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e80fc8a2ea7de/Escritorio/para williams revisar/"/>
    </mc:Choice>
  </mc:AlternateContent>
  <xr:revisionPtr revIDLastSave="0" documentId="8_{B2CCE8A5-61C3-497F-AB2B-2051F100A3AD}" xr6:coauthVersionLast="47" xr6:coauthVersionMax="47" xr10:uidLastSave="{00000000-0000-0000-0000-000000000000}"/>
  <bookViews>
    <workbookView xWindow="-120" yWindow="-120" windowWidth="25440" windowHeight="15390" firstSheet="1" activeTab="1" xr2:uid="{6DD3A95C-BCE1-4A02-8EFC-0A64127738A4}"/>
  </bookViews>
  <sheets>
    <sheet name="Lista_Precios_091023" sheetId="4" r:id="rId1"/>
    <sheet name="Listas de Precios" sheetId="2" r:id="rId2"/>
    <sheet name="Clientes_Datos " sheetId="3" r:id="rId3"/>
    <sheet name="Pagos " sheetId="1" r:id="rId4"/>
    <sheet name="Listas LIDIA" sheetId="5" state="hidden" r:id="rId5"/>
  </sheets>
  <externalReferences>
    <externalReference r:id="rId6"/>
  </externalReferences>
  <definedNames>
    <definedName name="_xlnm._FilterDatabase" localSheetId="0" hidden="1">Lista_Precios_091023!$B$5:$L$167</definedName>
    <definedName name="_xlnm._FilterDatabase" localSheetId="1" hidden="1">'Listas de Precios'!$A$2:$AK$2</definedName>
    <definedName name="_xlnm._FilterDatabase" localSheetId="4" hidden="1">'Listas LIDIA'!$C$1:$C$977</definedName>
    <definedName name="_xlnm.Print_Area" localSheetId="0">Lista_Precios_091023!$B$2:$L$168</definedName>
    <definedName name="LIST1" localSheetId="2">[1]Sheet2!$A$1:$A$3</definedName>
    <definedName name="LIST1" localSheetId="0">[1]Sheet2!$A$1:$A$3</definedName>
    <definedName name="LIST1">#REF!</definedName>
    <definedName name="LIsta_Precios_FINAL">'Listas de Precios'!$B$3:$P$375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2" l="1"/>
  <c r="L110" i="2"/>
  <c r="L111" i="2"/>
  <c r="L112" i="2"/>
  <c r="S112" i="2" s="1"/>
  <c r="L113" i="2"/>
  <c r="L114" i="2"/>
  <c r="L115" i="2"/>
  <c r="L116" i="2"/>
  <c r="S116" i="2" s="1"/>
  <c r="L117" i="2"/>
  <c r="L118" i="2"/>
  <c r="L119" i="2"/>
  <c r="L120" i="2"/>
  <c r="S120" i="2" s="1"/>
  <c r="L121" i="2"/>
  <c r="L122" i="2"/>
  <c r="L123" i="2"/>
  <c r="L124" i="2"/>
  <c r="S124" i="2" s="1"/>
  <c r="L125" i="2"/>
  <c r="L126" i="2"/>
  <c r="L127" i="2"/>
  <c r="L128" i="2"/>
  <c r="S128" i="2" s="1"/>
  <c r="L129" i="2"/>
  <c r="L130" i="2"/>
  <c r="L131" i="2"/>
  <c r="L132" i="2"/>
  <c r="S132" i="2" s="1"/>
  <c r="L133" i="2"/>
  <c r="L134" i="2"/>
  <c r="L70" i="2"/>
  <c r="S70" i="2" s="1"/>
  <c r="L71" i="2"/>
  <c r="S71" i="2" s="1"/>
  <c r="L72" i="2"/>
  <c r="L73" i="2"/>
  <c r="L38" i="2"/>
  <c r="L39" i="2"/>
  <c r="S38" i="2"/>
  <c r="S39" i="2"/>
  <c r="L12" i="2"/>
  <c r="L13" i="2"/>
  <c r="L14" i="2"/>
  <c r="L15" i="2"/>
  <c r="L16" i="2"/>
  <c r="W61" i="2"/>
  <c r="W62" i="2"/>
  <c r="Q227" i="2"/>
  <c r="S12" i="2"/>
  <c r="S13" i="2"/>
  <c r="S14" i="2"/>
  <c r="S15" i="2"/>
  <c r="S16" i="2"/>
  <c r="S36" i="2"/>
  <c r="S72" i="2"/>
  <c r="S73" i="2"/>
  <c r="S109" i="2"/>
  <c r="S110" i="2"/>
  <c r="S111" i="2"/>
  <c r="S113" i="2"/>
  <c r="S114" i="2"/>
  <c r="S115" i="2"/>
  <c r="S117" i="2"/>
  <c r="S118" i="2"/>
  <c r="S119" i="2"/>
  <c r="S121" i="2"/>
  <c r="S122" i="2"/>
  <c r="S123" i="2"/>
  <c r="S125" i="2"/>
  <c r="S126" i="2"/>
  <c r="S127" i="2"/>
  <c r="S129" i="2"/>
  <c r="S130" i="2"/>
  <c r="S131" i="2"/>
  <c r="S133" i="2"/>
  <c r="S134" i="2"/>
  <c r="S175" i="2"/>
  <c r="S176" i="2"/>
  <c r="S177" i="2"/>
  <c r="S178" i="2"/>
  <c r="S179" i="2"/>
  <c r="S180" i="2"/>
  <c r="S181" i="2"/>
  <c r="S182" i="2"/>
  <c r="S183" i="2"/>
  <c r="L219" i="2" l="1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19" i="2"/>
  <c r="Q36" i="2"/>
  <c r="AA36" i="2"/>
  <c r="AB36" i="2"/>
  <c r="L83" i="2"/>
  <c r="L84" i="2"/>
  <c r="B209" i="5"/>
  <c r="B210" i="5"/>
  <c r="E210" i="5" s="1"/>
  <c r="G210" i="5" s="1"/>
  <c r="B211" i="5"/>
  <c r="B212" i="5"/>
  <c r="B213" i="5"/>
  <c r="B214" i="5"/>
  <c r="B215" i="5"/>
  <c r="B216" i="5"/>
  <c r="E216" i="5" s="1"/>
  <c r="G216" i="5" s="1"/>
  <c r="B217" i="5"/>
  <c r="B218" i="5"/>
  <c r="B219" i="5"/>
  <c r="C219" i="5" s="1"/>
  <c r="F219" i="5" s="1"/>
  <c r="B220" i="5"/>
  <c r="B221" i="5"/>
  <c r="E221" i="5" s="1"/>
  <c r="G221" i="5" s="1"/>
  <c r="B222" i="5"/>
  <c r="B223" i="5"/>
  <c r="B224" i="5"/>
  <c r="B225" i="5"/>
  <c r="B226" i="5"/>
  <c r="B227" i="5"/>
  <c r="B228" i="5"/>
  <c r="B229" i="5"/>
  <c r="B230" i="5"/>
  <c r="B231" i="5"/>
  <c r="B232" i="5"/>
  <c r="E232" i="5" s="1"/>
  <c r="G232" i="5" s="1"/>
  <c r="B233" i="5"/>
  <c r="B234" i="5"/>
  <c r="B235" i="5"/>
  <c r="C235" i="5" s="1"/>
  <c r="F235" i="5" s="1"/>
  <c r="B236" i="5"/>
  <c r="B237" i="5"/>
  <c r="E237" i="5" s="1"/>
  <c r="G237" i="5" s="1"/>
  <c r="B238" i="5"/>
  <c r="B239" i="5"/>
  <c r="B240" i="5"/>
  <c r="B241" i="5"/>
  <c r="B242" i="5"/>
  <c r="E242" i="5" s="1"/>
  <c r="G242" i="5" s="1"/>
  <c r="B243" i="5"/>
  <c r="B244" i="5"/>
  <c r="B245" i="5"/>
  <c r="B246" i="5"/>
  <c r="B247" i="5"/>
  <c r="B248" i="5"/>
  <c r="B249" i="5"/>
  <c r="B250" i="5"/>
  <c r="B251" i="5"/>
  <c r="C251" i="5" s="1"/>
  <c r="F251" i="5" s="1"/>
  <c r="B252" i="5"/>
  <c r="B253" i="5"/>
  <c r="E253" i="5" s="1"/>
  <c r="G253" i="5" s="1"/>
  <c r="B254" i="5"/>
  <c r="B255" i="5"/>
  <c r="B256" i="5"/>
  <c r="B257" i="5"/>
  <c r="B258" i="5"/>
  <c r="E258" i="5" s="1"/>
  <c r="G258" i="5" s="1"/>
  <c r="B259" i="5"/>
  <c r="B260" i="5"/>
  <c r="B261" i="5"/>
  <c r="B262" i="5"/>
  <c r="B263" i="5"/>
  <c r="B264" i="5"/>
  <c r="E264" i="5" s="1"/>
  <c r="G264" i="5" s="1"/>
  <c r="B265" i="5"/>
  <c r="B266" i="5"/>
  <c r="B267" i="5"/>
  <c r="B268" i="5"/>
  <c r="B269" i="5"/>
  <c r="E269" i="5" s="1"/>
  <c r="G269" i="5" s="1"/>
  <c r="B270" i="5"/>
  <c r="B271" i="5"/>
  <c r="B272" i="5"/>
  <c r="B273" i="5"/>
  <c r="B274" i="5"/>
  <c r="E274" i="5" s="1"/>
  <c r="G274" i="5" s="1"/>
  <c r="B275" i="5"/>
  <c r="B276" i="5"/>
  <c r="B277" i="5"/>
  <c r="B278" i="5"/>
  <c r="B279" i="5"/>
  <c r="B280" i="5"/>
  <c r="E280" i="5" s="1"/>
  <c r="G280" i="5" s="1"/>
  <c r="B281" i="5"/>
  <c r="B282" i="5"/>
  <c r="B283" i="5"/>
  <c r="C283" i="5" s="1"/>
  <c r="F283" i="5" s="1"/>
  <c r="B284" i="5"/>
  <c r="B285" i="5"/>
  <c r="E285" i="5" s="1"/>
  <c r="G285" i="5" s="1"/>
  <c r="B286" i="5"/>
  <c r="B287" i="5"/>
  <c r="B288" i="5"/>
  <c r="B289" i="5"/>
  <c r="B290" i="5"/>
  <c r="B291" i="5"/>
  <c r="B292" i="5"/>
  <c r="B293" i="5"/>
  <c r="B294" i="5"/>
  <c r="B295" i="5"/>
  <c r="B296" i="5"/>
  <c r="E296" i="5" s="1"/>
  <c r="G296" i="5" s="1"/>
  <c r="B297" i="5"/>
  <c r="B298" i="5"/>
  <c r="B299" i="5"/>
  <c r="C299" i="5" s="1"/>
  <c r="F299" i="5" s="1"/>
  <c r="B300" i="5"/>
  <c r="B301" i="5"/>
  <c r="E301" i="5" s="1"/>
  <c r="G301" i="5" s="1"/>
  <c r="B302" i="5"/>
  <c r="B303" i="5"/>
  <c r="B304" i="5"/>
  <c r="B305" i="5"/>
  <c r="B306" i="5"/>
  <c r="E306" i="5" s="1"/>
  <c r="G306" i="5" s="1"/>
  <c r="B307" i="5"/>
  <c r="B308" i="5"/>
  <c r="B309" i="5"/>
  <c r="B310" i="5"/>
  <c r="B311" i="5"/>
  <c r="B312" i="5"/>
  <c r="B313" i="5"/>
  <c r="B314" i="5"/>
  <c r="B315" i="5"/>
  <c r="C315" i="5" s="1"/>
  <c r="F315" i="5" s="1"/>
  <c r="B316" i="5"/>
  <c r="B317" i="5"/>
  <c r="E317" i="5" s="1"/>
  <c r="G317" i="5" s="1"/>
  <c r="B318" i="5"/>
  <c r="B319" i="5"/>
  <c r="B320" i="5"/>
  <c r="B321" i="5"/>
  <c r="B322" i="5"/>
  <c r="E322" i="5" s="1"/>
  <c r="G322" i="5" s="1"/>
  <c r="B323" i="5"/>
  <c r="B324" i="5"/>
  <c r="B325" i="5"/>
  <c r="B326" i="5"/>
  <c r="B327" i="5"/>
  <c r="B328" i="5"/>
  <c r="E328" i="5" s="1"/>
  <c r="G328" i="5" s="1"/>
  <c r="B329" i="5"/>
  <c r="B330" i="5"/>
  <c r="B331" i="5"/>
  <c r="B332" i="5"/>
  <c r="B333" i="5"/>
  <c r="E333" i="5" s="1"/>
  <c r="G333" i="5" s="1"/>
  <c r="B334" i="5"/>
  <c r="B335" i="5"/>
  <c r="B336" i="5"/>
  <c r="B337" i="5"/>
  <c r="B338" i="5"/>
  <c r="E338" i="5" s="1"/>
  <c r="G338" i="5" s="1"/>
  <c r="B339" i="5"/>
  <c r="B340" i="5"/>
  <c r="B341" i="5"/>
  <c r="B342" i="5"/>
  <c r="B343" i="5"/>
  <c r="C343" i="5" s="1"/>
  <c r="F343" i="5" s="1"/>
  <c r="B344" i="5"/>
  <c r="E344" i="5" s="1"/>
  <c r="G344" i="5" s="1"/>
  <c r="B345" i="5"/>
  <c r="B346" i="5"/>
  <c r="B347" i="5"/>
  <c r="B348" i="5"/>
  <c r="B349" i="5"/>
  <c r="E349" i="5" s="1"/>
  <c r="G349" i="5" s="1"/>
  <c r="B350" i="5"/>
  <c r="B351" i="5"/>
  <c r="C351" i="5" s="1"/>
  <c r="F351" i="5" s="1"/>
  <c r="B352" i="5"/>
  <c r="B353" i="5"/>
  <c r="B354" i="5"/>
  <c r="B355" i="5"/>
  <c r="B356" i="5"/>
  <c r="B357" i="5"/>
  <c r="B358" i="5"/>
  <c r="B359" i="5"/>
  <c r="C359" i="5" s="1"/>
  <c r="F359" i="5" s="1"/>
  <c r="B360" i="5"/>
  <c r="E360" i="5" s="1"/>
  <c r="G360" i="5" s="1"/>
  <c r="B361" i="5"/>
  <c r="B362" i="5"/>
  <c r="B363" i="5"/>
  <c r="B364" i="5"/>
  <c r="B365" i="5"/>
  <c r="E365" i="5" s="1"/>
  <c r="G365" i="5" s="1"/>
  <c r="B366" i="5"/>
  <c r="B367" i="5"/>
  <c r="B368" i="5"/>
  <c r="B369" i="5"/>
  <c r="B370" i="5"/>
  <c r="E370" i="5" s="1"/>
  <c r="G370" i="5" s="1"/>
  <c r="B371" i="5"/>
  <c r="B372" i="5"/>
  <c r="B373" i="5"/>
  <c r="B374" i="5"/>
  <c r="B375" i="5"/>
  <c r="C375" i="5" s="1"/>
  <c r="F375" i="5" s="1"/>
  <c r="B376" i="5"/>
  <c r="B377" i="5"/>
  <c r="B378" i="5"/>
  <c r="B379" i="5"/>
  <c r="B380" i="5"/>
  <c r="B381" i="5"/>
  <c r="E381" i="5" s="1"/>
  <c r="G381" i="5" s="1"/>
  <c r="B382" i="5"/>
  <c r="B383" i="5"/>
  <c r="C383" i="5" s="1"/>
  <c r="F383" i="5" s="1"/>
  <c r="B384" i="5"/>
  <c r="B385" i="5"/>
  <c r="B386" i="5"/>
  <c r="E386" i="5" s="1"/>
  <c r="G386" i="5" s="1"/>
  <c r="B387" i="5"/>
  <c r="B388" i="5"/>
  <c r="B389" i="5"/>
  <c r="B390" i="5"/>
  <c r="B391" i="5"/>
  <c r="C391" i="5" s="1"/>
  <c r="F391" i="5" s="1"/>
  <c r="B392" i="5"/>
  <c r="E392" i="5" s="1"/>
  <c r="G392" i="5" s="1"/>
  <c r="B393" i="5"/>
  <c r="B394" i="5"/>
  <c r="B395" i="5"/>
  <c r="B396" i="5"/>
  <c r="B397" i="5"/>
  <c r="E397" i="5" s="1"/>
  <c r="G397" i="5" s="1"/>
  <c r="B398" i="5"/>
  <c r="B399" i="5"/>
  <c r="B400" i="5"/>
  <c r="B401" i="5"/>
  <c r="B402" i="5"/>
  <c r="E402" i="5" s="1"/>
  <c r="G402" i="5" s="1"/>
  <c r="B403" i="5"/>
  <c r="B404" i="5"/>
  <c r="B405" i="5"/>
  <c r="B406" i="5"/>
  <c r="B407" i="5"/>
  <c r="C407" i="5" s="1"/>
  <c r="F407" i="5" s="1"/>
  <c r="B408" i="5"/>
  <c r="E408" i="5" s="1"/>
  <c r="G408" i="5" s="1"/>
  <c r="B409" i="5"/>
  <c r="B410" i="5"/>
  <c r="B411" i="5"/>
  <c r="B412" i="5"/>
  <c r="B413" i="5"/>
  <c r="E413" i="5" s="1"/>
  <c r="G413" i="5" s="1"/>
  <c r="B414" i="5"/>
  <c r="B415" i="5"/>
  <c r="C415" i="5" s="1"/>
  <c r="F415" i="5" s="1"/>
  <c r="B416" i="5"/>
  <c r="B417" i="5"/>
  <c r="B418" i="5"/>
  <c r="B419" i="5"/>
  <c r="B420" i="5"/>
  <c r="B421" i="5"/>
  <c r="B422" i="5"/>
  <c r="B423" i="5"/>
  <c r="C423" i="5" s="1"/>
  <c r="F423" i="5" s="1"/>
  <c r="B424" i="5"/>
  <c r="E424" i="5" s="1"/>
  <c r="G424" i="5" s="1"/>
  <c r="B425" i="5"/>
  <c r="B426" i="5"/>
  <c r="B427" i="5"/>
  <c r="B428" i="5"/>
  <c r="B429" i="5"/>
  <c r="E429" i="5" s="1"/>
  <c r="G429" i="5" s="1"/>
  <c r="B430" i="5"/>
  <c r="B431" i="5"/>
  <c r="B432" i="5"/>
  <c r="B433" i="5"/>
  <c r="B434" i="5"/>
  <c r="E434" i="5" s="1"/>
  <c r="G434" i="5" s="1"/>
  <c r="B435" i="5"/>
  <c r="B436" i="5"/>
  <c r="B437" i="5"/>
  <c r="B438" i="5"/>
  <c r="C438" i="5" s="1"/>
  <c r="F438" i="5" s="1"/>
  <c r="B439" i="5"/>
  <c r="B440" i="5"/>
  <c r="B441" i="5"/>
  <c r="B442" i="5"/>
  <c r="B443" i="5"/>
  <c r="C443" i="5" s="1"/>
  <c r="F443" i="5" s="1"/>
  <c r="B444" i="5"/>
  <c r="B445" i="5"/>
  <c r="E445" i="5" s="1"/>
  <c r="G445" i="5" s="1"/>
  <c r="B446" i="5"/>
  <c r="B447" i="5"/>
  <c r="B448" i="5"/>
  <c r="C448" i="5" s="1"/>
  <c r="F448" i="5" s="1"/>
  <c r="B449" i="5"/>
  <c r="B450" i="5"/>
  <c r="E450" i="5" s="1"/>
  <c r="G450" i="5" s="1"/>
  <c r="B451" i="5"/>
  <c r="B452" i="5"/>
  <c r="B453" i="5"/>
  <c r="B454" i="5"/>
  <c r="B455" i="5"/>
  <c r="B456" i="5"/>
  <c r="E456" i="5" s="1"/>
  <c r="G456" i="5" s="1"/>
  <c r="B457" i="5"/>
  <c r="B458" i="5"/>
  <c r="B459" i="5"/>
  <c r="C459" i="5" s="1"/>
  <c r="F459" i="5" s="1"/>
  <c r="B460" i="5"/>
  <c r="B461" i="5"/>
  <c r="E461" i="5" s="1"/>
  <c r="G461" i="5" s="1"/>
  <c r="B462" i="5"/>
  <c r="B463" i="5"/>
  <c r="B464" i="5"/>
  <c r="C464" i="5" s="1"/>
  <c r="F464" i="5" s="1"/>
  <c r="B465" i="5"/>
  <c r="B466" i="5"/>
  <c r="E466" i="5" s="1"/>
  <c r="G466" i="5" s="1"/>
  <c r="B467" i="5"/>
  <c r="B468" i="5"/>
  <c r="B469" i="5"/>
  <c r="B470" i="5"/>
  <c r="C470" i="5" s="1"/>
  <c r="F470" i="5" s="1"/>
  <c r="B471" i="5"/>
  <c r="B472" i="5"/>
  <c r="E472" i="5" s="1"/>
  <c r="G472" i="5" s="1"/>
  <c r="B473" i="5"/>
  <c r="B474" i="5"/>
  <c r="B475" i="5"/>
  <c r="B476" i="5"/>
  <c r="B477" i="5"/>
  <c r="E477" i="5" s="1"/>
  <c r="G477" i="5" s="1"/>
  <c r="B478" i="5"/>
  <c r="B479" i="5"/>
  <c r="B480" i="5"/>
  <c r="C480" i="5" s="1"/>
  <c r="F480" i="5" s="1"/>
  <c r="B481" i="5"/>
  <c r="B482" i="5"/>
  <c r="B483" i="5"/>
  <c r="B484" i="5"/>
  <c r="B485" i="5"/>
  <c r="B486" i="5"/>
  <c r="C486" i="5" s="1"/>
  <c r="F486" i="5" s="1"/>
  <c r="B487" i="5"/>
  <c r="B488" i="5"/>
  <c r="E488" i="5" s="1"/>
  <c r="G488" i="5" s="1"/>
  <c r="B489" i="5"/>
  <c r="B490" i="5"/>
  <c r="B491" i="5"/>
  <c r="C491" i="5" s="1"/>
  <c r="F491" i="5" s="1"/>
  <c r="B492" i="5"/>
  <c r="E492" i="5" s="1"/>
  <c r="G492" i="5" s="1"/>
  <c r="B493" i="5"/>
  <c r="E493" i="5" s="1"/>
  <c r="G493" i="5" s="1"/>
  <c r="B494" i="5"/>
  <c r="B495" i="5"/>
  <c r="B496" i="5"/>
  <c r="B497" i="5"/>
  <c r="E497" i="5" s="1"/>
  <c r="G497" i="5" s="1"/>
  <c r="B498" i="5"/>
  <c r="E498" i="5" s="1"/>
  <c r="G498" i="5" s="1"/>
  <c r="B499" i="5"/>
  <c r="B500" i="5"/>
  <c r="B501" i="5"/>
  <c r="B502" i="5"/>
  <c r="E502" i="5" s="1"/>
  <c r="G502" i="5" s="1"/>
  <c r="B503" i="5"/>
  <c r="B504" i="5"/>
  <c r="B505" i="5"/>
  <c r="B506" i="5"/>
  <c r="B507" i="5"/>
  <c r="C507" i="5" s="1"/>
  <c r="F507" i="5" s="1"/>
  <c r="B508" i="5"/>
  <c r="E508" i="5" s="1"/>
  <c r="G508" i="5" s="1"/>
  <c r="B509" i="5"/>
  <c r="E509" i="5" s="1"/>
  <c r="G509" i="5" s="1"/>
  <c r="B510" i="5"/>
  <c r="B511" i="5"/>
  <c r="B512" i="5"/>
  <c r="C512" i="5" s="1"/>
  <c r="F512" i="5" s="1"/>
  <c r="B513" i="5"/>
  <c r="E513" i="5" s="1"/>
  <c r="G513" i="5" s="1"/>
  <c r="B514" i="5"/>
  <c r="B515" i="5"/>
  <c r="B516" i="5"/>
  <c r="B517" i="5"/>
  <c r="B518" i="5"/>
  <c r="B519" i="5"/>
  <c r="B520" i="5"/>
  <c r="E520" i="5" s="1"/>
  <c r="G520" i="5" s="1"/>
  <c r="B521" i="5"/>
  <c r="B522" i="5"/>
  <c r="B523" i="5"/>
  <c r="C523" i="5" s="1"/>
  <c r="F523" i="5" s="1"/>
  <c r="B524" i="5"/>
  <c r="E524" i="5" s="1"/>
  <c r="G524" i="5" s="1"/>
  <c r="B525" i="5"/>
  <c r="E525" i="5" s="1"/>
  <c r="G525" i="5" s="1"/>
  <c r="B526" i="5"/>
  <c r="B527" i="5"/>
  <c r="B528" i="5"/>
  <c r="C528" i="5" s="1"/>
  <c r="F528" i="5" s="1"/>
  <c r="B529" i="5"/>
  <c r="E529" i="5" s="1"/>
  <c r="G529" i="5" s="1"/>
  <c r="B530" i="5"/>
  <c r="E530" i="5" s="1"/>
  <c r="G530" i="5" s="1"/>
  <c r="B531" i="5"/>
  <c r="B532" i="5"/>
  <c r="B533" i="5"/>
  <c r="B534" i="5"/>
  <c r="E534" i="5" s="1"/>
  <c r="G534" i="5" s="1"/>
  <c r="B535" i="5"/>
  <c r="B536" i="5"/>
  <c r="B537" i="5"/>
  <c r="B538" i="5"/>
  <c r="B539" i="5"/>
  <c r="B540" i="5"/>
  <c r="E540" i="5" s="1"/>
  <c r="G540" i="5" s="1"/>
  <c r="B541" i="5"/>
  <c r="E541" i="5" s="1"/>
  <c r="G541" i="5" s="1"/>
  <c r="B542" i="5"/>
  <c r="B543" i="5"/>
  <c r="B544" i="5"/>
  <c r="C544" i="5" s="1"/>
  <c r="F544" i="5" s="1"/>
  <c r="B545" i="5"/>
  <c r="E545" i="5" s="1"/>
  <c r="G545" i="5" s="1"/>
  <c r="B546" i="5"/>
  <c r="B547" i="5"/>
  <c r="B548" i="5"/>
  <c r="B549" i="5"/>
  <c r="B550" i="5"/>
  <c r="C550" i="5" s="1"/>
  <c r="F550" i="5" s="1"/>
  <c r="B551" i="5"/>
  <c r="B552" i="5"/>
  <c r="E552" i="5" s="1"/>
  <c r="G552" i="5" s="1"/>
  <c r="B553" i="5"/>
  <c r="B554" i="5"/>
  <c r="B555" i="5"/>
  <c r="C555" i="5" s="1"/>
  <c r="F555" i="5" s="1"/>
  <c r="B556" i="5"/>
  <c r="E556" i="5" s="1"/>
  <c r="G556" i="5" s="1"/>
  <c r="B557" i="5"/>
  <c r="E557" i="5" s="1"/>
  <c r="G557" i="5" s="1"/>
  <c r="B558" i="5"/>
  <c r="B559" i="5"/>
  <c r="B560" i="5"/>
  <c r="B561" i="5"/>
  <c r="E561" i="5" s="1"/>
  <c r="G561" i="5" s="1"/>
  <c r="B562" i="5"/>
  <c r="E562" i="5" s="1"/>
  <c r="G562" i="5" s="1"/>
  <c r="B563" i="5"/>
  <c r="B564" i="5"/>
  <c r="B565" i="5"/>
  <c r="B566" i="5"/>
  <c r="E566" i="5" s="1"/>
  <c r="G566" i="5" s="1"/>
  <c r="B567" i="5"/>
  <c r="B568" i="5"/>
  <c r="B569" i="5"/>
  <c r="B570" i="5"/>
  <c r="B571" i="5"/>
  <c r="C571" i="5" s="1"/>
  <c r="F571" i="5" s="1"/>
  <c r="B572" i="5"/>
  <c r="E572" i="5" s="1"/>
  <c r="G572" i="5" s="1"/>
  <c r="B573" i="5"/>
  <c r="E573" i="5" s="1"/>
  <c r="G573" i="5" s="1"/>
  <c r="B574" i="5"/>
  <c r="B575" i="5"/>
  <c r="B576" i="5"/>
  <c r="C576" i="5" s="1"/>
  <c r="F576" i="5" s="1"/>
  <c r="B577" i="5"/>
  <c r="E577" i="5" s="1"/>
  <c r="G577" i="5" s="1"/>
  <c r="B578" i="5"/>
  <c r="B579" i="5"/>
  <c r="B580" i="5"/>
  <c r="B581" i="5"/>
  <c r="B582" i="5"/>
  <c r="B583" i="5"/>
  <c r="B584" i="5"/>
  <c r="E584" i="5" s="1"/>
  <c r="G584" i="5" s="1"/>
  <c r="B585" i="5"/>
  <c r="B586" i="5"/>
  <c r="B587" i="5"/>
  <c r="C587" i="5" s="1"/>
  <c r="F587" i="5" s="1"/>
  <c r="B588" i="5"/>
  <c r="E588" i="5" s="1"/>
  <c r="G588" i="5" s="1"/>
  <c r="B589" i="5"/>
  <c r="E589" i="5" s="1"/>
  <c r="G589" i="5" s="1"/>
  <c r="B590" i="5"/>
  <c r="B591" i="5"/>
  <c r="B592" i="5"/>
  <c r="C592" i="5" s="1"/>
  <c r="F592" i="5" s="1"/>
  <c r="B593" i="5"/>
  <c r="E593" i="5" s="1"/>
  <c r="G593" i="5" s="1"/>
  <c r="B594" i="5"/>
  <c r="E594" i="5" s="1"/>
  <c r="G594" i="5" s="1"/>
  <c r="B595" i="5"/>
  <c r="B596" i="5"/>
  <c r="B597" i="5"/>
  <c r="B598" i="5"/>
  <c r="E598" i="5" s="1"/>
  <c r="G598" i="5" s="1"/>
  <c r="B599" i="5"/>
  <c r="B600" i="5"/>
  <c r="B601" i="5"/>
  <c r="B602" i="5"/>
  <c r="B603" i="5"/>
  <c r="B604" i="5"/>
  <c r="E604" i="5" s="1"/>
  <c r="G604" i="5" s="1"/>
  <c r="B605" i="5"/>
  <c r="E605" i="5" s="1"/>
  <c r="G605" i="5" s="1"/>
  <c r="B606" i="5"/>
  <c r="B607" i="5"/>
  <c r="B608" i="5"/>
  <c r="C608" i="5" s="1"/>
  <c r="F608" i="5" s="1"/>
  <c r="B609" i="5"/>
  <c r="E609" i="5" s="1"/>
  <c r="G609" i="5" s="1"/>
  <c r="B610" i="5"/>
  <c r="B611" i="5"/>
  <c r="B612" i="5"/>
  <c r="B613" i="5"/>
  <c r="B614" i="5"/>
  <c r="C614" i="5" s="1"/>
  <c r="F614" i="5" s="1"/>
  <c r="B615" i="5"/>
  <c r="B616" i="5"/>
  <c r="E616" i="5" s="1"/>
  <c r="G616" i="5" s="1"/>
  <c r="B617" i="5"/>
  <c r="B618" i="5"/>
  <c r="B619" i="5"/>
  <c r="C619" i="5" s="1"/>
  <c r="F619" i="5" s="1"/>
  <c r="B620" i="5"/>
  <c r="E620" i="5" s="1"/>
  <c r="G620" i="5" s="1"/>
  <c r="B621" i="5"/>
  <c r="E621" i="5" s="1"/>
  <c r="G621" i="5" s="1"/>
  <c r="B622" i="5"/>
  <c r="B623" i="5"/>
  <c r="B624" i="5"/>
  <c r="B625" i="5"/>
  <c r="E625" i="5" s="1"/>
  <c r="G625" i="5" s="1"/>
  <c r="B626" i="5"/>
  <c r="E626" i="5" s="1"/>
  <c r="G626" i="5" s="1"/>
  <c r="B627" i="5"/>
  <c r="B628" i="5"/>
  <c r="B629" i="5"/>
  <c r="B630" i="5"/>
  <c r="E630" i="5" s="1"/>
  <c r="G630" i="5" s="1"/>
  <c r="B631" i="5"/>
  <c r="B632" i="5"/>
  <c r="B633" i="5"/>
  <c r="B634" i="5"/>
  <c r="B635" i="5"/>
  <c r="C635" i="5" s="1"/>
  <c r="F635" i="5" s="1"/>
  <c r="B636" i="5"/>
  <c r="E636" i="5" s="1"/>
  <c r="G636" i="5" s="1"/>
  <c r="B637" i="5"/>
  <c r="E637" i="5" s="1"/>
  <c r="G637" i="5" s="1"/>
  <c r="B638" i="5"/>
  <c r="B639" i="5"/>
  <c r="B640" i="5"/>
  <c r="C640" i="5" s="1"/>
  <c r="F640" i="5" s="1"/>
  <c r="B641" i="5"/>
  <c r="E641" i="5" s="1"/>
  <c r="G641" i="5" s="1"/>
  <c r="B642" i="5"/>
  <c r="B643" i="5"/>
  <c r="B644" i="5"/>
  <c r="B645" i="5"/>
  <c r="B646" i="5"/>
  <c r="B647" i="5"/>
  <c r="B648" i="5"/>
  <c r="E648" i="5" s="1"/>
  <c r="G648" i="5" s="1"/>
  <c r="B649" i="5"/>
  <c r="B650" i="5"/>
  <c r="E650" i="5" s="1"/>
  <c r="G650" i="5" s="1"/>
  <c r="B651" i="5"/>
  <c r="C651" i="5" s="1"/>
  <c r="F651" i="5" s="1"/>
  <c r="B652" i="5"/>
  <c r="B653" i="5"/>
  <c r="E653" i="5" s="1"/>
  <c r="G653" i="5" s="1"/>
  <c r="B654" i="5"/>
  <c r="B655" i="5"/>
  <c r="B656" i="5"/>
  <c r="E656" i="5" s="1"/>
  <c r="G656" i="5" s="1"/>
  <c r="B657" i="5"/>
  <c r="E657" i="5" s="1"/>
  <c r="G657" i="5" s="1"/>
  <c r="B658" i="5"/>
  <c r="B659" i="5"/>
  <c r="B660" i="5"/>
  <c r="B661" i="5"/>
  <c r="E661" i="5" s="1"/>
  <c r="G661" i="5" s="1"/>
  <c r="B662" i="5"/>
  <c r="C662" i="5" s="1"/>
  <c r="F662" i="5" s="1"/>
  <c r="B663" i="5"/>
  <c r="B664" i="5"/>
  <c r="E664" i="5" s="1"/>
  <c r="G664" i="5" s="1"/>
  <c r="B665" i="5"/>
  <c r="B666" i="5"/>
  <c r="B667" i="5"/>
  <c r="B668" i="5"/>
  <c r="E668" i="5" s="1"/>
  <c r="G668" i="5" s="1"/>
  <c r="B669" i="5"/>
  <c r="E669" i="5" s="1"/>
  <c r="G669" i="5" s="1"/>
  <c r="B670" i="5"/>
  <c r="B671" i="5"/>
  <c r="B672" i="5"/>
  <c r="E672" i="5" s="1"/>
  <c r="G672" i="5" s="1"/>
  <c r="B673" i="5"/>
  <c r="E673" i="5" s="1"/>
  <c r="G673" i="5" s="1"/>
  <c r="B674" i="5"/>
  <c r="E674" i="5" s="1"/>
  <c r="G674" i="5" s="1"/>
  <c r="B675" i="5"/>
  <c r="B676" i="5"/>
  <c r="B677" i="5"/>
  <c r="E677" i="5" s="1"/>
  <c r="G677" i="5" s="1"/>
  <c r="B678" i="5"/>
  <c r="E678" i="5" s="1"/>
  <c r="G678" i="5" s="1"/>
  <c r="B679" i="5"/>
  <c r="B680" i="5"/>
  <c r="B681" i="5"/>
  <c r="B682" i="5"/>
  <c r="E682" i="5" s="1"/>
  <c r="G682" i="5" s="1"/>
  <c r="B683" i="5"/>
  <c r="C683" i="5" s="1"/>
  <c r="F683" i="5" s="1"/>
  <c r="B684" i="5"/>
  <c r="E684" i="5" s="1"/>
  <c r="G684" i="5" s="1"/>
  <c r="B685" i="5"/>
  <c r="E685" i="5" s="1"/>
  <c r="G685" i="5" s="1"/>
  <c r="B686" i="5"/>
  <c r="B687" i="5"/>
  <c r="B688" i="5"/>
  <c r="B689" i="5"/>
  <c r="E689" i="5" s="1"/>
  <c r="G689" i="5" s="1"/>
  <c r="B690" i="5"/>
  <c r="E690" i="5" s="1"/>
  <c r="G690" i="5" s="1"/>
  <c r="B691" i="5"/>
  <c r="B692" i="5"/>
  <c r="B693" i="5"/>
  <c r="E693" i="5" s="1"/>
  <c r="G693" i="5" s="1"/>
  <c r="B694" i="5"/>
  <c r="B695" i="5"/>
  <c r="B696" i="5"/>
  <c r="E696" i="5" s="1"/>
  <c r="G696" i="5" s="1"/>
  <c r="B697" i="5"/>
  <c r="B698" i="5"/>
  <c r="E698" i="5" s="1"/>
  <c r="G698" i="5" s="1"/>
  <c r="B699" i="5"/>
  <c r="C699" i="5" s="1"/>
  <c r="F699" i="5" s="1"/>
  <c r="B700" i="5"/>
  <c r="E700" i="5" s="1"/>
  <c r="G700" i="5" s="1"/>
  <c r="B701" i="5"/>
  <c r="E701" i="5" s="1"/>
  <c r="G701" i="5" s="1"/>
  <c r="B702" i="5"/>
  <c r="B703" i="5"/>
  <c r="B704" i="5"/>
  <c r="C704" i="5" s="1"/>
  <c r="F704" i="5" s="1"/>
  <c r="B705" i="5"/>
  <c r="E705" i="5" s="1"/>
  <c r="G705" i="5" s="1"/>
  <c r="B706" i="5"/>
  <c r="E706" i="5" s="1"/>
  <c r="G706" i="5" s="1"/>
  <c r="B707" i="5"/>
  <c r="B708" i="5"/>
  <c r="B709" i="5"/>
  <c r="E709" i="5" s="1"/>
  <c r="G709" i="5" s="1"/>
  <c r="B710" i="5"/>
  <c r="B711" i="5"/>
  <c r="B712" i="5"/>
  <c r="E712" i="5" s="1"/>
  <c r="G712" i="5" s="1"/>
  <c r="B713" i="5"/>
  <c r="B714" i="5"/>
  <c r="E714" i="5" s="1"/>
  <c r="G714" i="5" s="1"/>
  <c r="B715" i="5"/>
  <c r="C715" i="5" s="1"/>
  <c r="F715" i="5" s="1"/>
  <c r="B716" i="5"/>
  <c r="B717" i="5"/>
  <c r="E717" i="5" s="1"/>
  <c r="G717" i="5" s="1"/>
  <c r="B718" i="5"/>
  <c r="B719" i="5"/>
  <c r="B720" i="5"/>
  <c r="E720" i="5" s="1"/>
  <c r="G720" i="5" s="1"/>
  <c r="B721" i="5"/>
  <c r="E721" i="5" s="1"/>
  <c r="G721" i="5" s="1"/>
  <c r="B722" i="5"/>
  <c r="B723" i="5"/>
  <c r="B724" i="5"/>
  <c r="B725" i="5"/>
  <c r="E725" i="5" s="1"/>
  <c r="G725" i="5" s="1"/>
  <c r="B726" i="5"/>
  <c r="C726" i="5" s="1"/>
  <c r="F726" i="5" s="1"/>
  <c r="B727" i="5"/>
  <c r="B728" i="5"/>
  <c r="E728" i="5" s="1"/>
  <c r="G728" i="5" s="1"/>
  <c r="B729" i="5"/>
  <c r="B730" i="5"/>
  <c r="B731" i="5"/>
  <c r="B732" i="5"/>
  <c r="E732" i="5" s="1"/>
  <c r="G732" i="5" s="1"/>
  <c r="B733" i="5"/>
  <c r="E733" i="5" s="1"/>
  <c r="G733" i="5" s="1"/>
  <c r="B734" i="5"/>
  <c r="B735" i="5"/>
  <c r="B736" i="5"/>
  <c r="E736" i="5" s="1"/>
  <c r="G736" i="5" s="1"/>
  <c r="B737" i="5"/>
  <c r="E737" i="5" s="1"/>
  <c r="G737" i="5" s="1"/>
  <c r="B738" i="5"/>
  <c r="E738" i="5" s="1"/>
  <c r="G738" i="5" s="1"/>
  <c r="B739" i="5"/>
  <c r="B740" i="5"/>
  <c r="B741" i="5"/>
  <c r="E741" i="5" s="1"/>
  <c r="G741" i="5" s="1"/>
  <c r="B742" i="5"/>
  <c r="E742" i="5" s="1"/>
  <c r="G742" i="5" s="1"/>
  <c r="B743" i="5"/>
  <c r="B744" i="5"/>
  <c r="B745" i="5"/>
  <c r="B746" i="5"/>
  <c r="E746" i="5" s="1"/>
  <c r="G746" i="5" s="1"/>
  <c r="B747" i="5"/>
  <c r="C747" i="5" s="1"/>
  <c r="F747" i="5" s="1"/>
  <c r="B748" i="5"/>
  <c r="E748" i="5" s="1"/>
  <c r="G748" i="5" s="1"/>
  <c r="B749" i="5"/>
  <c r="E749" i="5" s="1"/>
  <c r="G749" i="5" s="1"/>
  <c r="B750" i="5"/>
  <c r="B751" i="5"/>
  <c r="B752" i="5"/>
  <c r="B753" i="5"/>
  <c r="E753" i="5" s="1"/>
  <c r="G753" i="5" s="1"/>
  <c r="B754" i="5"/>
  <c r="E754" i="5" s="1"/>
  <c r="G754" i="5" s="1"/>
  <c r="B755" i="5"/>
  <c r="B756" i="5"/>
  <c r="B757" i="5"/>
  <c r="E757" i="5" s="1"/>
  <c r="G757" i="5" s="1"/>
  <c r="B758" i="5"/>
  <c r="B759" i="5"/>
  <c r="B760" i="5"/>
  <c r="E760" i="5" s="1"/>
  <c r="G760" i="5" s="1"/>
  <c r="B761" i="5"/>
  <c r="B762" i="5"/>
  <c r="E762" i="5" s="1"/>
  <c r="G762" i="5" s="1"/>
  <c r="B763" i="5"/>
  <c r="C763" i="5" s="1"/>
  <c r="F763" i="5" s="1"/>
  <c r="B764" i="5"/>
  <c r="E764" i="5" s="1"/>
  <c r="G764" i="5" s="1"/>
  <c r="B765" i="5"/>
  <c r="E765" i="5" s="1"/>
  <c r="G765" i="5" s="1"/>
  <c r="B766" i="5"/>
  <c r="B767" i="5"/>
  <c r="B768" i="5"/>
  <c r="C768" i="5" s="1"/>
  <c r="F768" i="5" s="1"/>
  <c r="B769" i="5"/>
  <c r="E769" i="5" s="1"/>
  <c r="G769" i="5" s="1"/>
  <c r="B770" i="5"/>
  <c r="E770" i="5" s="1"/>
  <c r="G770" i="5" s="1"/>
  <c r="B771" i="5"/>
  <c r="B772" i="5"/>
  <c r="B773" i="5"/>
  <c r="E773" i="5" s="1"/>
  <c r="G773" i="5" s="1"/>
  <c r="B774" i="5"/>
  <c r="B775" i="5"/>
  <c r="E775" i="5" s="1"/>
  <c r="G775" i="5" s="1"/>
  <c r="B776" i="5"/>
  <c r="B777" i="5"/>
  <c r="E777" i="5" s="1"/>
  <c r="G777" i="5" s="1"/>
  <c r="B778" i="5"/>
  <c r="B779" i="5"/>
  <c r="E779" i="5" s="1"/>
  <c r="G779" i="5" s="1"/>
  <c r="B780" i="5"/>
  <c r="B781" i="5"/>
  <c r="E781" i="5" s="1"/>
  <c r="G781" i="5" s="1"/>
  <c r="B782" i="5"/>
  <c r="E782" i="5" s="1"/>
  <c r="G782" i="5" s="1"/>
  <c r="B783" i="5"/>
  <c r="B784" i="5"/>
  <c r="C784" i="5" s="1"/>
  <c r="F784" i="5" s="1"/>
  <c r="B785" i="5"/>
  <c r="E785" i="5" s="1"/>
  <c r="G785" i="5" s="1"/>
  <c r="B786" i="5"/>
  <c r="E786" i="5" s="1"/>
  <c r="G786" i="5" s="1"/>
  <c r="B787" i="5"/>
  <c r="E787" i="5" s="1"/>
  <c r="G787" i="5" s="1"/>
  <c r="B788" i="5"/>
  <c r="B789" i="5"/>
  <c r="E789" i="5" s="1"/>
  <c r="G789" i="5" s="1"/>
  <c r="B790" i="5"/>
  <c r="C790" i="5" s="1"/>
  <c r="F790" i="5" s="1"/>
  <c r="B791" i="5"/>
  <c r="E791" i="5" s="1"/>
  <c r="G791" i="5" s="1"/>
  <c r="B792" i="5"/>
  <c r="B793" i="5"/>
  <c r="E793" i="5" s="1"/>
  <c r="G793" i="5" s="1"/>
  <c r="B794" i="5"/>
  <c r="B795" i="5"/>
  <c r="B796" i="5"/>
  <c r="B797" i="5"/>
  <c r="E797" i="5" s="1"/>
  <c r="G797" i="5" s="1"/>
  <c r="B798" i="5"/>
  <c r="E798" i="5" s="1"/>
  <c r="G798" i="5" s="1"/>
  <c r="B799" i="5"/>
  <c r="B800" i="5"/>
  <c r="C800" i="5" s="1"/>
  <c r="F800" i="5" s="1"/>
  <c r="B801" i="5"/>
  <c r="E801" i="5" s="1"/>
  <c r="G801" i="5" s="1"/>
  <c r="B802" i="5"/>
  <c r="E802" i="5" s="1"/>
  <c r="G802" i="5" s="1"/>
  <c r="B803" i="5"/>
  <c r="E803" i="5" s="1"/>
  <c r="G803" i="5" s="1"/>
  <c r="B804" i="5"/>
  <c r="B805" i="5"/>
  <c r="E805" i="5" s="1"/>
  <c r="G805" i="5" s="1"/>
  <c r="B806" i="5"/>
  <c r="C806" i="5" s="1"/>
  <c r="F806" i="5" s="1"/>
  <c r="B807" i="5"/>
  <c r="E807" i="5" s="1"/>
  <c r="G807" i="5" s="1"/>
  <c r="B808" i="5"/>
  <c r="B809" i="5"/>
  <c r="E809" i="5" s="1"/>
  <c r="G809" i="5" s="1"/>
  <c r="B810" i="5"/>
  <c r="B811" i="5"/>
  <c r="C811" i="5" s="1"/>
  <c r="F811" i="5" s="1"/>
  <c r="B812" i="5"/>
  <c r="B813" i="5"/>
  <c r="E813" i="5" s="1"/>
  <c r="G813" i="5" s="1"/>
  <c r="B814" i="5"/>
  <c r="E814" i="5" s="1"/>
  <c r="G814" i="5" s="1"/>
  <c r="B815" i="5"/>
  <c r="B816" i="5"/>
  <c r="B817" i="5"/>
  <c r="E817" i="5" s="1"/>
  <c r="G817" i="5" s="1"/>
  <c r="B818" i="5"/>
  <c r="E818" i="5" s="1"/>
  <c r="G818" i="5" s="1"/>
  <c r="B819" i="5"/>
  <c r="E819" i="5" s="1"/>
  <c r="G819" i="5" s="1"/>
  <c r="B820" i="5"/>
  <c r="B821" i="5"/>
  <c r="E821" i="5" s="1"/>
  <c r="G821" i="5" s="1"/>
  <c r="B822" i="5"/>
  <c r="E822" i="5" s="1"/>
  <c r="G822" i="5" s="1"/>
  <c r="B823" i="5"/>
  <c r="E823" i="5" s="1"/>
  <c r="G823" i="5" s="1"/>
  <c r="B824" i="5"/>
  <c r="B825" i="5"/>
  <c r="E825" i="5" s="1"/>
  <c r="G825" i="5" s="1"/>
  <c r="B826" i="5"/>
  <c r="B827" i="5"/>
  <c r="C827" i="5" s="1"/>
  <c r="F827" i="5" s="1"/>
  <c r="B828" i="5"/>
  <c r="B829" i="5"/>
  <c r="E829" i="5" s="1"/>
  <c r="G829" i="5" s="1"/>
  <c r="B830" i="5"/>
  <c r="E830" i="5" s="1"/>
  <c r="G830" i="5" s="1"/>
  <c r="B831" i="5"/>
  <c r="B832" i="5"/>
  <c r="C832" i="5" s="1"/>
  <c r="F832" i="5" s="1"/>
  <c r="B833" i="5"/>
  <c r="E833" i="5" s="1"/>
  <c r="G833" i="5" s="1"/>
  <c r="B834" i="5"/>
  <c r="E834" i="5" s="1"/>
  <c r="G834" i="5" s="1"/>
  <c r="B835" i="5"/>
  <c r="E835" i="5" s="1"/>
  <c r="G835" i="5" s="1"/>
  <c r="B836" i="5"/>
  <c r="B837" i="5"/>
  <c r="E837" i="5" s="1"/>
  <c r="G837" i="5" s="1"/>
  <c r="B838" i="5"/>
  <c r="B839" i="5"/>
  <c r="E839" i="5" s="1"/>
  <c r="G839" i="5" s="1"/>
  <c r="B840" i="5"/>
  <c r="B841" i="5"/>
  <c r="E841" i="5" s="1"/>
  <c r="G841" i="5" s="1"/>
  <c r="B842" i="5"/>
  <c r="B843" i="5"/>
  <c r="E843" i="5" s="1"/>
  <c r="G843" i="5" s="1"/>
  <c r="B844" i="5"/>
  <c r="B845" i="5"/>
  <c r="E845" i="5" s="1"/>
  <c r="G845" i="5" s="1"/>
  <c r="B846" i="5"/>
  <c r="E846" i="5" s="1"/>
  <c r="G846" i="5" s="1"/>
  <c r="B847" i="5"/>
  <c r="B848" i="5"/>
  <c r="C848" i="5" s="1"/>
  <c r="F848" i="5" s="1"/>
  <c r="B849" i="5"/>
  <c r="E849" i="5" s="1"/>
  <c r="G849" i="5" s="1"/>
  <c r="B850" i="5"/>
  <c r="E850" i="5" s="1"/>
  <c r="G850" i="5" s="1"/>
  <c r="B851" i="5"/>
  <c r="E851" i="5" s="1"/>
  <c r="G851" i="5" s="1"/>
  <c r="B852" i="5"/>
  <c r="B853" i="5"/>
  <c r="E853" i="5" s="1"/>
  <c r="G853" i="5" s="1"/>
  <c r="B854" i="5"/>
  <c r="C854" i="5" s="1"/>
  <c r="F854" i="5" s="1"/>
  <c r="B855" i="5"/>
  <c r="E855" i="5" s="1"/>
  <c r="G855" i="5" s="1"/>
  <c r="B856" i="5"/>
  <c r="B857" i="5"/>
  <c r="E857" i="5" s="1"/>
  <c r="G857" i="5" s="1"/>
  <c r="B858" i="5"/>
  <c r="B859" i="5"/>
  <c r="B860" i="5"/>
  <c r="B861" i="5"/>
  <c r="E861" i="5" s="1"/>
  <c r="G861" i="5" s="1"/>
  <c r="B862" i="5"/>
  <c r="E862" i="5" s="1"/>
  <c r="G862" i="5" s="1"/>
  <c r="B863" i="5"/>
  <c r="B864" i="5"/>
  <c r="C864" i="5" s="1"/>
  <c r="F864" i="5" s="1"/>
  <c r="B865" i="5"/>
  <c r="E865" i="5" s="1"/>
  <c r="G865" i="5" s="1"/>
  <c r="B866" i="5"/>
  <c r="E866" i="5" s="1"/>
  <c r="G866" i="5" s="1"/>
  <c r="B867" i="5"/>
  <c r="E867" i="5" s="1"/>
  <c r="G867" i="5" s="1"/>
  <c r="B868" i="5"/>
  <c r="B869" i="5"/>
  <c r="E869" i="5" s="1"/>
  <c r="G869" i="5" s="1"/>
  <c r="B870" i="5"/>
  <c r="C870" i="5" s="1"/>
  <c r="F870" i="5" s="1"/>
  <c r="B871" i="5"/>
  <c r="E871" i="5" s="1"/>
  <c r="G871" i="5" s="1"/>
  <c r="B872" i="5"/>
  <c r="B873" i="5"/>
  <c r="E873" i="5" s="1"/>
  <c r="G873" i="5" s="1"/>
  <c r="B874" i="5"/>
  <c r="B875" i="5"/>
  <c r="C875" i="5" s="1"/>
  <c r="F875" i="5" s="1"/>
  <c r="B876" i="5"/>
  <c r="B877" i="5"/>
  <c r="E877" i="5" s="1"/>
  <c r="G877" i="5" s="1"/>
  <c r="B878" i="5"/>
  <c r="E878" i="5" s="1"/>
  <c r="G878" i="5" s="1"/>
  <c r="B879" i="5"/>
  <c r="B880" i="5"/>
  <c r="B881" i="5"/>
  <c r="E881" i="5" s="1"/>
  <c r="G881" i="5" s="1"/>
  <c r="B882" i="5"/>
  <c r="E882" i="5" s="1"/>
  <c r="G882" i="5" s="1"/>
  <c r="B883" i="5"/>
  <c r="E883" i="5" s="1"/>
  <c r="G883" i="5" s="1"/>
  <c r="B884" i="5"/>
  <c r="B885" i="5"/>
  <c r="E885" i="5" s="1"/>
  <c r="G885" i="5" s="1"/>
  <c r="B886" i="5"/>
  <c r="E886" i="5" s="1"/>
  <c r="G886" i="5" s="1"/>
  <c r="B887" i="5"/>
  <c r="E887" i="5" s="1"/>
  <c r="G887" i="5" s="1"/>
  <c r="B888" i="5"/>
  <c r="B889" i="5"/>
  <c r="E889" i="5" s="1"/>
  <c r="G889" i="5" s="1"/>
  <c r="B890" i="5"/>
  <c r="B891" i="5"/>
  <c r="C891" i="5" s="1"/>
  <c r="F891" i="5" s="1"/>
  <c r="B892" i="5"/>
  <c r="B893" i="5"/>
  <c r="E893" i="5" s="1"/>
  <c r="G893" i="5" s="1"/>
  <c r="B894" i="5"/>
  <c r="E894" i="5" s="1"/>
  <c r="G894" i="5" s="1"/>
  <c r="B895" i="5"/>
  <c r="B896" i="5"/>
  <c r="C896" i="5" s="1"/>
  <c r="F896" i="5" s="1"/>
  <c r="B897" i="5"/>
  <c r="E897" i="5" s="1"/>
  <c r="G897" i="5" s="1"/>
  <c r="B898" i="5"/>
  <c r="E898" i="5" s="1"/>
  <c r="G898" i="5" s="1"/>
  <c r="B899" i="5"/>
  <c r="E899" i="5" s="1"/>
  <c r="G899" i="5" s="1"/>
  <c r="B900" i="5"/>
  <c r="B901" i="5"/>
  <c r="E901" i="5" s="1"/>
  <c r="G901" i="5" s="1"/>
  <c r="B902" i="5"/>
  <c r="B903" i="5"/>
  <c r="E903" i="5" s="1"/>
  <c r="G903" i="5" s="1"/>
  <c r="B904" i="5"/>
  <c r="B905" i="5"/>
  <c r="E905" i="5" s="1"/>
  <c r="G905" i="5" s="1"/>
  <c r="B906" i="5"/>
  <c r="B907" i="5"/>
  <c r="E907" i="5" s="1"/>
  <c r="G907" i="5" s="1"/>
  <c r="B908" i="5"/>
  <c r="B909" i="5"/>
  <c r="E909" i="5" s="1"/>
  <c r="G909" i="5" s="1"/>
  <c r="B910" i="5"/>
  <c r="E910" i="5" s="1"/>
  <c r="G910" i="5" s="1"/>
  <c r="B911" i="5"/>
  <c r="B912" i="5"/>
  <c r="C912" i="5" s="1"/>
  <c r="F912" i="5" s="1"/>
  <c r="B913" i="5"/>
  <c r="E913" i="5" s="1"/>
  <c r="G913" i="5" s="1"/>
  <c r="B914" i="5"/>
  <c r="E914" i="5" s="1"/>
  <c r="G914" i="5" s="1"/>
  <c r="B915" i="5"/>
  <c r="E915" i="5" s="1"/>
  <c r="G915" i="5" s="1"/>
  <c r="B916" i="5"/>
  <c r="B917" i="5"/>
  <c r="E917" i="5" s="1"/>
  <c r="G917" i="5" s="1"/>
  <c r="B918" i="5"/>
  <c r="C918" i="5" s="1"/>
  <c r="F918" i="5" s="1"/>
  <c r="B919" i="5"/>
  <c r="E919" i="5" s="1"/>
  <c r="G919" i="5" s="1"/>
  <c r="B920" i="5"/>
  <c r="B921" i="5"/>
  <c r="E921" i="5" s="1"/>
  <c r="G921" i="5" s="1"/>
  <c r="B922" i="5"/>
  <c r="B923" i="5"/>
  <c r="B924" i="5"/>
  <c r="B925" i="5"/>
  <c r="E925" i="5" s="1"/>
  <c r="G925" i="5" s="1"/>
  <c r="B926" i="5"/>
  <c r="E926" i="5" s="1"/>
  <c r="G926" i="5" s="1"/>
  <c r="B927" i="5"/>
  <c r="B928" i="5"/>
  <c r="C928" i="5" s="1"/>
  <c r="F928" i="5" s="1"/>
  <c r="B929" i="5"/>
  <c r="E929" i="5" s="1"/>
  <c r="G929" i="5" s="1"/>
  <c r="B930" i="5"/>
  <c r="E930" i="5" s="1"/>
  <c r="G930" i="5" s="1"/>
  <c r="B931" i="5"/>
  <c r="E931" i="5" s="1"/>
  <c r="G931" i="5" s="1"/>
  <c r="B932" i="5"/>
  <c r="B933" i="5"/>
  <c r="E933" i="5" s="1"/>
  <c r="G933" i="5" s="1"/>
  <c r="B934" i="5"/>
  <c r="C934" i="5" s="1"/>
  <c r="F934" i="5" s="1"/>
  <c r="B935" i="5"/>
  <c r="E935" i="5" s="1"/>
  <c r="G935" i="5" s="1"/>
  <c r="B936" i="5"/>
  <c r="B937" i="5"/>
  <c r="E937" i="5" s="1"/>
  <c r="G937" i="5" s="1"/>
  <c r="B938" i="5"/>
  <c r="B939" i="5"/>
  <c r="C939" i="5" s="1"/>
  <c r="F939" i="5" s="1"/>
  <c r="B940" i="5"/>
  <c r="B941" i="5"/>
  <c r="E941" i="5" s="1"/>
  <c r="G941" i="5" s="1"/>
  <c r="B942" i="5"/>
  <c r="E942" i="5" s="1"/>
  <c r="G942" i="5" s="1"/>
  <c r="B943" i="5"/>
  <c r="B944" i="5"/>
  <c r="B945" i="5"/>
  <c r="E945" i="5" s="1"/>
  <c r="G945" i="5" s="1"/>
  <c r="B946" i="5"/>
  <c r="E946" i="5" s="1"/>
  <c r="G946" i="5" s="1"/>
  <c r="B947" i="5"/>
  <c r="E947" i="5" s="1"/>
  <c r="G947" i="5" s="1"/>
  <c r="B948" i="5"/>
  <c r="B949" i="5"/>
  <c r="E949" i="5" s="1"/>
  <c r="G949" i="5" s="1"/>
  <c r="B950" i="5"/>
  <c r="E950" i="5" s="1"/>
  <c r="G950" i="5" s="1"/>
  <c r="B951" i="5"/>
  <c r="E951" i="5" s="1"/>
  <c r="G951" i="5" s="1"/>
  <c r="B952" i="5"/>
  <c r="B953" i="5"/>
  <c r="E953" i="5" s="1"/>
  <c r="G953" i="5" s="1"/>
  <c r="B954" i="5"/>
  <c r="B955" i="5"/>
  <c r="C955" i="5" s="1"/>
  <c r="F955" i="5" s="1"/>
  <c r="B956" i="5"/>
  <c r="B957" i="5"/>
  <c r="E957" i="5" s="1"/>
  <c r="G957" i="5" s="1"/>
  <c r="B958" i="5"/>
  <c r="E958" i="5" s="1"/>
  <c r="G958" i="5" s="1"/>
  <c r="B959" i="5"/>
  <c r="B960" i="5"/>
  <c r="C960" i="5" s="1"/>
  <c r="F960" i="5" s="1"/>
  <c r="B961" i="5"/>
  <c r="E961" i="5" s="1"/>
  <c r="G961" i="5" s="1"/>
  <c r="B962" i="5"/>
  <c r="E962" i="5" s="1"/>
  <c r="G962" i="5" s="1"/>
  <c r="B963" i="5"/>
  <c r="B964" i="5"/>
  <c r="E964" i="5" s="1"/>
  <c r="G964" i="5" s="1"/>
  <c r="B965" i="5"/>
  <c r="E965" i="5" s="1"/>
  <c r="G965" i="5" s="1"/>
  <c r="B966" i="5"/>
  <c r="B967" i="5"/>
  <c r="B968" i="5"/>
  <c r="E968" i="5" s="1"/>
  <c r="G968" i="5" s="1"/>
  <c r="B969" i="5"/>
  <c r="E969" i="5" s="1"/>
  <c r="G969" i="5" s="1"/>
  <c r="B970" i="5"/>
  <c r="E970" i="5" s="1"/>
  <c r="G970" i="5" s="1"/>
  <c r="B971" i="5"/>
  <c r="B972" i="5"/>
  <c r="E972" i="5" s="1"/>
  <c r="G972" i="5" s="1"/>
  <c r="B973" i="5"/>
  <c r="E973" i="5" s="1"/>
  <c r="G973" i="5" s="1"/>
  <c r="B974" i="5"/>
  <c r="E974" i="5" s="1"/>
  <c r="G974" i="5" s="1"/>
  <c r="B975" i="5"/>
  <c r="B976" i="5"/>
  <c r="C976" i="5" s="1"/>
  <c r="F976" i="5" s="1"/>
  <c r="B977" i="5"/>
  <c r="E977" i="5" s="1"/>
  <c r="G977" i="5" s="1"/>
  <c r="B62" i="5"/>
  <c r="B63" i="5"/>
  <c r="B64" i="5"/>
  <c r="B65" i="5"/>
  <c r="B66" i="5"/>
  <c r="E66" i="5" s="1"/>
  <c r="G66" i="5" s="1"/>
  <c r="B67" i="5"/>
  <c r="B68" i="5"/>
  <c r="B69" i="5"/>
  <c r="B70" i="5"/>
  <c r="C70" i="5" s="1"/>
  <c r="F70" i="5" s="1"/>
  <c r="B71" i="5"/>
  <c r="B72" i="5"/>
  <c r="E72" i="5" s="1"/>
  <c r="G72" i="5" s="1"/>
  <c r="B73" i="5"/>
  <c r="B74" i="5"/>
  <c r="B75" i="5"/>
  <c r="B76" i="5"/>
  <c r="B77" i="5"/>
  <c r="E77" i="5" s="1"/>
  <c r="G77" i="5" s="1"/>
  <c r="B78" i="5"/>
  <c r="B79" i="5"/>
  <c r="B80" i="5"/>
  <c r="B81" i="5"/>
  <c r="B82" i="5"/>
  <c r="E82" i="5" s="1"/>
  <c r="B83" i="5"/>
  <c r="B84" i="5"/>
  <c r="B85" i="5"/>
  <c r="B86" i="5"/>
  <c r="B87" i="5"/>
  <c r="B88" i="5"/>
  <c r="E88" i="5" s="1"/>
  <c r="G88" i="5" s="1"/>
  <c r="B89" i="5"/>
  <c r="B90" i="5"/>
  <c r="B91" i="5"/>
  <c r="C91" i="5" s="1"/>
  <c r="F91" i="5" s="1"/>
  <c r="B92" i="5"/>
  <c r="B93" i="5"/>
  <c r="E93" i="5" s="1"/>
  <c r="G93" i="5" s="1"/>
  <c r="B94" i="5"/>
  <c r="B95" i="5"/>
  <c r="B96" i="5"/>
  <c r="B97" i="5"/>
  <c r="B98" i="5"/>
  <c r="B99" i="5"/>
  <c r="B100" i="5"/>
  <c r="B101" i="5"/>
  <c r="B102" i="5"/>
  <c r="B103" i="5"/>
  <c r="B104" i="5"/>
  <c r="E104" i="5" s="1"/>
  <c r="B105" i="5"/>
  <c r="B106" i="5"/>
  <c r="B107" i="5"/>
  <c r="B108" i="5"/>
  <c r="B109" i="5"/>
  <c r="E109" i="5" s="1"/>
  <c r="G109" i="5" s="1"/>
  <c r="B110" i="5"/>
  <c r="B111" i="5"/>
  <c r="B112" i="5"/>
  <c r="B113" i="5"/>
  <c r="C113" i="5" s="1"/>
  <c r="F113" i="5" s="1"/>
  <c r="B114" i="5"/>
  <c r="E114" i="5" s="1"/>
  <c r="G114" i="5" s="1"/>
  <c r="B115" i="5"/>
  <c r="B116" i="5"/>
  <c r="B117" i="5"/>
  <c r="B118" i="5"/>
  <c r="B119" i="5"/>
  <c r="B120" i="5"/>
  <c r="B121" i="5"/>
  <c r="B122" i="5"/>
  <c r="B123" i="5"/>
  <c r="B124" i="5"/>
  <c r="B125" i="5"/>
  <c r="E125" i="5" s="1"/>
  <c r="G125" i="5" s="1"/>
  <c r="B126" i="5"/>
  <c r="B127" i="5"/>
  <c r="B128" i="5"/>
  <c r="B129" i="5"/>
  <c r="B130" i="5"/>
  <c r="E130" i="5" s="1"/>
  <c r="G130" i="5" s="1"/>
  <c r="B131" i="5"/>
  <c r="B132" i="5"/>
  <c r="B133" i="5"/>
  <c r="B134" i="5"/>
  <c r="C134" i="5" s="1"/>
  <c r="F134" i="5" s="1"/>
  <c r="B135" i="5"/>
  <c r="B136" i="5"/>
  <c r="E136" i="5" s="1"/>
  <c r="G136" i="5" s="1"/>
  <c r="B137" i="5"/>
  <c r="B138" i="5"/>
  <c r="B139" i="5"/>
  <c r="B140" i="5"/>
  <c r="B141" i="5"/>
  <c r="E141" i="5" s="1"/>
  <c r="G141" i="5" s="1"/>
  <c r="B142" i="5"/>
  <c r="B143" i="5"/>
  <c r="B144" i="5"/>
  <c r="B145" i="5"/>
  <c r="B146" i="5"/>
  <c r="E146" i="5" s="1"/>
  <c r="G146" i="5" s="1"/>
  <c r="B147" i="5"/>
  <c r="B148" i="5"/>
  <c r="B149" i="5"/>
  <c r="B150" i="5"/>
  <c r="B151" i="5"/>
  <c r="B152" i="5"/>
  <c r="E152" i="5" s="1"/>
  <c r="G152" i="5" s="1"/>
  <c r="B153" i="5"/>
  <c r="B154" i="5"/>
  <c r="B155" i="5"/>
  <c r="C155" i="5" s="1"/>
  <c r="F155" i="5" s="1"/>
  <c r="B156" i="5"/>
  <c r="B157" i="5"/>
  <c r="E157" i="5" s="1"/>
  <c r="G157" i="5" s="1"/>
  <c r="B158" i="5"/>
  <c r="B159" i="5"/>
  <c r="B160" i="5"/>
  <c r="B161" i="5"/>
  <c r="B162" i="5"/>
  <c r="B163" i="5"/>
  <c r="B164" i="5"/>
  <c r="B165" i="5"/>
  <c r="B166" i="5"/>
  <c r="B167" i="5"/>
  <c r="B168" i="5"/>
  <c r="E168" i="5" s="1"/>
  <c r="G168" i="5" s="1"/>
  <c r="B169" i="5"/>
  <c r="B170" i="5"/>
  <c r="B171" i="5"/>
  <c r="B172" i="5"/>
  <c r="B173" i="5"/>
  <c r="E173" i="5" s="1"/>
  <c r="G173" i="5" s="1"/>
  <c r="B174" i="5"/>
  <c r="B175" i="5"/>
  <c r="B176" i="5"/>
  <c r="B177" i="5"/>
  <c r="C177" i="5" s="1"/>
  <c r="F177" i="5" s="1"/>
  <c r="B178" i="5"/>
  <c r="E178" i="5" s="1"/>
  <c r="G178" i="5" s="1"/>
  <c r="B179" i="5"/>
  <c r="B180" i="5"/>
  <c r="B181" i="5"/>
  <c r="B182" i="5"/>
  <c r="B183" i="5"/>
  <c r="B184" i="5"/>
  <c r="B185" i="5"/>
  <c r="B186" i="5"/>
  <c r="B187" i="5"/>
  <c r="B188" i="5"/>
  <c r="B189" i="5"/>
  <c r="E189" i="5" s="1"/>
  <c r="G189" i="5" s="1"/>
  <c r="B190" i="5"/>
  <c r="B191" i="5"/>
  <c r="B192" i="5"/>
  <c r="B193" i="5"/>
  <c r="B194" i="5"/>
  <c r="E194" i="5" s="1"/>
  <c r="G194" i="5" s="1"/>
  <c r="B195" i="5"/>
  <c r="B196" i="5"/>
  <c r="B197" i="5"/>
  <c r="B198" i="5"/>
  <c r="B199" i="5"/>
  <c r="B200" i="5"/>
  <c r="E200" i="5" s="1"/>
  <c r="G200" i="5" s="1"/>
  <c r="B201" i="5"/>
  <c r="B202" i="5"/>
  <c r="B203" i="5"/>
  <c r="B204" i="5"/>
  <c r="B205" i="5"/>
  <c r="E205" i="5" s="1"/>
  <c r="G205" i="5" s="1"/>
  <c r="B206" i="5"/>
  <c r="B207" i="5"/>
  <c r="B208" i="5"/>
  <c r="B61" i="5"/>
  <c r="E61" i="5" s="1"/>
  <c r="G61" i="5" s="1"/>
  <c r="B19" i="5"/>
  <c r="B20" i="5"/>
  <c r="B21" i="5"/>
  <c r="B22" i="5"/>
  <c r="B23" i="5"/>
  <c r="B24" i="5"/>
  <c r="E24" i="5" s="1"/>
  <c r="G24" i="5" s="1"/>
  <c r="B25" i="5"/>
  <c r="B26" i="5"/>
  <c r="B27" i="5"/>
  <c r="B28" i="5"/>
  <c r="B29" i="5"/>
  <c r="E29" i="5" s="1"/>
  <c r="G29" i="5" s="1"/>
  <c r="B30" i="5"/>
  <c r="B31" i="5"/>
  <c r="B32" i="5"/>
  <c r="B33" i="5"/>
  <c r="B34" i="5"/>
  <c r="E34" i="5" s="1"/>
  <c r="G34" i="5" s="1"/>
  <c r="B35" i="5"/>
  <c r="B36" i="5"/>
  <c r="B37" i="5"/>
  <c r="B38" i="5"/>
  <c r="B39" i="5"/>
  <c r="B40" i="5"/>
  <c r="E40" i="5" s="1"/>
  <c r="G40" i="5" s="1"/>
  <c r="B41" i="5"/>
  <c r="B42" i="5"/>
  <c r="B43" i="5"/>
  <c r="C43" i="5" s="1"/>
  <c r="F43" i="5" s="1"/>
  <c r="B44" i="5"/>
  <c r="B45" i="5"/>
  <c r="E45" i="5" s="1"/>
  <c r="G45" i="5" s="1"/>
  <c r="B46" i="5"/>
  <c r="B47" i="5"/>
  <c r="B48" i="5"/>
  <c r="B49" i="5"/>
  <c r="B50" i="5"/>
  <c r="E50" i="5" s="1"/>
  <c r="G50" i="5" s="1"/>
  <c r="B51" i="5"/>
  <c r="B52" i="5"/>
  <c r="B53" i="5"/>
  <c r="B54" i="5"/>
  <c r="B55" i="5"/>
  <c r="B56" i="5"/>
  <c r="B57" i="5"/>
  <c r="B58" i="5"/>
  <c r="B59" i="5"/>
  <c r="B60" i="5"/>
  <c r="B18" i="5"/>
  <c r="E18" i="5" s="1"/>
  <c r="G18" i="5" s="1"/>
  <c r="B5" i="5"/>
  <c r="B6" i="5"/>
  <c r="B7" i="5"/>
  <c r="B8" i="5"/>
  <c r="E8" i="5" s="1"/>
  <c r="B9" i="5"/>
  <c r="B10" i="5"/>
  <c r="B11" i="5"/>
  <c r="B12" i="5"/>
  <c r="B13" i="5"/>
  <c r="E13" i="5" s="1"/>
  <c r="B14" i="5"/>
  <c r="B15" i="5"/>
  <c r="B16" i="5"/>
  <c r="B17" i="5"/>
  <c r="B4" i="5"/>
  <c r="E4" i="5" s="1"/>
  <c r="G4" i="5" s="1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61" i="2"/>
  <c r="L218" i="2"/>
  <c r="Q4" i="2"/>
  <c r="Q5" i="2"/>
  <c r="Q8" i="2"/>
  <c r="Q9" i="2"/>
  <c r="Q14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2" i="2"/>
  <c r="Q33" i="2"/>
  <c r="Q35" i="2"/>
  <c r="Q37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61" i="2"/>
  <c r="Q218" i="2"/>
  <c r="Q219" i="2"/>
  <c r="Q220" i="2"/>
  <c r="Q221" i="2"/>
  <c r="Q222" i="2"/>
  <c r="Q223" i="2"/>
  <c r="Q224" i="2"/>
  <c r="Q225" i="2"/>
  <c r="Q226" i="2"/>
  <c r="Q228" i="2"/>
  <c r="Q229" i="2"/>
  <c r="Q230" i="2"/>
  <c r="Q231" i="2"/>
  <c r="Q232" i="2"/>
  <c r="Q233" i="2"/>
  <c r="Q3" i="2"/>
  <c r="O39" i="2"/>
  <c r="Q39" i="2" s="1"/>
  <c r="O38" i="2"/>
  <c r="Q38" i="2" s="1"/>
  <c r="O16" i="2"/>
  <c r="Q16" i="2" s="1"/>
  <c r="O15" i="2"/>
  <c r="Q15" i="2" s="1"/>
  <c r="O13" i="2"/>
  <c r="Q13" i="2" s="1"/>
  <c r="O12" i="2"/>
  <c r="Q12" i="2" s="1"/>
  <c r="L171" i="2"/>
  <c r="S171" i="2" s="1"/>
  <c r="L172" i="2"/>
  <c r="S172" i="2" s="1"/>
  <c r="L173" i="2"/>
  <c r="S173" i="2" s="1"/>
  <c r="L174" i="2"/>
  <c r="S174" i="2" s="1"/>
  <c r="L184" i="2"/>
  <c r="L170" i="2"/>
  <c r="L168" i="2"/>
  <c r="L162" i="2"/>
  <c r="L159" i="2"/>
  <c r="L158" i="2"/>
  <c r="L157" i="2"/>
  <c r="L156" i="2"/>
  <c r="L150" i="2"/>
  <c r="L149" i="2"/>
  <c r="L148" i="2"/>
  <c r="L101" i="2"/>
  <c r="L97" i="2"/>
  <c r="L95" i="2"/>
  <c r="L85" i="2"/>
  <c r="L66" i="2"/>
  <c r="L65" i="2"/>
  <c r="L59" i="2"/>
  <c r="L58" i="2"/>
  <c r="L57" i="2"/>
  <c r="L52" i="2"/>
  <c r="L51" i="2"/>
  <c r="L40" i="2"/>
  <c r="L35" i="2"/>
  <c r="L30" i="2"/>
  <c r="L28" i="2"/>
  <c r="L9" i="2"/>
  <c r="L7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69" i="2"/>
  <c r="L167" i="2"/>
  <c r="L166" i="2"/>
  <c r="L165" i="2"/>
  <c r="L164" i="2"/>
  <c r="L163" i="2"/>
  <c r="L161" i="2"/>
  <c r="L160" i="2"/>
  <c r="L155" i="2"/>
  <c r="L154" i="2"/>
  <c r="L153" i="2"/>
  <c r="S153" i="2" s="1"/>
  <c r="L152" i="2"/>
  <c r="S152" i="2" s="1"/>
  <c r="L151" i="2"/>
  <c r="L147" i="2"/>
  <c r="L146" i="2"/>
  <c r="S146" i="2" s="1"/>
  <c r="L145" i="2"/>
  <c r="L144" i="2"/>
  <c r="L143" i="2"/>
  <c r="L142" i="2"/>
  <c r="L141" i="2"/>
  <c r="L140" i="2"/>
  <c r="L138" i="2"/>
  <c r="L137" i="2"/>
  <c r="L139" i="2"/>
  <c r="S139" i="2" s="1"/>
  <c r="L136" i="2"/>
  <c r="L135" i="2"/>
  <c r="L108" i="2"/>
  <c r="L107" i="2"/>
  <c r="L106" i="2"/>
  <c r="L105" i="2"/>
  <c r="L104" i="2"/>
  <c r="L103" i="2"/>
  <c r="L102" i="2"/>
  <c r="L100" i="2"/>
  <c r="L99" i="2"/>
  <c r="L98" i="2"/>
  <c r="L96" i="2"/>
  <c r="L94" i="2"/>
  <c r="L93" i="2"/>
  <c r="L92" i="2"/>
  <c r="L91" i="2"/>
  <c r="L90" i="2"/>
  <c r="L89" i="2"/>
  <c r="L88" i="2"/>
  <c r="L87" i="2"/>
  <c r="L86" i="2"/>
  <c r="L82" i="2"/>
  <c r="L81" i="2"/>
  <c r="L80" i="2"/>
  <c r="L79" i="2"/>
  <c r="L78" i="2"/>
  <c r="L77" i="2"/>
  <c r="L76" i="2"/>
  <c r="L75" i="2"/>
  <c r="L74" i="2"/>
  <c r="L69" i="2"/>
  <c r="L68" i="2"/>
  <c r="L67" i="2"/>
  <c r="L64" i="2"/>
  <c r="L63" i="2"/>
  <c r="L62" i="2"/>
  <c r="L60" i="2"/>
  <c r="L56" i="2"/>
  <c r="L55" i="2"/>
  <c r="L54" i="2"/>
  <c r="L53" i="2"/>
  <c r="L50" i="2"/>
  <c r="L49" i="2"/>
  <c r="L48" i="2"/>
  <c r="L47" i="2"/>
  <c r="L46" i="2"/>
  <c r="S46" i="2" s="1"/>
  <c r="L45" i="2"/>
  <c r="S45" i="2" s="1"/>
  <c r="L44" i="2"/>
  <c r="S44" i="2" s="1"/>
  <c r="L43" i="2"/>
  <c r="S43" i="2" s="1"/>
  <c r="L42" i="2"/>
  <c r="S42" i="2" s="1"/>
  <c r="L41" i="2"/>
  <c r="S41" i="2" s="1"/>
  <c r="L37" i="2"/>
  <c r="S37" i="2" s="1"/>
  <c r="L34" i="2"/>
  <c r="L33" i="2"/>
  <c r="L32" i="2"/>
  <c r="L31" i="2"/>
  <c r="L29" i="2"/>
  <c r="L26" i="2"/>
  <c r="L25" i="2"/>
  <c r="L24" i="2"/>
  <c r="L23" i="2"/>
  <c r="L22" i="2"/>
  <c r="L21" i="2"/>
  <c r="L20" i="2"/>
  <c r="L18" i="2"/>
  <c r="L17" i="2"/>
  <c r="S17" i="2" s="1"/>
  <c r="T17" i="2" s="1"/>
  <c r="L11" i="2"/>
  <c r="L10" i="2"/>
  <c r="L8" i="2"/>
  <c r="L6" i="2"/>
  <c r="L5" i="2"/>
  <c r="S5" i="2" s="1"/>
  <c r="T5" i="2" s="1"/>
  <c r="L3" i="2"/>
  <c r="L4" i="2"/>
  <c r="O34" i="2"/>
  <c r="Q34" i="2" s="1"/>
  <c r="O31" i="2"/>
  <c r="Q31" i="2" s="1"/>
  <c r="O11" i="2"/>
  <c r="Q11" i="2" s="1"/>
  <c r="O10" i="2"/>
  <c r="Q10" i="2" s="1"/>
  <c r="O7" i="2"/>
  <c r="Q7" i="2" s="1"/>
  <c r="Q6" i="2"/>
  <c r="I76" i="4"/>
  <c r="I75" i="4"/>
  <c r="L46" i="4"/>
  <c r="J46" i="4"/>
  <c r="L45" i="4"/>
  <c r="J45" i="4"/>
  <c r="L44" i="4"/>
  <c r="J44" i="4"/>
  <c r="L43" i="4"/>
  <c r="J43" i="4"/>
  <c r="L36" i="4"/>
  <c r="I36" i="4"/>
  <c r="L33" i="4"/>
  <c r="I33" i="4"/>
  <c r="L15" i="4"/>
  <c r="I15" i="4"/>
  <c r="L14" i="4"/>
  <c r="I14" i="4"/>
  <c r="L13" i="4"/>
  <c r="L11" i="4"/>
  <c r="I11" i="4"/>
  <c r="L10" i="4"/>
  <c r="I10" i="4"/>
  <c r="S62" i="2" l="1"/>
  <c r="X62" i="2"/>
  <c r="Y62" i="2" s="1"/>
  <c r="G104" i="5"/>
  <c r="G82" i="5"/>
  <c r="C15" i="5"/>
  <c r="F15" i="5" s="1"/>
  <c r="E15" i="5"/>
  <c r="G15" i="5" s="1"/>
  <c r="G13" i="5"/>
  <c r="G8" i="5"/>
  <c r="E56" i="5"/>
  <c r="G56" i="5" s="1"/>
  <c r="C56" i="5"/>
  <c r="F56" i="5" s="1"/>
  <c r="C198" i="5"/>
  <c r="F198" i="5" s="1"/>
  <c r="E198" i="5"/>
  <c r="G198" i="5" s="1"/>
  <c r="E184" i="5"/>
  <c r="G184" i="5" s="1"/>
  <c r="C184" i="5"/>
  <c r="F184" i="5" s="1"/>
  <c r="E162" i="5"/>
  <c r="G162" i="5" s="1"/>
  <c r="C162" i="5"/>
  <c r="F162" i="5" s="1"/>
  <c r="E120" i="5"/>
  <c r="G120" i="5" s="1"/>
  <c r="C120" i="5"/>
  <c r="F120" i="5" s="1"/>
  <c r="E98" i="5"/>
  <c r="G98" i="5" s="1"/>
  <c r="C98" i="5"/>
  <c r="F98" i="5" s="1"/>
  <c r="E975" i="5"/>
  <c r="G975" i="5" s="1"/>
  <c r="C975" i="5"/>
  <c r="F975" i="5" s="1"/>
  <c r="E971" i="5"/>
  <c r="G971" i="5" s="1"/>
  <c r="C971" i="5"/>
  <c r="F971" i="5" s="1"/>
  <c r="E967" i="5"/>
  <c r="G967" i="5" s="1"/>
  <c r="C967" i="5"/>
  <c r="F967" i="5" s="1"/>
  <c r="C966" i="5"/>
  <c r="F966" i="5" s="1"/>
  <c r="E966" i="5"/>
  <c r="G966" i="5" s="1"/>
  <c r="E963" i="5"/>
  <c r="G963" i="5" s="1"/>
  <c r="C963" i="5"/>
  <c r="F963" i="5" s="1"/>
  <c r="E959" i="5"/>
  <c r="G959" i="5" s="1"/>
  <c r="C959" i="5"/>
  <c r="F959" i="5" s="1"/>
  <c r="E954" i="5"/>
  <c r="G954" i="5" s="1"/>
  <c r="C954" i="5"/>
  <c r="F954" i="5" s="1"/>
  <c r="C944" i="5"/>
  <c r="F944" i="5" s="1"/>
  <c r="E944" i="5"/>
  <c r="G944" i="5" s="1"/>
  <c r="E943" i="5"/>
  <c r="G943" i="5" s="1"/>
  <c r="C943" i="5"/>
  <c r="F943" i="5" s="1"/>
  <c r="E938" i="5"/>
  <c r="G938" i="5" s="1"/>
  <c r="C938" i="5"/>
  <c r="F938" i="5" s="1"/>
  <c r="E927" i="5"/>
  <c r="G927" i="5" s="1"/>
  <c r="C927" i="5"/>
  <c r="F927" i="5" s="1"/>
  <c r="C923" i="5"/>
  <c r="F923" i="5" s="1"/>
  <c r="E923" i="5"/>
  <c r="G923" i="5" s="1"/>
  <c r="E922" i="5"/>
  <c r="G922" i="5" s="1"/>
  <c r="C922" i="5"/>
  <c r="F922" i="5" s="1"/>
  <c r="E911" i="5"/>
  <c r="G911" i="5" s="1"/>
  <c r="C911" i="5"/>
  <c r="F911" i="5" s="1"/>
  <c r="E906" i="5"/>
  <c r="G906" i="5" s="1"/>
  <c r="C906" i="5"/>
  <c r="F906" i="5" s="1"/>
  <c r="C902" i="5"/>
  <c r="F902" i="5" s="1"/>
  <c r="E902" i="5"/>
  <c r="G902" i="5" s="1"/>
  <c r="E895" i="5"/>
  <c r="G895" i="5" s="1"/>
  <c r="C895" i="5"/>
  <c r="F895" i="5" s="1"/>
  <c r="E890" i="5"/>
  <c r="G890" i="5" s="1"/>
  <c r="C890" i="5"/>
  <c r="F890" i="5" s="1"/>
  <c r="C880" i="5"/>
  <c r="F880" i="5" s="1"/>
  <c r="E880" i="5"/>
  <c r="G880" i="5" s="1"/>
  <c r="E879" i="5"/>
  <c r="G879" i="5" s="1"/>
  <c r="C879" i="5"/>
  <c r="F879" i="5" s="1"/>
  <c r="E874" i="5"/>
  <c r="G874" i="5" s="1"/>
  <c r="C874" i="5"/>
  <c r="F874" i="5" s="1"/>
  <c r="E863" i="5"/>
  <c r="G863" i="5" s="1"/>
  <c r="C863" i="5"/>
  <c r="F863" i="5" s="1"/>
  <c r="C859" i="5"/>
  <c r="F859" i="5" s="1"/>
  <c r="E859" i="5"/>
  <c r="G859" i="5" s="1"/>
  <c r="E858" i="5"/>
  <c r="G858" i="5" s="1"/>
  <c r="C858" i="5"/>
  <c r="F858" i="5" s="1"/>
  <c r="E847" i="5"/>
  <c r="G847" i="5" s="1"/>
  <c r="C847" i="5"/>
  <c r="F847" i="5" s="1"/>
  <c r="E842" i="5"/>
  <c r="G842" i="5" s="1"/>
  <c r="C842" i="5"/>
  <c r="F842" i="5" s="1"/>
  <c r="C838" i="5"/>
  <c r="F838" i="5" s="1"/>
  <c r="E838" i="5"/>
  <c r="G838" i="5" s="1"/>
  <c r="E831" i="5"/>
  <c r="G831" i="5" s="1"/>
  <c r="C831" i="5"/>
  <c r="F831" i="5" s="1"/>
  <c r="E826" i="5"/>
  <c r="G826" i="5" s="1"/>
  <c r="C826" i="5"/>
  <c r="F826" i="5" s="1"/>
  <c r="C816" i="5"/>
  <c r="F816" i="5" s="1"/>
  <c r="E816" i="5"/>
  <c r="G816" i="5" s="1"/>
  <c r="E815" i="5"/>
  <c r="G815" i="5" s="1"/>
  <c r="C815" i="5"/>
  <c r="F815" i="5" s="1"/>
  <c r="E810" i="5"/>
  <c r="G810" i="5" s="1"/>
  <c r="C810" i="5"/>
  <c r="F810" i="5" s="1"/>
  <c r="E799" i="5"/>
  <c r="G799" i="5" s="1"/>
  <c r="C799" i="5"/>
  <c r="F799" i="5" s="1"/>
  <c r="C795" i="5"/>
  <c r="F795" i="5" s="1"/>
  <c r="E795" i="5"/>
  <c r="G795" i="5" s="1"/>
  <c r="E794" i="5"/>
  <c r="G794" i="5" s="1"/>
  <c r="C794" i="5"/>
  <c r="F794" i="5" s="1"/>
  <c r="E783" i="5"/>
  <c r="G783" i="5" s="1"/>
  <c r="C783" i="5"/>
  <c r="F783" i="5" s="1"/>
  <c r="E778" i="5"/>
  <c r="G778" i="5" s="1"/>
  <c r="C778" i="5"/>
  <c r="F778" i="5" s="1"/>
  <c r="C774" i="5"/>
  <c r="F774" i="5" s="1"/>
  <c r="E774" i="5"/>
  <c r="G774" i="5" s="1"/>
  <c r="E758" i="5"/>
  <c r="G758" i="5" s="1"/>
  <c r="C758" i="5"/>
  <c r="F758" i="5" s="1"/>
  <c r="E752" i="5"/>
  <c r="G752" i="5" s="1"/>
  <c r="C752" i="5"/>
  <c r="F752" i="5" s="1"/>
  <c r="E744" i="5"/>
  <c r="G744" i="5" s="1"/>
  <c r="C744" i="5"/>
  <c r="F744" i="5" s="1"/>
  <c r="C731" i="5"/>
  <c r="F731" i="5" s="1"/>
  <c r="E731" i="5"/>
  <c r="G731" i="5" s="1"/>
  <c r="E730" i="5"/>
  <c r="G730" i="5" s="1"/>
  <c r="C730" i="5"/>
  <c r="F730" i="5" s="1"/>
  <c r="E722" i="5"/>
  <c r="G722" i="5" s="1"/>
  <c r="C722" i="5"/>
  <c r="F722" i="5" s="1"/>
  <c r="E716" i="5"/>
  <c r="G716" i="5" s="1"/>
  <c r="C716" i="5"/>
  <c r="F716" i="5" s="1"/>
  <c r="C710" i="5"/>
  <c r="F710" i="5" s="1"/>
  <c r="E710" i="5"/>
  <c r="G710" i="5" s="1"/>
  <c r="E694" i="5"/>
  <c r="G694" i="5" s="1"/>
  <c r="C694" i="5"/>
  <c r="F694" i="5" s="1"/>
  <c r="E688" i="5"/>
  <c r="G688" i="5" s="1"/>
  <c r="C688" i="5"/>
  <c r="F688" i="5" s="1"/>
  <c r="E680" i="5"/>
  <c r="G680" i="5" s="1"/>
  <c r="C680" i="5"/>
  <c r="F680" i="5" s="1"/>
  <c r="C667" i="5"/>
  <c r="F667" i="5" s="1"/>
  <c r="E667" i="5"/>
  <c r="G667" i="5" s="1"/>
  <c r="E666" i="5"/>
  <c r="G666" i="5" s="1"/>
  <c r="C666" i="5"/>
  <c r="F666" i="5" s="1"/>
  <c r="E658" i="5"/>
  <c r="G658" i="5" s="1"/>
  <c r="C658" i="5"/>
  <c r="F658" i="5" s="1"/>
  <c r="E652" i="5"/>
  <c r="G652" i="5" s="1"/>
  <c r="C652" i="5"/>
  <c r="F652" i="5" s="1"/>
  <c r="C646" i="5"/>
  <c r="F646" i="5" s="1"/>
  <c r="E646" i="5"/>
  <c r="G646" i="5" s="1"/>
  <c r="E642" i="5"/>
  <c r="G642" i="5" s="1"/>
  <c r="C642" i="5"/>
  <c r="F642" i="5" s="1"/>
  <c r="E632" i="5"/>
  <c r="G632" i="5" s="1"/>
  <c r="C632" i="5"/>
  <c r="F632" i="5" s="1"/>
  <c r="C624" i="5"/>
  <c r="F624" i="5" s="1"/>
  <c r="E624" i="5"/>
  <c r="G624" i="5" s="1"/>
  <c r="E610" i="5"/>
  <c r="G610" i="5" s="1"/>
  <c r="C610" i="5"/>
  <c r="F610" i="5" s="1"/>
  <c r="C603" i="5"/>
  <c r="F603" i="5" s="1"/>
  <c r="E603" i="5"/>
  <c r="G603" i="5" s="1"/>
  <c r="E600" i="5"/>
  <c r="G600" i="5" s="1"/>
  <c r="C600" i="5"/>
  <c r="F600" i="5" s="1"/>
  <c r="C582" i="5"/>
  <c r="F582" i="5" s="1"/>
  <c r="E582" i="5"/>
  <c r="G582" i="5" s="1"/>
  <c r="E578" i="5"/>
  <c r="G578" i="5" s="1"/>
  <c r="C578" i="5"/>
  <c r="F578" i="5" s="1"/>
  <c r="E568" i="5"/>
  <c r="G568" i="5" s="1"/>
  <c r="C568" i="5"/>
  <c r="F568" i="5" s="1"/>
  <c r="C560" i="5"/>
  <c r="F560" i="5" s="1"/>
  <c r="E560" i="5"/>
  <c r="G560" i="5" s="1"/>
  <c r="E546" i="5"/>
  <c r="G546" i="5" s="1"/>
  <c r="C546" i="5"/>
  <c r="F546" i="5" s="1"/>
  <c r="C539" i="5"/>
  <c r="F539" i="5" s="1"/>
  <c r="E539" i="5"/>
  <c r="G539" i="5" s="1"/>
  <c r="E536" i="5"/>
  <c r="G536" i="5" s="1"/>
  <c r="C536" i="5"/>
  <c r="F536" i="5" s="1"/>
  <c r="C518" i="5"/>
  <c r="F518" i="5" s="1"/>
  <c r="E518" i="5"/>
  <c r="G518" i="5" s="1"/>
  <c r="E514" i="5"/>
  <c r="G514" i="5" s="1"/>
  <c r="C514" i="5"/>
  <c r="F514" i="5" s="1"/>
  <c r="E504" i="5"/>
  <c r="G504" i="5" s="1"/>
  <c r="C504" i="5"/>
  <c r="F504" i="5" s="1"/>
  <c r="C496" i="5"/>
  <c r="F496" i="5" s="1"/>
  <c r="E496" i="5"/>
  <c r="G496" i="5" s="1"/>
  <c r="E482" i="5"/>
  <c r="G482" i="5" s="1"/>
  <c r="C482" i="5"/>
  <c r="F482" i="5" s="1"/>
  <c r="C475" i="5"/>
  <c r="F475" i="5" s="1"/>
  <c r="E475" i="5"/>
  <c r="G475" i="5" s="1"/>
  <c r="C454" i="5"/>
  <c r="F454" i="5" s="1"/>
  <c r="E454" i="5"/>
  <c r="G454" i="5" s="1"/>
  <c r="E440" i="5"/>
  <c r="G440" i="5" s="1"/>
  <c r="C440" i="5"/>
  <c r="F440" i="5" s="1"/>
  <c r="C431" i="5"/>
  <c r="F431" i="5" s="1"/>
  <c r="E431" i="5"/>
  <c r="G431" i="5" s="1"/>
  <c r="E418" i="5"/>
  <c r="G418" i="5" s="1"/>
  <c r="C418" i="5"/>
  <c r="F418" i="5" s="1"/>
  <c r="C399" i="5"/>
  <c r="F399" i="5" s="1"/>
  <c r="E399" i="5"/>
  <c r="G399" i="5" s="1"/>
  <c r="E376" i="5"/>
  <c r="G376" i="5" s="1"/>
  <c r="C376" i="5"/>
  <c r="F376" i="5" s="1"/>
  <c r="C367" i="5"/>
  <c r="F367" i="5" s="1"/>
  <c r="E367" i="5"/>
  <c r="G367" i="5" s="1"/>
  <c r="E354" i="5"/>
  <c r="G354" i="5" s="1"/>
  <c r="C354" i="5"/>
  <c r="F354" i="5" s="1"/>
  <c r="C331" i="5"/>
  <c r="F331" i="5" s="1"/>
  <c r="E331" i="5"/>
  <c r="G331" i="5" s="1"/>
  <c r="E312" i="5"/>
  <c r="G312" i="5" s="1"/>
  <c r="C312" i="5"/>
  <c r="F312" i="5" s="1"/>
  <c r="E290" i="5"/>
  <c r="G290" i="5" s="1"/>
  <c r="C290" i="5"/>
  <c r="F290" i="5" s="1"/>
  <c r="C267" i="5"/>
  <c r="F267" i="5" s="1"/>
  <c r="E267" i="5"/>
  <c r="G267" i="5" s="1"/>
  <c r="E248" i="5"/>
  <c r="G248" i="5" s="1"/>
  <c r="C248" i="5"/>
  <c r="F248" i="5" s="1"/>
  <c r="E226" i="5"/>
  <c r="G226" i="5" s="1"/>
  <c r="C226" i="5"/>
  <c r="F226" i="5" s="1"/>
  <c r="E5" i="5"/>
  <c r="G5" i="5" s="1"/>
  <c r="C5" i="5"/>
  <c r="F5" i="5" s="1"/>
  <c r="E58" i="5"/>
  <c r="G58" i="5" s="1"/>
  <c r="C58" i="5"/>
  <c r="F58" i="5" s="1"/>
  <c r="E46" i="5"/>
  <c r="G46" i="5" s="1"/>
  <c r="C46" i="5"/>
  <c r="F46" i="5" s="1"/>
  <c r="E30" i="5"/>
  <c r="G30" i="5" s="1"/>
  <c r="C30" i="5"/>
  <c r="F30" i="5" s="1"/>
  <c r="E185" i="5"/>
  <c r="G185" i="5" s="1"/>
  <c r="C185" i="5"/>
  <c r="F185" i="5" s="1"/>
  <c r="E181" i="5"/>
  <c r="G181" i="5" s="1"/>
  <c r="C181" i="5"/>
  <c r="F181" i="5" s="1"/>
  <c r="E169" i="5"/>
  <c r="G169" i="5" s="1"/>
  <c r="C169" i="5"/>
  <c r="F169" i="5" s="1"/>
  <c r="E161" i="5"/>
  <c r="G161" i="5" s="1"/>
  <c r="C161" i="5"/>
  <c r="F161" i="5" s="1"/>
  <c r="E153" i="5"/>
  <c r="G153" i="5" s="1"/>
  <c r="C153" i="5"/>
  <c r="F153" i="5" s="1"/>
  <c r="E145" i="5"/>
  <c r="G145" i="5" s="1"/>
  <c r="C145" i="5"/>
  <c r="F145" i="5" s="1"/>
  <c r="E133" i="5"/>
  <c r="G133" i="5" s="1"/>
  <c r="C133" i="5"/>
  <c r="F133" i="5" s="1"/>
  <c r="E129" i="5"/>
  <c r="G129" i="5" s="1"/>
  <c r="C129" i="5"/>
  <c r="F129" i="5" s="1"/>
  <c r="E101" i="5"/>
  <c r="G101" i="5" s="1"/>
  <c r="C101" i="5"/>
  <c r="F101" i="5" s="1"/>
  <c r="E697" i="5"/>
  <c r="G697" i="5" s="1"/>
  <c r="C697" i="5"/>
  <c r="F697" i="5" s="1"/>
  <c r="E681" i="5"/>
  <c r="G681" i="5" s="1"/>
  <c r="C681" i="5"/>
  <c r="F681" i="5" s="1"/>
  <c r="E613" i="5"/>
  <c r="G613" i="5" s="1"/>
  <c r="C613" i="5"/>
  <c r="F613" i="5" s="1"/>
  <c r="E585" i="5"/>
  <c r="G585" i="5" s="1"/>
  <c r="C585" i="5"/>
  <c r="F585" i="5" s="1"/>
  <c r="E553" i="5"/>
  <c r="G553" i="5" s="1"/>
  <c r="C553" i="5"/>
  <c r="F553" i="5" s="1"/>
  <c r="E485" i="5"/>
  <c r="G485" i="5" s="1"/>
  <c r="C485" i="5"/>
  <c r="F485" i="5" s="1"/>
  <c r="E457" i="5"/>
  <c r="G457" i="5" s="1"/>
  <c r="C457" i="5"/>
  <c r="F457" i="5" s="1"/>
  <c r="E449" i="5"/>
  <c r="G449" i="5" s="1"/>
  <c r="C449" i="5"/>
  <c r="F449" i="5" s="1"/>
  <c r="E441" i="5"/>
  <c r="G441" i="5" s="1"/>
  <c r="C441" i="5"/>
  <c r="F441" i="5" s="1"/>
  <c r="E409" i="5"/>
  <c r="G409" i="5" s="1"/>
  <c r="C409" i="5"/>
  <c r="F409" i="5" s="1"/>
  <c r="E401" i="5"/>
  <c r="G401" i="5" s="1"/>
  <c r="C401" i="5"/>
  <c r="F401" i="5" s="1"/>
  <c r="E393" i="5"/>
  <c r="G393" i="5" s="1"/>
  <c r="C393" i="5"/>
  <c r="F393" i="5" s="1"/>
  <c r="E385" i="5"/>
  <c r="G385" i="5" s="1"/>
  <c r="C385" i="5"/>
  <c r="F385" i="5" s="1"/>
  <c r="E357" i="5"/>
  <c r="G357" i="5" s="1"/>
  <c r="C357" i="5"/>
  <c r="F357" i="5" s="1"/>
  <c r="E345" i="5"/>
  <c r="G345" i="5" s="1"/>
  <c r="C345" i="5"/>
  <c r="F345" i="5" s="1"/>
  <c r="E309" i="5"/>
  <c r="G309" i="5" s="1"/>
  <c r="C309" i="5"/>
  <c r="F309" i="5" s="1"/>
  <c r="E277" i="5"/>
  <c r="G277" i="5" s="1"/>
  <c r="C277" i="5"/>
  <c r="F277" i="5" s="1"/>
  <c r="E245" i="5"/>
  <c r="G245" i="5" s="1"/>
  <c r="C245" i="5"/>
  <c r="F245" i="5" s="1"/>
  <c r="E233" i="5"/>
  <c r="G233" i="5" s="1"/>
  <c r="C233" i="5"/>
  <c r="F233" i="5" s="1"/>
  <c r="E225" i="5"/>
  <c r="G225" i="5" s="1"/>
  <c r="C225" i="5"/>
  <c r="F225" i="5" s="1"/>
  <c r="E213" i="5"/>
  <c r="G213" i="5" s="1"/>
  <c r="C213" i="5"/>
  <c r="F213" i="5" s="1"/>
  <c r="C949" i="5"/>
  <c r="F949" i="5" s="1"/>
  <c r="C933" i="5"/>
  <c r="F933" i="5" s="1"/>
  <c r="C885" i="5"/>
  <c r="F885" i="5" s="1"/>
  <c r="C821" i="5"/>
  <c r="F821" i="5" s="1"/>
  <c r="C789" i="5"/>
  <c r="F789" i="5" s="1"/>
  <c r="C773" i="5"/>
  <c r="F773" i="5" s="1"/>
  <c r="C673" i="5"/>
  <c r="F673" i="5" s="1"/>
  <c r="C621" i="5"/>
  <c r="F621" i="5" s="1"/>
  <c r="C589" i="5"/>
  <c r="F589" i="5" s="1"/>
  <c r="C557" i="5"/>
  <c r="F557" i="5" s="1"/>
  <c r="C205" i="5"/>
  <c r="F205" i="5" s="1"/>
  <c r="C77" i="5"/>
  <c r="F77" i="5" s="1"/>
  <c r="C13" i="5"/>
  <c r="F13" i="5" s="1"/>
  <c r="E113" i="5"/>
  <c r="G113" i="5" s="1"/>
  <c r="E16" i="5"/>
  <c r="G16" i="5" s="1"/>
  <c r="C16" i="5"/>
  <c r="F16" i="5" s="1"/>
  <c r="E12" i="5"/>
  <c r="G12" i="5" s="1"/>
  <c r="C12" i="5"/>
  <c r="F12" i="5" s="1"/>
  <c r="E57" i="5"/>
  <c r="G57" i="5" s="1"/>
  <c r="C57" i="5"/>
  <c r="F57" i="5" s="1"/>
  <c r="E53" i="5"/>
  <c r="G53" i="5" s="1"/>
  <c r="C53" i="5"/>
  <c r="F53" i="5" s="1"/>
  <c r="E49" i="5"/>
  <c r="G49" i="5" s="1"/>
  <c r="C49" i="5"/>
  <c r="F49" i="5" s="1"/>
  <c r="E41" i="5"/>
  <c r="G41" i="5" s="1"/>
  <c r="C41" i="5"/>
  <c r="F41" i="5" s="1"/>
  <c r="C37" i="5"/>
  <c r="F37" i="5" s="1"/>
  <c r="E37" i="5"/>
  <c r="G37" i="5" s="1"/>
  <c r="E33" i="5"/>
  <c r="G33" i="5" s="1"/>
  <c r="C33" i="5"/>
  <c r="F33" i="5" s="1"/>
  <c r="E25" i="5"/>
  <c r="G25" i="5" s="1"/>
  <c r="C25" i="5"/>
  <c r="F25" i="5" s="1"/>
  <c r="E21" i="5"/>
  <c r="G21" i="5" s="1"/>
  <c r="C21" i="5"/>
  <c r="F21" i="5" s="1"/>
  <c r="E208" i="5"/>
  <c r="G208" i="5" s="1"/>
  <c r="C208" i="5"/>
  <c r="F208" i="5" s="1"/>
  <c r="E204" i="5"/>
  <c r="G204" i="5" s="1"/>
  <c r="C204" i="5"/>
  <c r="F204" i="5" s="1"/>
  <c r="E196" i="5"/>
  <c r="G196" i="5" s="1"/>
  <c r="C196" i="5"/>
  <c r="F196" i="5" s="1"/>
  <c r="E192" i="5"/>
  <c r="G192" i="5" s="1"/>
  <c r="C192" i="5"/>
  <c r="F192" i="5" s="1"/>
  <c r="E188" i="5"/>
  <c r="G188" i="5" s="1"/>
  <c r="C188" i="5"/>
  <c r="F188" i="5" s="1"/>
  <c r="E180" i="5"/>
  <c r="G180" i="5" s="1"/>
  <c r="C180" i="5"/>
  <c r="F180" i="5" s="1"/>
  <c r="E176" i="5"/>
  <c r="G176" i="5" s="1"/>
  <c r="C176" i="5"/>
  <c r="F176" i="5" s="1"/>
  <c r="E172" i="5"/>
  <c r="G172" i="5" s="1"/>
  <c r="C172" i="5"/>
  <c r="F172" i="5" s="1"/>
  <c r="E164" i="5"/>
  <c r="G164" i="5" s="1"/>
  <c r="C164" i="5"/>
  <c r="F164" i="5" s="1"/>
  <c r="E160" i="5"/>
  <c r="G160" i="5" s="1"/>
  <c r="C160" i="5"/>
  <c r="F160" i="5" s="1"/>
  <c r="E156" i="5"/>
  <c r="G156" i="5" s="1"/>
  <c r="C156" i="5"/>
  <c r="F156" i="5" s="1"/>
  <c r="E148" i="5"/>
  <c r="G148" i="5" s="1"/>
  <c r="C148" i="5"/>
  <c r="F148" i="5" s="1"/>
  <c r="E144" i="5"/>
  <c r="G144" i="5" s="1"/>
  <c r="C144" i="5"/>
  <c r="F144" i="5" s="1"/>
  <c r="E140" i="5"/>
  <c r="G140" i="5" s="1"/>
  <c r="C140" i="5"/>
  <c r="F140" i="5" s="1"/>
  <c r="E132" i="5"/>
  <c r="G132" i="5" s="1"/>
  <c r="C132" i="5"/>
  <c r="F132" i="5" s="1"/>
  <c r="E128" i="5"/>
  <c r="G128" i="5" s="1"/>
  <c r="C128" i="5"/>
  <c r="F128" i="5" s="1"/>
  <c r="E124" i="5"/>
  <c r="G124" i="5" s="1"/>
  <c r="C124" i="5"/>
  <c r="F124" i="5" s="1"/>
  <c r="E116" i="5"/>
  <c r="G116" i="5" s="1"/>
  <c r="C116" i="5"/>
  <c r="F116" i="5" s="1"/>
  <c r="E112" i="5"/>
  <c r="G112" i="5" s="1"/>
  <c r="C112" i="5"/>
  <c r="F112" i="5" s="1"/>
  <c r="E108" i="5"/>
  <c r="G108" i="5" s="1"/>
  <c r="C108" i="5"/>
  <c r="F108" i="5" s="1"/>
  <c r="E100" i="5"/>
  <c r="G100" i="5" s="1"/>
  <c r="C100" i="5"/>
  <c r="F100" i="5" s="1"/>
  <c r="E96" i="5"/>
  <c r="G96" i="5" s="1"/>
  <c r="C96" i="5"/>
  <c r="F96" i="5" s="1"/>
  <c r="E92" i="5"/>
  <c r="G92" i="5" s="1"/>
  <c r="C92" i="5"/>
  <c r="F92" i="5" s="1"/>
  <c r="E84" i="5"/>
  <c r="G84" i="5" s="1"/>
  <c r="C84" i="5"/>
  <c r="F84" i="5" s="1"/>
  <c r="E80" i="5"/>
  <c r="G80" i="5" s="1"/>
  <c r="C80" i="5"/>
  <c r="F80" i="5" s="1"/>
  <c r="E76" i="5"/>
  <c r="G76" i="5" s="1"/>
  <c r="C76" i="5"/>
  <c r="F76" i="5" s="1"/>
  <c r="E68" i="5"/>
  <c r="G68" i="5" s="1"/>
  <c r="C68" i="5"/>
  <c r="F68" i="5" s="1"/>
  <c r="E64" i="5"/>
  <c r="G64" i="5" s="1"/>
  <c r="C64" i="5"/>
  <c r="F64" i="5" s="1"/>
  <c r="E956" i="5"/>
  <c r="G956" i="5" s="1"/>
  <c r="C956" i="5"/>
  <c r="F956" i="5" s="1"/>
  <c r="C952" i="5"/>
  <c r="F952" i="5" s="1"/>
  <c r="E952" i="5"/>
  <c r="G952" i="5" s="1"/>
  <c r="C948" i="5"/>
  <c r="F948" i="5" s="1"/>
  <c r="E948" i="5"/>
  <c r="G948" i="5" s="1"/>
  <c r="E940" i="5"/>
  <c r="G940" i="5" s="1"/>
  <c r="C940" i="5"/>
  <c r="F940" i="5" s="1"/>
  <c r="C936" i="5"/>
  <c r="F936" i="5" s="1"/>
  <c r="E936" i="5"/>
  <c r="G936" i="5" s="1"/>
  <c r="C932" i="5"/>
  <c r="F932" i="5" s="1"/>
  <c r="E932" i="5"/>
  <c r="G932" i="5" s="1"/>
  <c r="E924" i="5"/>
  <c r="G924" i="5" s="1"/>
  <c r="C924" i="5"/>
  <c r="F924" i="5" s="1"/>
  <c r="C920" i="5"/>
  <c r="F920" i="5" s="1"/>
  <c r="E920" i="5"/>
  <c r="G920" i="5" s="1"/>
  <c r="C916" i="5"/>
  <c r="F916" i="5" s="1"/>
  <c r="E916" i="5"/>
  <c r="G916" i="5" s="1"/>
  <c r="E908" i="5"/>
  <c r="G908" i="5" s="1"/>
  <c r="C908" i="5"/>
  <c r="F908" i="5" s="1"/>
  <c r="C904" i="5"/>
  <c r="F904" i="5" s="1"/>
  <c r="E904" i="5"/>
  <c r="G904" i="5" s="1"/>
  <c r="C900" i="5"/>
  <c r="F900" i="5" s="1"/>
  <c r="E900" i="5"/>
  <c r="G900" i="5" s="1"/>
  <c r="E892" i="5"/>
  <c r="G892" i="5" s="1"/>
  <c r="C892" i="5"/>
  <c r="F892" i="5" s="1"/>
  <c r="C888" i="5"/>
  <c r="F888" i="5" s="1"/>
  <c r="E888" i="5"/>
  <c r="G888" i="5" s="1"/>
  <c r="C884" i="5"/>
  <c r="F884" i="5" s="1"/>
  <c r="E884" i="5"/>
  <c r="G884" i="5" s="1"/>
  <c r="E876" i="5"/>
  <c r="G876" i="5" s="1"/>
  <c r="C876" i="5"/>
  <c r="F876" i="5" s="1"/>
  <c r="C872" i="5"/>
  <c r="F872" i="5" s="1"/>
  <c r="E872" i="5"/>
  <c r="G872" i="5" s="1"/>
  <c r="C868" i="5"/>
  <c r="F868" i="5" s="1"/>
  <c r="E868" i="5"/>
  <c r="G868" i="5" s="1"/>
  <c r="E860" i="5"/>
  <c r="G860" i="5" s="1"/>
  <c r="C860" i="5"/>
  <c r="F860" i="5" s="1"/>
  <c r="C856" i="5"/>
  <c r="F856" i="5" s="1"/>
  <c r="E856" i="5"/>
  <c r="G856" i="5" s="1"/>
  <c r="C852" i="5"/>
  <c r="F852" i="5" s="1"/>
  <c r="E852" i="5"/>
  <c r="G852" i="5" s="1"/>
  <c r="E844" i="5"/>
  <c r="G844" i="5" s="1"/>
  <c r="C844" i="5"/>
  <c r="F844" i="5" s="1"/>
  <c r="C840" i="5"/>
  <c r="F840" i="5" s="1"/>
  <c r="E840" i="5"/>
  <c r="G840" i="5" s="1"/>
  <c r="C836" i="5"/>
  <c r="F836" i="5" s="1"/>
  <c r="E836" i="5"/>
  <c r="G836" i="5" s="1"/>
  <c r="E828" i="5"/>
  <c r="G828" i="5" s="1"/>
  <c r="C828" i="5"/>
  <c r="F828" i="5" s="1"/>
  <c r="C824" i="5"/>
  <c r="F824" i="5" s="1"/>
  <c r="E824" i="5"/>
  <c r="G824" i="5" s="1"/>
  <c r="C820" i="5"/>
  <c r="F820" i="5" s="1"/>
  <c r="E820" i="5"/>
  <c r="G820" i="5" s="1"/>
  <c r="E812" i="5"/>
  <c r="G812" i="5" s="1"/>
  <c r="C812" i="5"/>
  <c r="F812" i="5" s="1"/>
  <c r="C808" i="5"/>
  <c r="F808" i="5" s="1"/>
  <c r="E808" i="5"/>
  <c r="G808" i="5" s="1"/>
  <c r="C804" i="5"/>
  <c r="F804" i="5" s="1"/>
  <c r="E804" i="5"/>
  <c r="G804" i="5" s="1"/>
  <c r="E796" i="5"/>
  <c r="G796" i="5" s="1"/>
  <c r="C796" i="5"/>
  <c r="F796" i="5" s="1"/>
  <c r="C792" i="5"/>
  <c r="F792" i="5" s="1"/>
  <c r="E792" i="5"/>
  <c r="G792" i="5" s="1"/>
  <c r="C788" i="5"/>
  <c r="F788" i="5" s="1"/>
  <c r="E788" i="5"/>
  <c r="G788" i="5" s="1"/>
  <c r="E780" i="5"/>
  <c r="G780" i="5" s="1"/>
  <c r="C780" i="5"/>
  <c r="F780" i="5" s="1"/>
  <c r="C776" i="5"/>
  <c r="F776" i="5" s="1"/>
  <c r="E776" i="5"/>
  <c r="G776" i="5" s="1"/>
  <c r="C772" i="5"/>
  <c r="F772" i="5" s="1"/>
  <c r="E772" i="5"/>
  <c r="G772" i="5" s="1"/>
  <c r="C756" i="5"/>
  <c r="F756" i="5" s="1"/>
  <c r="E756" i="5"/>
  <c r="G756" i="5" s="1"/>
  <c r="C740" i="5"/>
  <c r="F740" i="5" s="1"/>
  <c r="E740" i="5"/>
  <c r="G740" i="5" s="1"/>
  <c r="C724" i="5"/>
  <c r="F724" i="5" s="1"/>
  <c r="E724" i="5"/>
  <c r="G724" i="5" s="1"/>
  <c r="C708" i="5"/>
  <c r="F708" i="5" s="1"/>
  <c r="E708" i="5"/>
  <c r="G708" i="5" s="1"/>
  <c r="C692" i="5"/>
  <c r="F692" i="5" s="1"/>
  <c r="E692" i="5"/>
  <c r="G692" i="5" s="1"/>
  <c r="C676" i="5"/>
  <c r="F676" i="5" s="1"/>
  <c r="E676" i="5"/>
  <c r="G676" i="5" s="1"/>
  <c r="C660" i="5"/>
  <c r="F660" i="5" s="1"/>
  <c r="E660" i="5"/>
  <c r="G660" i="5" s="1"/>
  <c r="C644" i="5"/>
  <c r="F644" i="5" s="1"/>
  <c r="E644" i="5"/>
  <c r="G644" i="5" s="1"/>
  <c r="C628" i="5"/>
  <c r="F628" i="5" s="1"/>
  <c r="E628" i="5"/>
  <c r="G628" i="5" s="1"/>
  <c r="C612" i="5"/>
  <c r="F612" i="5" s="1"/>
  <c r="E612" i="5"/>
  <c r="G612" i="5" s="1"/>
  <c r="C596" i="5"/>
  <c r="F596" i="5" s="1"/>
  <c r="E596" i="5"/>
  <c r="G596" i="5" s="1"/>
  <c r="C580" i="5"/>
  <c r="F580" i="5" s="1"/>
  <c r="E580" i="5"/>
  <c r="G580" i="5" s="1"/>
  <c r="C564" i="5"/>
  <c r="F564" i="5" s="1"/>
  <c r="E564" i="5"/>
  <c r="G564" i="5" s="1"/>
  <c r="C548" i="5"/>
  <c r="F548" i="5" s="1"/>
  <c r="E548" i="5"/>
  <c r="G548" i="5" s="1"/>
  <c r="C532" i="5"/>
  <c r="F532" i="5" s="1"/>
  <c r="E532" i="5"/>
  <c r="G532" i="5" s="1"/>
  <c r="C516" i="5"/>
  <c r="F516" i="5" s="1"/>
  <c r="E516" i="5"/>
  <c r="G516" i="5" s="1"/>
  <c r="C500" i="5"/>
  <c r="F500" i="5" s="1"/>
  <c r="E500" i="5"/>
  <c r="G500" i="5" s="1"/>
  <c r="C484" i="5"/>
  <c r="F484" i="5" s="1"/>
  <c r="E484" i="5"/>
  <c r="G484" i="5" s="1"/>
  <c r="E476" i="5"/>
  <c r="G476" i="5" s="1"/>
  <c r="C476" i="5"/>
  <c r="F476" i="5" s="1"/>
  <c r="C468" i="5"/>
  <c r="F468" i="5" s="1"/>
  <c r="E468" i="5"/>
  <c r="G468" i="5" s="1"/>
  <c r="E460" i="5"/>
  <c r="G460" i="5" s="1"/>
  <c r="C460" i="5"/>
  <c r="F460" i="5" s="1"/>
  <c r="C452" i="5"/>
  <c r="F452" i="5" s="1"/>
  <c r="E452" i="5"/>
  <c r="G452" i="5" s="1"/>
  <c r="E444" i="5"/>
  <c r="G444" i="5" s="1"/>
  <c r="C444" i="5"/>
  <c r="F444" i="5" s="1"/>
  <c r="C436" i="5"/>
  <c r="F436" i="5" s="1"/>
  <c r="E436" i="5"/>
  <c r="G436" i="5" s="1"/>
  <c r="E432" i="5"/>
  <c r="G432" i="5" s="1"/>
  <c r="C432" i="5"/>
  <c r="F432" i="5" s="1"/>
  <c r="E428" i="5"/>
  <c r="G428" i="5" s="1"/>
  <c r="C428" i="5"/>
  <c r="F428" i="5" s="1"/>
  <c r="C420" i="5"/>
  <c r="F420" i="5" s="1"/>
  <c r="E420" i="5"/>
  <c r="G420" i="5" s="1"/>
  <c r="E416" i="5"/>
  <c r="G416" i="5" s="1"/>
  <c r="C416" i="5"/>
  <c r="F416" i="5" s="1"/>
  <c r="E412" i="5"/>
  <c r="G412" i="5" s="1"/>
  <c r="C412" i="5"/>
  <c r="F412" i="5" s="1"/>
  <c r="C404" i="5"/>
  <c r="F404" i="5" s="1"/>
  <c r="E404" i="5"/>
  <c r="G404" i="5" s="1"/>
  <c r="E400" i="5"/>
  <c r="G400" i="5" s="1"/>
  <c r="C400" i="5"/>
  <c r="F400" i="5" s="1"/>
  <c r="E396" i="5"/>
  <c r="G396" i="5" s="1"/>
  <c r="C396" i="5"/>
  <c r="F396" i="5" s="1"/>
  <c r="C388" i="5"/>
  <c r="F388" i="5" s="1"/>
  <c r="E388" i="5"/>
  <c r="G388" i="5" s="1"/>
  <c r="E384" i="5"/>
  <c r="G384" i="5" s="1"/>
  <c r="C384" i="5"/>
  <c r="F384" i="5" s="1"/>
  <c r="E380" i="5"/>
  <c r="G380" i="5" s="1"/>
  <c r="C380" i="5"/>
  <c r="F380" i="5" s="1"/>
  <c r="C372" i="5"/>
  <c r="F372" i="5" s="1"/>
  <c r="E372" i="5"/>
  <c r="G372" i="5" s="1"/>
  <c r="E368" i="5"/>
  <c r="G368" i="5" s="1"/>
  <c r="C368" i="5"/>
  <c r="F368" i="5" s="1"/>
  <c r="E364" i="5"/>
  <c r="G364" i="5" s="1"/>
  <c r="C364" i="5"/>
  <c r="F364" i="5" s="1"/>
  <c r="C356" i="5"/>
  <c r="F356" i="5" s="1"/>
  <c r="E356" i="5"/>
  <c r="G356" i="5" s="1"/>
  <c r="E352" i="5"/>
  <c r="G352" i="5" s="1"/>
  <c r="C352" i="5"/>
  <c r="F352" i="5" s="1"/>
  <c r="E348" i="5"/>
  <c r="G348" i="5" s="1"/>
  <c r="C348" i="5"/>
  <c r="F348" i="5" s="1"/>
  <c r="C340" i="5"/>
  <c r="F340" i="5" s="1"/>
  <c r="E340" i="5"/>
  <c r="G340" i="5" s="1"/>
  <c r="E336" i="5"/>
  <c r="G336" i="5" s="1"/>
  <c r="C336" i="5"/>
  <c r="F336" i="5" s="1"/>
  <c r="E332" i="5"/>
  <c r="G332" i="5" s="1"/>
  <c r="C332" i="5"/>
  <c r="F332" i="5" s="1"/>
  <c r="E324" i="5"/>
  <c r="G324" i="5" s="1"/>
  <c r="C324" i="5"/>
  <c r="F324" i="5" s="1"/>
  <c r="E320" i="5"/>
  <c r="G320" i="5" s="1"/>
  <c r="C320" i="5"/>
  <c r="F320" i="5" s="1"/>
  <c r="E316" i="5"/>
  <c r="G316" i="5" s="1"/>
  <c r="C316" i="5"/>
  <c r="F316" i="5" s="1"/>
  <c r="E308" i="5"/>
  <c r="G308" i="5" s="1"/>
  <c r="C308" i="5"/>
  <c r="F308" i="5" s="1"/>
  <c r="E304" i="5"/>
  <c r="G304" i="5" s="1"/>
  <c r="C304" i="5"/>
  <c r="F304" i="5" s="1"/>
  <c r="E300" i="5"/>
  <c r="G300" i="5" s="1"/>
  <c r="C300" i="5"/>
  <c r="F300" i="5" s="1"/>
  <c r="E292" i="5"/>
  <c r="G292" i="5" s="1"/>
  <c r="C292" i="5"/>
  <c r="F292" i="5" s="1"/>
  <c r="E288" i="5"/>
  <c r="G288" i="5" s="1"/>
  <c r="C288" i="5"/>
  <c r="F288" i="5" s="1"/>
  <c r="E284" i="5"/>
  <c r="G284" i="5" s="1"/>
  <c r="C284" i="5"/>
  <c r="F284" i="5" s="1"/>
  <c r="E276" i="5"/>
  <c r="G276" i="5" s="1"/>
  <c r="C276" i="5"/>
  <c r="F276" i="5" s="1"/>
  <c r="E272" i="5"/>
  <c r="G272" i="5" s="1"/>
  <c r="C272" i="5"/>
  <c r="F272" i="5" s="1"/>
  <c r="E268" i="5"/>
  <c r="G268" i="5" s="1"/>
  <c r="C268" i="5"/>
  <c r="F268" i="5" s="1"/>
  <c r="E260" i="5"/>
  <c r="G260" i="5" s="1"/>
  <c r="C260" i="5"/>
  <c r="F260" i="5" s="1"/>
  <c r="E256" i="5"/>
  <c r="G256" i="5" s="1"/>
  <c r="C256" i="5"/>
  <c r="F256" i="5" s="1"/>
  <c r="E252" i="5"/>
  <c r="G252" i="5" s="1"/>
  <c r="C252" i="5"/>
  <c r="F252" i="5" s="1"/>
  <c r="E244" i="5"/>
  <c r="G244" i="5" s="1"/>
  <c r="C244" i="5"/>
  <c r="F244" i="5" s="1"/>
  <c r="E240" i="5"/>
  <c r="G240" i="5" s="1"/>
  <c r="C240" i="5"/>
  <c r="F240" i="5" s="1"/>
  <c r="E236" i="5"/>
  <c r="G236" i="5" s="1"/>
  <c r="C236" i="5"/>
  <c r="F236" i="5" s="1"/>
  <c r="E228" i="5"/>
  <c r="G228" i="5" s="1"/>
  <c r="C228" i="5"/>
  <c r="F228" i="5" s="1"/>
  <c r="E224" i="5"/>
  <c r="G224" i="5" s="1"/>
  <c r="C224" i="5"/>
  <c r="F224" i="5" s="1"/>
  <c r="E220" i="5"/>
  <c r="G220" i="5" s="1"/>
  <c r="C220" i="5"/>
  <c r="F220" i="5" s="1"/>
  <c r="E212" i="5"/>
  <c r="G212" i="5" s="1"/>
  <c r="C212" i="5"/>
  <c r="F212" i="5" s="1"/>
  <c r="C4" i="5"/>
  <c r="F4" i="5" s="1"/>
  <c r="C974" i="5"/>
  <c r="F974" i="5" s="1"/>
  <c r="C970" i="5"/>
  <c r="F970" i="5" s="1"/>
  <c r="C962" i="5"/>
  <c r="F962" i="5" s="1"/>
  <c r="C958" i="5"/>
  <c r="F958" i="5" s="1"/>
  <c r="C953" i="5"/>
  <c r="F953" i="5" s="1"/>
  <c r="C947" i="5"/>
  <c r="F947" i="5" s="1"/>
  <c r="C942" i="5"/>
  <c r="F942" i="5" s="1"/>
  <c r="C937" i="5"/>
  <c r="F937" i="5" s="1"/>
  <c r="C931" i="5"/>
  <c r="F931" i="5" s="1"/>
  <c r="C926" i="5"/>
  <c r="F926" i="5" s="1"/>
  <c r="C921" i="5"/>
  <c r="F921" i="5" s="1"/>
  <c r="C915" i="5"/>
  <c r="F915" i="5" s="1"/>
  <c r="C910" i="5"/>
  <c r="F910" i="5" s="1"/>
  <c r="C905" i="5"/>
  <c r="F905" i="5" s="1"/>
  <c r="C899" i="5"/>
  <c r="F899" i="5" s="1"/>
  <c r="C894" i="5"/>
  <c r="F894" i="5" s="1"/>
  <c r="C889" i="5"/>
  <c r="F889" i="5" s="1"/>
  <c r="C883" i="5"/>
  <c r="F883" i="5" s="1"/>
  <c r="C878" i="5"/>
  <c r="F878" i="5" s="1"/>
  <c r="C873" i="5"/>
  <c r="F873" i="5" s="1"/>
  <c r="C867" i="5"/>
  <c r="F867" i="5" s="1"/>
  <c r="C862" i="5"/>
  <c r="F862" i="5" s="1"/>
  <c r="C857" i="5"/>
  <c r="F857" i="5" s="1"/>
  <c r="C851" i="5"/>
  <c r="F851" i="5" s="1"/>
  <c r="C846" i="5"/>
  <c r="F846" i="5" s="1"/>
  <c r="C841" i="5"/>
  <c r="F841" i="5" s="1"/>
  <c r="C835" i="5"/>
  <c r="F835" i="5" s="1"/>
  <c r="C830" i="5"/>
  <c r="F830" i="5" s="1"/>
  <c r="C825" i="5"/>
  <c r="F825" i="5" s="1"/>
  <c r="C819" i="5"/>
  <c r="F819" i="5" s="1"/>
  <c r="C814" i="5"/>
  <c r="F814" i="5" s="1"/>
  <c r="C809" i="5"/>
  <c r="F809" i="5" s="1"/>
  <c r="C803" i="5"/>
  <c r="F803" i="5" s="1"/>
  <c r="C798" i="5"/>
  <c r="F798" i="5" s="1"/>
  <c r="C793" i="5"/>
  <c r="F793" i="5" s="1"/>
  <c r="C787" i="5"/>
  <c r="F787" i="5" s="1"/>
  <c r="C782" i="5"/>
  <c r="F782" i="5" s="1"/>
  <c r="C777" i="5"/>
  <c r="F777" i="5" s="1"/>
  <c r="C770" i="5"/>
  <c r="F770" i="5" s="1"/>
  <c r="C764" i="5"/>
  <c r="F764" i="5" s="1"/>
  <c r="C757" i="5"/>
  <c r="F757" i="5" s="1"/>
  <c r="C749" i="5"/>
  <c r="F749" i="5" s="1"/>
  <c r="C742" i="5"/>
  <c r="F742" i="5" s="1"/>
  <c r="C736" i="5"/>
  <c r="F736" i="5" s="1"/>
  <c r="C728" i="5"/>
  <c r="F728" i="5" s="1"/>
  <c r="C721" i="5"/>
  <c r="F721" i="5" s="1"/>
  <c r="C714" i="5"/>
  <c r="F714" i="5" s="1"/>
  <c r="C706" i="5"/>
  <c r="F706" i="5" s="1"/>
  <c r="C700" i="5"/>
  <c r="F700" i="5" s="1"/>
  <c r="C693" i="5"/>
  <c r="F693" i="5" s="1"/>
  <c r="C685" i="5"/>
  <c r="F685" i="5" s="1"/>
  <c r="C678" i="5"/>
  <c r="F678" i="5" s="1"/>
  <c r="C672" i="5"/>
  <c r="F672" i="5" s="1"/>
  <c r="C664" i="5"/>
  <c r="F664" i="5" s="1"/>
  <c r="C657" i="5"/>
  <c r="F657" i="5" s="1"/>
  <c r="C650" i="5"/>
  <c r="F650" i="5" s="1"/>
  <c r="C641" i="5"/>
  <c r="F641" i="5" s="1"/>
  <c r="C630" i="5"/>
  <c r="F630" i="5" s="1"/>
  <c r="C620" i="5"/>
  <c r="F620" i="5" s="1"/>
  <c r="C609" i="5"/>
  <c r="F609" i="5" s="1"/>
  <c r="C598" i="5"/>
  <c r="F598" i="5" s="1"/>
  <c r="C588" i="5"/>
  <c r="F588" i="5" s="1"/>
  <c r="C577" i="5"/>
  <c r="F577" i="5" s="1"/>
  <c r="C566" i="5"/>
  <c r="F566" i="5" s="1"/>
  <c r="C556" i="5"/>
  <c r="F556" i="5" s="1"/>
  <c r="C545" i="5"/>
  <c r="F545" i="5" s="1"/>
  <c r="C534" i="5"/>
  <c r="F534" i="5" s="1"/>
  <c r="C524" i="5"/>
  <c r="F524" i="5" s="1"/>
  <c r="C513" i="5"/>
  <c r="F513" i="5" s="1"/>
  <c r="C502" i="5"/>
  <c r="F502" i="5" s="1"/>
  <c r="C492" i="5"/>
  <c r="F492" i="5" s="1"/>
  <c r="C477" i="5"/>
  <c r="F477" i="5" s="1"/>
  <c r="C456" i="5"/>
  <c r="F456" i="5" s="1"/>
  <c r="C434" i="5"/>
  <c r="F434" i="5" s="1"/>
  <c r="C413" i="5"/>
  <c r="F413" i="5" s="1"/>
  <c r="C392" i="5"/>
  <c r="F392" i="5" s="1"/>
  <c r="C370" i="5"/>
  <c r="F370" i="5" s="1"/>
  <c r="C349" i="5"/>
  <c r="F349" i="5" s="1"/>
  <c r="C328" i="5"/>
  <c r="F328" i="5" s="1"/>
  <c r="C306" i="5"/>
  <c r="F306" i="5" s="1"/>
  <c r="C285" i="5"/>
  <c r="F285" i="5" s="1"/>
  <c r="C264" i="5"/>
  <c r="F264" i="5" s="1"/>
  <c r="C242" i="5"/>
  <c r="F242" i="5" s="1"/>
  <c r="C221" i="5"/>
  <c r="F221" i="5" s="1"/>
  <c r="C200" i="5"/>
  <c r="F200" i="5" s="1"/>
  <c r="C178" i="5"/>
  <c r="F178" i="5" s="1"/>
  <c r="C157" i="5"/>
  <c r="F157" i="5" s="1"/>
  <c r="C136" i="5"/>
  <c r="F136" i="5" s="1"/>
  <c r="C114" i="5"/>
  <c r="F114" i="5" s="1"/>
  <c r="C93" i="5"/>
  <c r="F93" i="5" s="1"/>
  <c r="C72" i="5"/>
  <c r="F72" i="5" s="1"/>
  <c r="C50" i="5"/>
  <c r="F50" i="5" s="1"/>
  <c r="C29" i="5"/>
  <c r="F29" i="5" s="1"/>
  <c r="C8" i="5"/>
  <c r="F8" i="5" s="1"/>
  <c r="E960" i="5"/>
  <c r="G960" i="5" s="1"/>
  <c r="E939" i="5"/>
  <c r="G939" i="5" s="1"/>
  <c r="E918" i="5"/>
  <c r="G918" i="5" s="1"/>
  <c r="E896" i="5"/>
  <c r="G896" i="5" s="1"/>
  <c r="E875" i="5"/>
  <c r="G875" i="5" s="1"/>
  <c r="E854" i="5"/>
  <c r="G854" i="5" s="1"/>
  <c r="E832" i="5"/>
  <c r="G832" i="5" s="1"/>
  <c r="E811" i="5"/>
  <c r="G811" i="5" s="1"/>
  <c r="E790" i="5"/>
  <c r="G790" i="5" s="1"/>
  <c r="E768" i="5"/>
  <c r="G768" i="5" s="1"/>
  <c r="E747" i="5"/>
  <c r="G747" i="5" s="1"/>
  <c r="E726" i="5"/>
  <c r="G726" i="5" s="1"/>
  <c r="E704" i="5"/>
  <c r="G704" i="5" s="1"/>
  <c r="E683" i="5"/>
  <c r="G683" i="5" s="1"/>
  <c r="E662" i="5"/>
  <c r="G662" i="5" s="1"/>
  <c r="E640" i="5"/>
  <c r="G640" i="5" s="1"/>
  <c r="E619" i="5"/>
  <c r="G619" i="5" s="1"/>
  <c r="E576" i="5"/>
  <c r="G576" i="5" s="1"/>
  <c r="E555" i="5"/>
  <c r="G555" i="5" s="1"/>
  <c r="E512" i="5"/>
  <c r="G512" i="5" s="1"/>
  <c r="E491" i="5"/>
  <c r="G491" i="5" s="1"/>
  <c r="E470" i="5"/>
  <c r="G470" i="5" s="1"/>
  <c r="E448" i="5"/>
  <c r="G448" i="5" s="1"/>
  <c r="E423" i="5"/>
  <c r="G423" i="5" s="1"/>
  <c r="E391" i="5"/>
  <c r="G391" i="5" s="1"/>
  <c r="E359" i="5"/>
  <c r="G359" i="5" s="1"/>
  <c r="E315" i="5"/>
  <c r="G315" i="5" s="1"/>
  <c r="E251" i="5"/>
  <c r="G251" i="5" s="1"/>
  <c r="E177" i="5"/>
  <c r="G177" i="5" s="1"/>
  <c r="E91" i="5"/>
  <c r="G91" i="5" s="1"/>
  <c r="E17" i="5"/>
  <c r="G17" i="5" s="1"/>
  <c r="C17" i="5"/>
  <c r="F17" i="5" s="1"/>
  <c r="E9" i="5"/>
  <c r="G9" i="5" s="1"/>
  <c r="C9" i="5"/>
  <c r="F9" i="5" s="1"/>
  <c r="E42" i="5"/>
  <c r="G42" i="5" s="1"/>
  <c r="C42" i="5"/>
  <c r="F42" i="5" s="1"/>
  <c r="E38" i="5"/>
  <c r="G38" i="5" s="1"/>
  <c r="C38" i="5"/>
  <c r="F38" i="5" s="1"/>
  <c r="E197" i="5"/>
  <c r="G197" i="5" s="1"/>
  <c r="C197" i="5"/>
  <c r="F197" i="5" s="1"/>
  <c r="E193" i="5"/>
  <c r="G193" i="5" s="1"/>
  <c r="C193" i="5"/>
  <c r="F193" i="5" s="1"/>
  <c r="E149" i="5"/>
  <c r="G149" i="5" s="1"/>
  <c r="C149" i="5"/>
  <c r="F149" i="5" s="1"/>
  <c r="E137" i="5"/>
  <c r="G137" i="5" s="1"/>
  <c r="C137" i="5"/>
  <c r="F137" i="5" s="1"/>
  <c r="E89" i="5"/>
  <c r="G89" i="5" s="1"/>
  <c r="C89" i="5"/>
  <c r="F89" i="5" s="1"/>
  <c r="E81" i="5"/>
  <c r="G81" i="5" s="1"/>
  <c r="C81" i="5"/>
  <c r="F81" i="5" s="1"/>
  <c r="E73" i="5"/>
  <c r="G73" i="5" s="1"/>
  <c r="C73" i="5"/>
  <c r="F73" i="5" s="1"/>
  <c r="E65" i="5"/>
  <c r="G65" i="5" s="1"/>
  <c r="C65" i="5"/>
  <c r="F65" i="5" s="1"/>
  <c r="E761" i="5"/>
  <c r="G761" i="5" s="1"/>
  <c r="C761" i="5"/>
  <c r="F761" i="5" s="1"/>
  <c r="E713" i="5"/>
  <c r="G713" i="5" s="1"/>
  <c r="C713" i="5"/>
  <c r="F713" i="5" s="1"/>
  <c r="E665" i="5"/>
  <c r="G665" i="5" s="1"/>
  <c r="C665" i="5"/>
  <c r="F665" i="5" s="1"/>
  <c r="E649" i="5"/>
  <c r="G649" i="5" s="1"/>
  <c r="C649" i="5"/>
  <c r="F649" i="5" s="1"/>
  <c r="E645" i="5"/>
  <c r="G645" i="5" s="1"/>
  <c r="C645" i="5"/>
  <c r="F645" i="5" s="1"/>
  <c r="E617" i="5"/>
  <c r="G617" i="5" s="1"/>
  <c r="C617" i="5"/>
  <c r="F617" i="5" s="1"/>
  <c r="E601" i="5"/>
  <c r="G601" i="5" s="1"/>
  <c r="C601" i="5"/>
  <c r="F601" i="5" s="1"/>
  <c r="E597" i="5"/>
  <c r="G597" i="5" s="1"/>
  <c r="C597" i="5"/>
  <c r="F597" i="5" s="1"/>
  <c r="E581" i="5"/>
  <c r="G581" i="5" s="1"/>
  <c r="C581" i="5"/>
  <c r="F581" i="5" s="1"/>
  <c r="E489" i="5"/>
  <c r="G489" i="5" s="1"/>
  <c r="C489" i="5"/>
  <c r="F489" i="5" s="1"/>
  <c r="E481" i="5"/>
  <c r="G481" i="5" s="1"/>
  <c r="C481" i="5"/>
  <c r="F481" i="5" s="1"/>
  <c r="E469" i="5"/>
  <c r="G469" i="5" s="1"/>
  <c r="C469" i="5"/>
  <c r="F469" i="5" s="1"/>
  <c r="E437" i="5"/>
  <c r="G437" i="5" s="1"/>
  <c r="C437" i="5"/>
  <c r="F437" i="5" s="1"/>
  <c r="E433" i="5"/>
  <c r="G433" i="5" s="1"/>
  <c r="C433" i="5"/>
  <c r="F433" i="5" s="1"/>
  <c r="E425" i="5"/>
  <c r="G425" i="5" s="1"/>
  <c r="C425" i="5"/>
  <c r="F425" i="5" s="1"/>
  <c r="E417" i="5"/>
  <c r="G417" i="5" s="1"/>
  <c r="C417" i="5"/>
  <c r="F417" i="5" s="1"/>
  <c r="E405" i="5"/>
  <c r="G405" i="5" s="1"/>
  <c r="C405" i="5"/>
  <c r="F405" i="5" s="1"/>
  <c r="E373" i="5"/>
  <c r="G373" i="5" s="1"/>
  <c r="C373" i="5"/>
  <c r="F373" i="5" s="1"/>
  <c r="E341" i="5"/>
  <c r="G341" i="5" s="1"/>
  <c r="C341" i="5"/>
  <c r="F341" i="5" s="1"/>
  <c r="E337" i="5"/>
  <c r="G337" i="5" s="1"/>
  <c r="C337" i="5"/>
  <c r="F337" i="5" s="1"/>
  <c r="E329" i="5"/>
  <c r="G329" i="5" s="1"/>
  <c r="C329" i="5"/>
  <c r="F329" i="5" s="1"/>
  <c r="E293" i="5"/>
  <c r="G293" i="5" s="1"/>
  <c r="C293" i="5"/>
  <c r="F293" i="5" s="1"/>
  <c r="E265" i="5"/>
  <c r="G265" i="5" s="1"/>
  <c r="C265" i="5"/>
  <c r="F265" i="5" s="1"/>
  <c r="E257" i="5"/>
  <c r="G257" i="5" s="1"/>
  <c r="C257" i="5"/>
  <c r="F257" i="5" s="1"/>
  <c r="E249" i="5"/>
  <c r="G249" i="5" s="1"/>
  <c r="C249" i="5"/>
  <c r="F249" i="5" s="1"/>
  <c r="E241" i="5"/>
  <c r="G241" i="5" s="1"/>
  <c r="C241" i="5"/>
  <c r="F241" i="5" s="1"/>
  <c r="E209" i="5"/>
  <c r="G209" i="5" s="1"/>
  <c r="C209" i="5"/>
  <c r="F209" i="5" s="1"/>
  <c r="C901" i="5"/>
  <c r="F901" i="5" s="1"/>
  <c r="C853" i="5"/>
  <c r="F853" i="5" s="1"/>
  <c r="C837" i="5"/>
  <c r="F837" i="5" s="1"/>
  <c r="C701" i="5"/>
  <c r="F701" i="5" s="1"/>
  <c r="C525" i="5"/>
  <c r="F525" i="5" s="1"/>
  <c r="C397" i="5"/>
  <c r="F397" i="5" s="1"/>
  <c r="C141" i="5"/>
  <c r="F141" i="5" s="1"/>
  <c r="E11" i="5"/>
  <c r="G11" i="5" s="1"/>
  <c r="C11" i="5"/>
  <c r="F11" i="5" s="1"/>
  <c r="C7" i="5"/>
  <c r="F7" i="5" s="1"/>
  <c r="E7" i="5"/>
  <c r="G7" i="5" s="1"/>
  <c r="E60" i="5"/>
  <c r="G60" i="5" s="1"/>
  <c r="C60" i="5"/>
  <c r="F60" i="5" s="1"/>
  <c r="E52" i="5"/>
  <c r="G52" i="5" s="1"/>
  <c r="C52" i="5"/>
  <c r="F52" i="5" s="1"/>
  <c r="E48" i="5"/>
  <c r="G48" i="5" s="1"/>
  <c r="C48" i="5"/>
  <c r="F48" i="5" s="1"/>
  <c r="E44" i="5"/>
  <c r="G44" i="5" s="1"/>
  <c r="C44" i="5"/>
  <c r="F44" i="5" s="1"/>
  <c r="E36" i="5"/>
  <c r="G36" i="5" s="1"/>
  <c r="C36" i="5"/>
  <c r="F36" i="5" s="1"/>
  <c r="E32" i="5"/>
  <c r="G32" i="5" s="1"/>
  <c r="C32" i="5"/>
  <c r="F32" i="5" s="1"/>
  <c r="E28" i="5"/>
  <c r="G28" i="5" s="1"/>
  <c r="C28" i="5"/>
  <c r="F28" i="5" s="1"/>
  <c r="E20" i="5"/>
  <c r="G20" i="5" s="1"/>
  <c r="C20" i="5"/>
  <c r="F20" i="5" s="1"/>
  <c r="C207" i="5"/>
  <c r="F207" i="5" s="1"/>
  <c r="E207" i="5"/>
  <c r="G207" i="5" s="1"/>
  <c r="C203" i="5"/>
  <c r="F203" i="5" s="1"/>
  <c r="E203" i="5"/>
  <c r="G203" i="5" s="1"/>
  <c r="E199" i="5"/>
  <c r="G199" i="5" s="1"/>
  <c r="C199" i="5"/>
  <c r="F199" i="5" s="1"/>
  <c r="E195" i="5"/>
  <c r="G195" i="5" s="1"/>
  <c r="C195" i="5"/>
  <c r="F195" i="5" s="1"/>
  <c r="C191" i="5"/>
  <c r="F191" i="5" s="1"/>
  <c r="E191" i="5"/>
  <c r="G191" i="5" s="1"/>
  <c r="C187" i="5"/>
  <c r="F187" i="5" s="1"/>
  <c r="E187" i="5"/>
  <c r="G187" i="5" s="1"/>
  <c r="E183" i="5"/>
  <c r="G183" i="5" s="1"/>
  <c r="C183" i="5"/>
  <c r="F183" i="5" s="1"/>
  <c r="E179" i="5"/>
  <c r="G179" i="5" s="1"/>
  <c r="C179" i="5"/>
  <c r="F179" i="5" s="1"/>
  <c r="C175" i="5"/>
  <c r="F175" i="5" s="1"/>
  <c r="E175" i="5"/>
  <c r="G175" i="5" s="1"/>
  <c r="C171" i="5"/>
  <c r="F171" i="5" s="1"/>
  <c r="E171" i="5"/>
  <c r="G171" i="5" s="1"/>
  <c r="E167" i="5"/>
  <c r="G167" i="5" s="1"/>
  <c r="C167" i="5"/>
  <c r="F167" i="5" s="1"/>
  <c r="E163" i="5"/>
  <c r="G163" i="5" s="1"/>
  <c r="C163" i="5"/>
  <c r="F163" i="5" s="1"/>
  <c r="C159" i="5"/>
  <c r="F159" i="5" s="1"/>
  <c r="E159" i="5"/>
  <c r="G159" i="5" s="1"/>
  <c r="E151" i="5"/>
  <c r="G151" i="5" s="1"/>
  <c r="C151" i="5"/>
  <c r="F151" i="5" s="1"/>
  <c r="E147" i="5"/>
  <c r="G147" i="5" s="1"/>
  <c r="C147" i="5"/>
  <c r="F147" i="5" s="1"/>
  <c r="C143" i="5"/>
  <c r="F143" i="5" s="1"/>
  <c r="E143" i="5"/>
  <c r="G143" i="5" s="1"/>
  <c r="C139" i="5"/>
  <c r="F139" i="5" s="1"/>
  <c r="E139" i="5"/>
  <c r="G139" i="5" s="1"/>
  <c r="E135" i="5"/>
  <c r="G135" i="5" s="1"/>
  <c r="C135" i="5"/>
  <c r="F135" i="5" s="1"/>
  <c r="E131" i="5"/>
  <c r="G131" i="5" s="1"/>
  <c r="C131" i="5"/>
  <c r="F131" i="5" s="1"/>
  <c r="C127" i="5"/>
  <c r="F127" i="5" s="1"/>
  <c r="E127" i="5"/>
  <c r="G127" i="5" s="1"/>
  <c r="C123" i="5"/>
  <c r="F123" i="5" s="1"/>
  <c r="E123" i="5"/>
  <c r="G123" i="5" s="1"/>
  <c r="E119" i="5"/>
  <c r="G119" i="5" s="1"/>
  <c r="C119" i="5"/>
  <c r="F119" i="5" s="1"/>
  <c r="E115" i="5"/>
  <c r="G115" i="5" s="1"/>
  <c r="C115" i="5"/>
  <c r="F115" i="5" s="1"/>
  <c r="C111" i="5"/>
  <c r="F111" i="5" s="1"/>
  <c r="E111" i="5"/>
  <c r="G111" i="5" s="1"/>
  <c r="C107" i="5"/>
  <c r="F107" i="5" s="1"/>
  <c r="E107" i="5"/>
  <c r="G107" i="5" s="1"/>
  <c r="E103" i="5"/>
  <c r="G103" i="5" s="1"/>
  <c r="C103" i="5"/>
  <c r="F103" i="5" s="1"/>
  <c r="E99" i="5"/>
  <c r="G99" i="5" s="1"/>
  <c r="C99" i="5"/>
  <c r="F99" i="5" s="1"/>
  <c r="C95" i="5"/>
  <c r="F95" i="5" s="1"/>
  <c r="E95" i="5"/>
  <c r="G95" i="5" s="1"/>
  <c r="E87" i="5"/>
  <c r="G87" i="5" s="1"/>
  <c r="C87" i="5"/>
  <c r="F87" i="5" s="1"/>
  <c r="E83" i="5"/>
  <c r="G83" i="5" s="1"/>
  <c r="C83" i="5"/>
  <c r="F83" i="5" s="1"/>
  <c r="C79" i="5"/>
  <c r="F79" i="5" s="1"/>
  <c r="E79" i="5"/>
  <c r="G79" i="5" s="1"/>
  <c r="C75" i="5"/>
  <c r="F75" i="5" s="1"/>
  <c r="E75" i="5"/>
  <c r="G75" i="5" s="1"/>
  <c r="E71" i="5"/>
  <c r="G71" i="5" s="1"/>
  <c r="C71" i="5"/>
  <c r="F71" i="5" s="1"/>
  <c r="E67" i="5"/>
  <c r="G67" i="5" s="1"/>
  <c r="C67" i="5"/>
  <c r="F67" i="5" s="1"/>
  <c r="C63" i="5"/>
  <c r="F63" i="5" s="1"/>
  <c r="E63" i="5"/>
  <c r="G63" i="5" s="1"/>
  <c r="C771" i="5"/>
  <c r="F771" i="5" s="1"/>
  <c r="E771" i="5"/>
  <c r="G771" i="5" s="1"/>
  <c r="C767" i="5"/>
  <c r="F767" i="5" s="1"/>
  <c r="E767" i="5"/>
  <c r="G767" i="5" s="1"/>
  <c r="C759" i="5"/>
  <c r="F759" i="5" s="1"/>
  <c r="E759" i="5"/>
  <c r="G759" i="5" s="1"/>
  <c r="C755" i="5"/>
  <c r="F755" i="5" s="1"/>
  <c r="E755" i="5"/>
  <c r="G755" i="5" s="1"/>
  <c r="C751" i="5"/>
  <c r="F751" i="5" s="1"/>
  <c r="E751" i="5"/>
  <c r="G751" i="5" s="1"/>
  <c r="C743" i="5"/>
  <c r="F743" i="5" s="1"/>
  <c r="E743" i="5"/>
  <c r="G743" i="5" s="1"/>
  <c r="C739" i="5"/>
  <c r="F739" i="5" s="1"/>
  <c r="E739" i="5"/>
  <c r="G739" i="5" s="1"/>
  <c r="C735" i="5"/>
  <c r="F735" i="5" s="1"/>
  <c r="E735" i="5"/>
  <c r="G735" i="5" s="1"/>
  <c r="C727" i="5"/>
  <c r="F727" i="5" s="1"/>
  <c r="E727" i="5"/>
  <c r="G727" i="5" s="1"/>
  <c r="C723" i="5"/>
  <c r="F723" i="5" s="1"/>
  <c r="E723" i="5"/>
  <c r="G723" i="5" s="1"/>
  <c r="C719" i="5"/>
  <c r="F719" i="5" s="1"/>
  <c r="E719" i="5"/>
  <c r="G719" i="5" s="1"/>
  <c r="C711" i="5"/>
  <c r="F711" i="5" s="1"/>
  <c r="E711" i="5"/>
  <c r="G711" i="5" s="1"/>
  <c r="C707" i="5"/>
  <c r="F707" i="5" s="1"/>
  <c r="E707" i="5"/>
  <c r="G707" i="5" s="1"/>
  <c r="C703" i="5"/>
  <c r="F703" i="5" s="1"/>
  <c r="E703" i="5"/>
  <c r="G703" i="5" s="1"/>
  <c r="C695" i="5"/>
  <c r="F695" i="5" s="1"/>
  <c r="E695" i="5"/>
  <c r="G695" i="5" s="1"/>
  <c r="C691" i="5"/>
  <c r="F691" i="5" s="1"/>
  <c r="E691" i="5"/>
  <c r="G691" i="5" s="1"/>
  <c r="C687" i="5"/>
  <c r="F687" i="5" s="1"/>
  <c r="E687" i="5"/>
  <c r="G687" i="5" s="1"/>
  <c r="C679" i="5"/>
  <c r="F679" i="5" s="1"/>
  <c r="E679" i="5"/>
  <c r="G679" i="5" s="1"/>
  <c r="C675" i="5"/>
  <c r="F675" i="5" s="1"/>
  <c r="E675" i="5"/>
  <c r="G675" i="5" s="1"/>
  <c r="C671" i="5"/>
  <c r="F671" i="5" s="1"/>
  <c r="E671" i="5"/>
  <c r="G671" i="5" s="1"/>
  <c r="C663" i="5"/>
  <c r="F663" i="5" s="1"/>
  <c r="E663" i="5"/>
  <c r="G663" i="5" s="1"/>
  <c r="C659" i="5"/>
  <c r="F659" i="5" s="1"/>
  <c r="E659" i="5"/>
  <c r="G659" i="5" s="1"/>
  <c r="C655" i="5"/>
  <c r="F655" i="5" s="1"/>
  <c r="E655" i="5"/>
  <c r="G655" i="5" s="1"/>
  <c r="C647" i="5"/>
  <c r="F647" i="5" s="1"/>
  <c r="E647" i="5"/>
  <c r="G647" i="5" s="1"/>
  <c r="C643" i="5"/>
  <c r="F643" i="5" s="1"/>
  <c r="E643" i="5"/>
  <c r="G643" i="5" s="1"/>
  <c r="C639" i="5"/>
  <c r="F639" i="5" s="1"/>
  <c r="E639" i="5"/>
  <c r="G639" i="5" s="1"/>
  <c r="C631" i="5"/>
  <c r="F631" i="5" s="1"/>
  <c r="E631" i="5"/>
  <c r="G631" i="5" s="1"/>
  <c r="C627" i="5"/>
  <c r="F627" i="5" s="1"/>
  <c r="E627" i="5"/>
  <c r="G627" i="5" s="1"/>
  <c r="C623" i="5"/>
  <c r="F623" i="5" s="1"/>
  <c r="E623" i="5"/>
  <c r="G623" i="5" s="1"/>
  <c r="C615" i="5"/>
  <c r="F615" i="5" s="1"/>
  <c r="E615" i="5"/>
  <c r="G615" i="5" s="1"/>
  <c r="C611" i="5"/>
  <c r="F611" i="5" s="1"/>
  <c r="E611" i="5"/>
  <c r="G611" i="5" s="1"/>
  <c r="C607" i="5"/>
  <c r="F607" i="5" s="1"/>
  <c r="E607" i="5"/>
  <c r="G607" i="5" s="1"/>
  <c r="C599" i="5"/>
  <c r="F599" i="5" s="1"/>
  <c r="E599" i="5"/>
  <c r="G599" i="5" s="1"/>
  <c r="C595" i="5"/>
  <c r="F595" i="5" s="1"/>
  <c r="E595" i="5"/>
  <c r="G595" i="5" s="1"/>
  <c r="C591" i="5"/>
  <c r="F591" i="5" s="1"/>
  <c r="E591" i="5"/>
  <c r="G591" i="5" s="1"/>
  <c r="C583" i="5"/>
  <c r="F583" i="5" s="1"/>
  <c r="E583" i="5"/>
  <c r="G583" i="5" s="1"/>
  <c r="C579" i="5"/>
  <c r="F579" i="5" s="1"/>
  <c r="E579" i="5"/>
  <c r="G579" i="5" s="1"/>
  <c r="C575" i="5"/>
  <c r="F575" i="5" s="1"/>
  <c r="E575" i="5"/>
  <c r="G575" i="5" s="1"/>
  <c r="C567" i="5"/>
  <c r="F567" i="5" s="1"/>
  <c r="E567" i="5"/>
  <c r="G567" i="5" s="1"/>
  <c r="C563" i="5"/>
  <c r="F563" i="5" s="1"/>
  <c r="E563" i="5"/>
  <c r="G563" i="5" s="1"/>
  <c r="C559" i="5"/>
  <c r="F559" i="5" s="1"/>
  <c r="E559" i="5"/>
  <c r="G559" i="5" s="1"/>
  <c r="C551" i="5"/>
  <c r="F551" i="5" s="1"/>
  <c r="E551" i="5"/>
  <c r="G551" i="5" s="1"/>
  <c r="C547" i="5"/>
  <c r="F547" i="5" s="1"/>
  <c r="E547" i="5"/>
  <c r="G547" i="5" s="1"/>
  <c r="C543" i="5"/>
  <c r="F543" i="5" s="1"/>
  <c r="E543" i="5"/>
  <c r="G543" i="5" s="1"/>
  <c r="C535" i="5"/>
  <c r="F535" i="5" s="1"/>
  <c r="E535" i="5"/>
  <c r="G535" i="5" s="1"/>
  <c r="C531" i="5"/>
  <c r="F531" i="5" s="1"/>
  <c r="E531" i="5"/>
  <c r="G531" i="5" s="1"/>
  <c r="C527" i="5"/>
  <c r="F527" i="5" s="1"/>
  <c r="E527" i="5"/>
  <c r="G527" i="5" s="1"/>
  <c r="C519" i="5"/>
  <c r="F519" i="5" s="1"/>
  <c r="E519" i="5"/>
  <c r="G519" i="5" s="1"/>
  <c r="C515" i="5"/>
  <c r="F515" i="5" s="1"/>
  <c r="E515" i="5"/>
  <c r="G515" i="5" s="1"/>
  <c r="C511" i="5"/>
  <c r="F511" i="5" s="1"/>
  <c r="E511" i="5"/>
  <c r="G511" i="5" s="1"/>
  <c r="C503" i="5"/>
  <c r="F503" i="5" s="1"/>
  <c r="E503" i="5"/>
  <c r="G503" i="5" s="1"/>
  <c r="C499" i="5"/>
  <c r="F499" i="5" s="1"/>
  <c r="E499" i="5"/>
  <c r="G499" i="5" s="1"/>
  <c r="C495" i="5"/>
  <c r="F495" i="5" s="1"/>
  <c r="E495" i="5"/>
  <c r="G495" i="5" s="1"/>
  <c r="C487" i="5"/>
  <c r="F487" i="5" s="1"/>
  <c r="E487" i="5"/>
  <c r="G487" i="5" s="1"/>
  <c r="C483" i="5"/>
  <c r="F483" i="5" s="1"/>
  <c r="E483" i="5"/>
  <c r="G483" i="5" s="1"/>
  <c r="C479" i="5"/>
  <c r="F479" i="5" s="1"/>
  <c r="E479" i="5"/>
  <c r="G479" i="5" s="1"/>
  <c r="C471" i="5"/>
  <c r="F471" i="5" s="1"/>
  <c r="E471" i="5"/>
  <c r="G471" i="5" s="1"/>
  <c r="C467" i="5"/>
  <c r="F467" i="5" s="1"/>
  <c r="E467" i="5"/>
  <c r="G467" i="5" s="1"/>
  <c r="C463" i="5"/>
  <c r="F463" i="5" s="1"/>
  <c r="E463" i="5"/>
  <c r="G463" i="5" s="1"/>
  <c r="C455" i="5"/>
  <c r="F455" i="5" s="1"/>
  <c r="E455" i="5"/>
  <c r="G455" i="5" s="1"/>
  <c r="C451" i="5"/>
  <c r="F451" i="5" s="1"/>
  <c r="E451" i="5"/>
  <c r="G451" i="5" s="1"/>
  <c r="C447" i="5"/>
  <c r="F447" i="5" s="1"/>
  <c r="E447" i="5"/>
  <c r="G447" i="5" s="1"/>
  <c r="C439" i="5"/>
  <c r="F439" i="5" s="1"/>
  <c r="E439" i="5"/>
  <c r="G439" i="5" s="1"/>
  <c r="C435" i="5"/>
  <c r="F435" i="5" s="1"/>
  <c r="E435" i="5"/>
  <c r="G435" i="5" s="1"/>
  <c r="C427" i="5"/>
  <c r="F427" i="5" s="1"/>
  <c r="E427" i="5"/>
  <c r="G427" i="5" s="1"/>
  <c r="C419" i="5"/>
  <c r="F419" i="5" s="1"/>
  <c r="E419" i="5"/>
  <c r="G419" i="5" s="1"/>
  <c r="C411" i="5"/>
  <c r="F411" i="5" s="1"/>
  <c r="E411" i="5"/>
  <c r="G411" i="5" s="1"/>
  <c r="C403" i="5"/>
  <c r="F403" i="5" s="1"/>
  <c r="E403" i="5"/>
  <c r="G403" i="5" s="1"/>
  <c r="C395" i="5"/>
  <c r="F395" i="5" s="1"/>
  <c r="E395" i="5"/>
  <c r="G395" i="5" s="1"/>
  <c r="C387" i="5"/>
  <c r="F387" i="5" s="1"/>
  <c r="E387" i="5"/>
  <c r="G387" i="5" s="1"/>
  <c r="C379" i="5"/>
  <c r="F379" i="5" s="1"/>
  <c r="E379" i="5"/>
  <c r="G379" i="5" s="1"/>
  <c r="C371" i="5"/>
  <c r="F371" i="5" s="1"/>
  <c r="E371" i="5"/>
  <c r="G371" i="5" s="1"/>
  <c r="C363" i="5"/>
  <c r="F363" i="5" s="1"/>
  <c r="E363" i="5"/>
  <c r="G363" i="5" s="1"/>
  <c r="C355" i="5"/>
  <c r="F355" i="5" s="1"/>
  <c r="E355" i="5"/>
  <c r="G355" i="5" s="1"/>
  <c r="C347" i="5"/>
  <c r="F347" i="5" s="1"/>
  <c r="E347" i="5"/>
  <c r="G347" i="5" s="1"/>
  <c r="C339" i="5"/>
  <c r="F339" i="5" s="1"/>
  <c r="E339" i="5"/>
  <c r="G339" i="5" s="1"/>
  <c r="C335" i="5"/>
  <c r="F335" i="5" s="1"/>
  <c r="E335" i="5"/>
  <c r="G335" i="5" s="1"/>
  <c r="C327" i="5"/>
  <c r="F327" i="5" s="1"/>
  <c r="E327" i="5"/>
  <c r="G327" i="5" s="1"/>
  <c r="C323" i="5"/>
  <c r="F323" i="5" s="1"/>
  <c r="E323" i="5"/>
  <c r="G323" i="5" s="1"/>
  <c r="C319" i="5"/>
  <c r="F319" i="5" s="1"/>
  <c r="E319" i="5"/>
  <c r="G319" i="5" s="1"/>
  <c r="C311" i="5"/>
  <c r="F311" i="5" s="1"/>
  <c r="E311" i="5"/>
  <c r="G311" i="5" s="1"/>
  <c r="C307" i="5"/>
  <c r="F307" i="5" s="1"/>
  <c r="E307" i="5"/>
  <c r="G307" i="5" s="1"/>
  <c r="C303" i="5"/>
  <c r="F303" i="5" s="1"/>
  <c r="E303" i="5"/>
  <c r="G303" i="5" s="1"/>
  <c r="C295" i="5"/>
  <c r="F295" i="5" s="1"/>
  <c r="E295" i="5"/>
  <c r="G295" i="5" s="1"/>
  <c r="C291" i="5"/>
  <c r="F291" i="5" s="1"/>
  <c r="E291" i="5"/>
  <c r="G291" i="5" s="1"/>
  <c r="C287" i="5"/>
  <c r="F287" i="5" s="1"/>
  <c r="E287" i="5"/>
  <c r="G287" i="5" s="1"/>
  <c r="C279" i="5"/>
  <c r="F279" i="5" s="1"/>
  <c r="E279" i="5"/>
  <c r="G279" i="5" s="1"/>
  <c r="C275" i="5"/>
  <c r="F275" i="5" s="1"/>
  <c r="E275" i="5"/>
  <c r="G275" i="5" s="1"/>
  <c r="C271" i="5"/>
  <c r="F271" i="5" s="1"/>
  <c r="E271" i="5"/>
  <c r="G271" i="5" s="1"/>
  <c r="C263" i="5"/>
  <c r="F263" i="5" s="1"/>
  <c r="E263" i="5"/>
  <c r="G263" i="5" s="1"/>
  <c r="C259" i="5"/>
  <c r="F259" i="5" s="1"/>
  <c r="E259" i="5"/>
  <c r="G259" i="5" s="1"/>
  <c r="C255" i="5"/>
  <c r="F255" i="5" s="1"/>
  <c r="E255" i="5"/>
  <c r="G255" i="5" s="1"/>
  <c r="C247" i="5"/>
  <c r="F247" i="5" s="1"/>
  <c r="E247" i="5"/>
  <c r="G247" i="5" s="1"/>
  <c r="C243" i="5"/>
  <c r="F243" i="5" s="1"/>
  <c r="E243" i="5"/>
  <c r="G243" i="5" s="1"/>
  <c r="C239" i="5"/>
  <c r="F239" i="5" s="1"/>
  <c r="E239" i="5"/>
  <c r="G239" i="5" s="1"/>
  <c r="C231" i="5"/>
  <c r="F231" i="5" s="1"/>
  <c r="E231" i="5"/>
  <c r="G231" i="5" s="1"/>
  <c r="C227" i="5"/>
  <c r="F227" i="5" s="1"/>
  <c r="E227" i="5"/>
  <c r="G227" i="5" s="1"/>
  <c r="C223" i="5"/>
  <c r="F223" i="5" s="1"/>
  <c r="E223" i="5"/>
  <c r="G223" i="5" s="1"/>
  <c r="E215" i="5"/>
  <c r="G215" i="5" s="1"/>
  <c r="C215" i="5"/>
  <c r="F215" i="5" s="1"/>
  <c r="E211" i="5"/>
  <c r="G211" i="5" s="1"/>
  <c r="C211" i="5"/>
  <c r="F211" i="5" s="1"/>
  <c r="C977" i="5"/>
  <c r="F977" i="5" s="1"/>
  <c r="C973" i="5"/>
  <c r="F973" i="5" s="1"/>
  <c r="C969" i="5"/>
  <c r="F969" i="5" s="1"/>
  <c r="C965" i="5"/>
  <c r="F965" i="5" s="1"/>
  <c r="C961" i="5"/>
  <c r="F961" i="5" s="1"/>
  <c r="C957" i="5"/>
  <c r="F957" i="5" s="1"/>
  <c r="C951" i="5"/>
  <c r="F951" i="5" s="1"/>
  <c r="C946" i="5"/>
  <c r="F946" i="5" s="1"/>
  <c r="C941" i="5"/>
  <c r="F941" i="5" s="1"/>
  <c r="C935" i="5"/>
  <c r="F935" i="5" s="1"/>
  <c r="C930" i="5"/>
  <c r="F930" i="5" s="1"/>
  <c r="C925" i="5"/>
  <c r="F925" i="5" s="1"/>
  <c r="C919" i="5"/>
  <c r="F919" i="5" s="1"/>
  <c r="C914" i="5"/>
  <c r="F914" i="5" s="1"/>
  <c r="C909" i="5"/>
  <c r="F909" i="5" s="1"/>
  <c r="C903" i="5"/>
  <c r="F903" i="5" s="1"/>
  <c r="C898" i="5"/>
  <c r="F898" i="5" s="1"/>
  <c r="C893" i="5"/>
  <c r="F893" i="5" s="1"/>
  <c r="C887" i="5"/>
  <c r="F887" i="5" s="1"/>
  <c r="C882" i="5"/>
  <c r="F882" i="5" s="1"/>
  <c r="C877" i="5"/>
  <c r="F877" i="5" s="1"/>
  <c r="C871" i="5"/>
  <c r="F871" i="5" s="1"/>
  <c r="C866" i="5"/>
  <c r="F866" i="5" s="1"/>
  <c r="C861" i="5"/>
  <c r="F861" i="5" s="1"/>
  <c r="C855" i="5"/>
  <c r="F855" i="5" s="1"/>
  <c r="C850" i="5"/>
  <c r="F850" i="5" s="1"/>
  <c r="C845" i="5"/>
  <c r="F845" i="5" s="1"/>
  <c r="C839" i="5"/>
  <c r="F839" i="5" s="1"/>
  <c r="C834" i="5"/>
  <c r="F834" i="5" s="1"/>
  <c r="C829" i="5"/>
  <c r="F829" i="5" s="1"/>
  <c r="C823" i="5"/>
  <c r="F823" i="5" s="1"/>
  <c r="C818" i="5"/>
  <c r="F818" i="5" s="1"/>
  <c r="C813" i="5"/>
  <c r="F813" i="5" s="1"/>
  <c r="C807" i="5"/>
  <c r="F807" i="5" s="1"/>
  <c r="C802" i="5"/>
  <c r="F802" i="5" s="1"/>
  <c r="C797" i="5"/>
  <c r="F797" i="5" s="1"/>
  <c r="C791" i="5"/>
  <c r="F791" i="5" s="1"/>
  <c r="C786" i="5"/>
  <c r="F786" i="5" s="1"/>
  <c r="C781" i="5"/>
  <c r="F781" i="5" s="1"/>
  <c r="C775" i="5"/>
  <c r="F775" i="5" s="1"/>
  <c r="C769" i="5"/>
  <c r="F769" i="5" s="1"/>
  <c r="C762" i="5"/>
  <c r="F762" i="5" s="1"/>
  <c r="C754" i="5"/>
  <c r="F754" i="5" s="1"/>
  <c r="C748" i="5"/>
  <c r="F748" i="5" s="1"/>
  <c r="C741" i="5"/>
  <c r="F741" i="5" s="1"/>
  <c r="C733" i="5"/>
  <c r="F733" i="5" s="1"/>
  <c r="C720" i="5"/>
  <c r="F720" i="5" s="1"/>
  <c r="C712" i="5"/>
  <c r="F712" i="5" s="1"/>
  <c r="C705" i="5"/>
  <c r="F705" i="5" s="1"/>
  <c r="C698" i="5"/>
  <c r="F698" i="5" s="1"/>
  <c r="C690" i="5"/>
  <c r="F690" i="5" s="1"/>
  <c r="C684" i="5"/>
  <c r="F684" i="5" s="1"/>
  <c r="C677" i="5"/>
  <c r="F677" i="5" s="1"/>
  <c r="C669" i="5"/>
  <c r="F669" i="5" s="1"/>
  <c r="C656" i="5"/>
  <c r="F656" i="5" s="1"/>
  <c r="C648" i="5"/>
  <c r="F648" i="5" s="1"/>
  <c r="C637" i="5"/>
  <c r="F637" i="5" s="1"/>
  <c r="C626" i="5"/>
  <c r="F626" i="5" s="1"/>
  <c r="C616" i="5"/>
  <c r="F616" i="5" s="1"/>
  <c r="C605" i="5"/>
  <c r="F605" i="5" s="1"/>
  <c r="C594" i="5"/>
  <c r="F594" i="5" s="1"/>
  <c r="C584" i="5"/>
  <c r="F584" i="5" s="1"/>
  <c r="C573" i="5"/>
  <c r="F573" i="5" s="1"/>
  <c r="C562" i="5"/>
  <c r="F562" i="5" s="1"/>
  <c r="C552" i="5"/>
  <c r="F552" i="5" s="1"/>
  <c r="C541" i="5"/>
  <c r="F541" i="5" s="1"/>
  <c r="C530" i="5"/>
  <c r="F530" i="5" s="1"/>
  <c r="C520" i="5"/>
  <c r="F520" i="5" s="1"/>
  <c r="C509" i="5"/>
  <c r="F509" i="5" s="1"/>
  <c r="C498" i="5"/>
  <c r="F498" i="5" s="1"/>
  <c r="C488" i="5"/>
  <c r="F488" i="5" s="1"/>
  <c r="C472" i="5"/>
  <c r="F472" i="5" s="1"/>
  <c r="C450" i="5"/>
  <c r="F450" i="5" s="1"/>
  <c r="C429" i="5"/>
  <c r="F429" i="5" s="1"/>
  <c r="C408" i="5"/>
  <c r="F408" i="5" s="1"/>
  <c r="C386" i="5"/>
  <c r="F386" i="5" s="1"/>
  <c r="C365" i="5"/>
  <c r="F365" i="5" s="1"/>
  <c r="C344" i="5"/>
  <c r="F344" i="5" s="1"/>
  <c r="C322" i="5"/>
  <c r="F322" i="5" s="1"/>
  <c r="C301" i="5"/>
  <c r="F301" i="5" s="1"/>
  <c r="C280" i="5"/>
  <c r="F280" i="5" s="1"/>
  <c r="C258" i="5"/>
  <c r="F258" i="5" s="1"/>
  <c r="C237" i="5"/>
  <c r="F237" i="5" s="1"/>
  <c r="C216" i="5"/>
  <c r="F216" i="5" s="1"/>
  <c r="C194" i="5"/>
  <c r="F194" i="5" s="1"/>
  <c r="C173" i="5"/>
  <c r="F173" i="5" s="1"/>
  <c r="C152" i="5"/>
  <c r="F152" i="5" s="1"/>
  <c r="C130" i="5"/>
  <c r="F130" i="5" s="1"/>
  <c r="C109" i="5"/>
  <c r="F109" i="5" s="1"/>
  <c r="C88" i="5"/>
  <c r="F88" i="5" s="1"/>
  <c r="C66" i="5"/>
  <c r="F66" i="5" s="1"/>
  <c r="C45" i="5"/>
  <c r="F45" i="5" s="1"/>
  <c r="C24" i="5"/>
  <c r="F24" i="5" s="1"/>
  <c r="E976" i="5"/>
  <c r="G976" i="5" s="1"/>
  <c r="E955" i="5"/>
  <c r="G955" i="5" s="1"/>
  <c r="E934" i="5"/>
  <c r="G934" i="5" s="1"/>
  <c r="E912" i="5"/>
  <c r="G912" i="5" s="1"/>
  <c r="E891" i="5"/>
  <c r="G891" i="5" s="1"/>
  <c r="E870" i="5"/>
  <c r="G870" i="5" s="1"/>
  <c r="E848" i="5"/>
  <c r="G848" i="5" s="1"/>
  <c r="E827" i="5"/>
  <c r="G827" i="5" s="1"/>
  <c r="E806" i="5"/>
  <c r="G806" i="5" s="1"/>
  <c r="E784" i="5"/>
  <c r="G784" i="5" s="1"/>
  <c r="E763" i="5"/>
  <c r="G763" i="5" s="1"/>
  <c r="E699" i="5"/>
  <c r="G699" i="5" s="1"/>
  <c r="E635" i="5"/>
  <c r="G635" i="5" s="1"/>
  <c r="E614" i="5"/>
  <c r="G614" i="5" s="1"/>
  <c r="E592" i="5"/>
  <c r="G592" i="5" s="1"/>
  <c r="E571" i="5"/>
  <c r="G571" i="5" s="1"/>
  <c r="E550" i="5"/>
  <c r="G550" i="5" s="1"/>
  <c r="E528" i="5"/>
  <c r="G528" i="5" s="1"/>
  <c r="E507" i="5"/>
  <c r="G507" i="5" s="1"/>
  <c r="E486" i="5"/>
  <c r="G486" i="5" s="1"/>
  <c r="E464" i="5"/>
  <c r="G464" i="5" s="1"/>
  <c r="E443" i="5"/>
  <c r="G443" i="5" s="1"/>
  <c r="E415" i="5"/>
  <c r="G415" i="5" s="1"/>
  <c r="E383" i="5"/>
  <c r="G383" i="5" s="1"/>
  <c r="E351" i="5"/>
  <c r="G351" i="5" s="1"/>
  <c r="E299" i="5"/>
  <c r="G299" i="5" s="1"/>
  <c r="E235" i="5"/>
  <c r="G235" i="5" s="1"/>
  <c r="E155" i="5"/>
  <c r="G155" i="5" s="1"/>
  <c r="E70" i="5"/>
  <c r="G70" i="5" s="1"/>
  <c r="E54" i="5"/>
  <c r="G54" i="5" s="1"/>
  <c r="C54" i="5"/>
  <c r="F54" i="5" s="1"/>
  <c r="E26" i="5"/>
  <c r="G26" i="5" s="1"/>
  <c r="C26" i="5"/>
  <c r="F26" i="5" s="1"/>
  <c r="E22" i="5"/>
  <c r="G22" i="5" s="1"/>
  <c r="C22" i="5"/>
  <c r="F22" i="5" s="1"/>
  <c r="E201" i="5"/>
  <c r="G201" i="5" s="1"/>
  <c r="C201" i="5"/>
  <c r="F201" i="5" s="1"/>
  <c r="E165" i="5"/>
  <c r="G165" i="5" s="1"/>
  <c r="C165" i="5"/>
  <c r="F165" i="5" s="1"/>
  <c r="E121" i="5"/>
  <c r="G121" i="5" s="1"/>
  <c r="C121" i="5"/>
  <c r="F121" i="5" s="1"/>
  <c r="E117" i="5"/>
  <c r="G117" i="5" s="1"/>
  <c r="C117" i="5"/>
  <c r="F117" i="5" s="1"/>
  <c r="E105" i="5"/>
  <c r="G105" i="5" s="1"/>
  <c r="C105" i="5"/>
  <c r="F105" i="5" s="1"/>
  <c r="E97" i="5"/>
  <c r="G97" i="5" s="1"/>
  <c r="C97" i="5"/>
  <c r="F97" i="5" s="1"/>
  <c r="E85" i="5"/>
  <c r="G85" i="5" s="1"/>
  <c r="C85" i="5"/>
  <c r="F85" i="5" s="1"/>
  <c r="E69" i="5"/>
  <c r="G69" i="5" s="1"/>
  <c r="C69" i="5"/>
  <c r="F69" i="5" s="1"/>
  <c r="E745" i="5"/>
  <c r="G745" i="5" s="1"/>
  <c r="C745" i="5"/>
  <c r="F745" i="5" s="1"/>
  <c r="E729" i="5"/>
  <c r="G729" i="5" s="1"/>
  <c r="C729" i="5"/>
  <c r="F729" i="5" s="1"/>
  <c r="E633" i="5"/>
  <c r="G633" i="5" s="1"/>
  <c r="C633" i="5"/>
  <c r="F633" i="5" s="1"/>
  <c r="E629" i="5"/>
  <c r="G629" i="5" s="1"/>
  <c r="C629" i="5"/>
  <c r="F629" i="5" s="1"/>
  <c r="E569" i="5"/>
  <c r="G569" i="5" s="1"/>
  <c r="C569" i="5"/>
  <c r="F569" i="5" s="1"/>
  <c r="E565" i="5"/>
  <c r="G565" i="5" s="1"/>
  <c r="C565" i="5"/>
  <c r="F565" i="5" s="1"/>
  <c r="E549" i="5"/>
  <c r="G549" i="5" s="1"/>
  <c r="C549" i="5"/>
  <c r="F549" i="5" s="1"/>
  <c r="E537" i="5"/>
  <c r="G537" i="5" s="1"/>
  <c r="C537" i="5"/>
  <c r="F537" i="5" s="1"/>
  <c r="E533" i="5"/>
  <c r="G533" i="5" s="1"/>
  <c r="C533" i="5"/>
  <c r="F533" i="5" s="1"/>
  <c r="E521" i="5"/>
  <c r="G521" i="5" s="1"/>
  <c r="C521" i="5"/>
  <c r="F521" i="5" s="1"/>
  <c r="E517" i="5"/>
  <c r="G517" i="5" s="1"/>
  <c r="C517" i="5"/>
  <c r="F517" i="5" s="1"/>
  <c r="E505" i="5"/>
  <c r="G505" i="5" s="1"/>
  <c r="C505" i="5"/>
  <c r="F505" i="5" s="1"/>
  <c r="E501" i="5"/>
  <c r="G501" i="5" s="1"/>
  <c r="C501" i="5"/>
  <c r="F501" i="5" s="1"/>
  <c r="E473" i="5"/>
  <c r="G473" i="5" s="1"/>
  <c r="C473" i="5"/>
  <c r="F473" i="5" s="1"/>
  <c r="E465" i="5"/>
  <c r="G465" i="5" s="1"/>
  <c r="C465" i="5"/>
  <c r="F465" i="5" s="1"/>
  <c r="E453" i="5"/>
  <c r="G453" i="5" s="1"/>
  <c r="C453" i="5"/>
  <c r="F453" i="5" s="1"/>
  <c r="E421" i="5"/>
  <c r="G421" i="5" s="1"/>
  <c r="C421" i="5"/>
  <c r="F421" i="5" s="1"/>
  <c r="E389" i="5"/>
  <c r="G389" i="5" s="1"/>
  <c r="C389" i="5"/>
  <c r="F389" i="5" s="1"/>
  <c r="E377" i="5"/>
  <c r="G377" i="5" s="1"/>
  <c r="C377" i="5"/>
  <c r="F377" i="5" s="1"/>
  <c r="E369" i="5"/>
  <c r="G369" i="5" s="1"/>
  <c r="C369" i="5"/>
  <c r="F369" i="5" s="1"/>
  <c r="E361" i="5"/>
  <c r="G361" i="5" s="1"/>
  <c r="C361" i="5"/>
  <c r="F361" i="5" s="1"/>
  <c r="E353" i="5"/>
  <c r="G353" i="5" s="1"/>
  <c r="C353" i="5"/>
  <c r="F353" i="5" s="1"/>
  <c r="E325" i="5"/>
  <c r="G325" i="5" s="1"/>
  <c r="C325" i="5"/>
  <c r="F325" i="5" s="1"/>
  <c r="E321" i="5"/>
  <c r="G321" i="5" s="1"/>
  <c r="C321" i="5"/>
  <c r="F321" i="5" s="1"/>
  <c r="E313" i="5"/>
  <c r="G313" i="5" s="1"/>
  <c r="C313" i="5"/>
  <c r="F313" i="5" s="1"/>
  <c r="E305" i="5"/>
  <c r="G305" i="5" s="1"/>
  <c r="C305" i="5"/>
  <c r="F305" i="5" s="1"/>
  <c r="E297" i="5"/>
  <c r="G297" i="5" s="1"/>
  <c r="C297" i="5"/>
  <c r="F297" i="5" s="1"/>
  <c r="E289" i="5"/>
  <c r="G289" i="5" s="1"/>
  <c r="C289" i="5"/>
  <c r="F289" i="5" s="1"/>
  <c r="E281" i="5"/>
  <c r="G281" i="5" s="1"/>
  <c r="C281" i="5"/>
  <c r="F281" i="5" s="1"/>
  <c r="E273" i="5"/>
  <c r="G273" i="5" s="1"/>
  <c r="C273" i="5"/>
  <c r="F273" i="5" s="1"/>
  <c r="E261" i="5"/>
  <c r="G261" i="5" s="1"/>
  <c r="C261" i="5"/>
  <c r="F261" i="5" s="1"/>
  <c r="E229" i="5"/>
  <c r="G229" i="5" s="1"/>
  <c r="C229" i="5"/>
  <c r="F229" i="5" s="1"/>
  <c r="E217" i="5"/>
  <c r="G217" i="5" s="1"/>
  <c r="C217" i="5"/>
  <c r="F217" i="5" s="1"/>
  <c r="C917" i="5"/>
  <c r="F917" i="5" s="1"/>
  <c r="C869" i="5"/>
  <c r="F869" i="5" s="1"/>
  <c r="C805" i="5"/>
  <c r="F805" i="5" s="1"/>
  <c r="C765" i="5"/>
  <c r="F765" i="5" s="1"/>
  <c r="C737" i="5"/>
  <c r="F737" i="5" s="1"/>
  <c r="C709" i="5"/>
  <c r="F709" i="5" s="1"/>
  <c r="C493" i="5"/>
  <c r="F493" i="5" s="1"/>
  <c r="C461" i="5"/>
  <c r="F461" i="5" s="1"/>
  <c r="C333" i="5"/>
  <c r="F333" i="5" s="1"/>
  <c r="C269" i="5"/>
  <c r="F269" i="5" s="1"/>
  <c r="C34" i="5"/>
  <c r="F34" i="5" s="1"/>
  <c r="E14" i="5"/>
  <c r="G14" i="5" s="1"/>
  <c r="C14" i="5"/>
  <c r="F14" i="5" s="1"/>
  <c r="E10" i="5"/>
  <c r="G10" i="5" s="1"/>
  <c r="C10" i="5"/>
  <c r="F10" i="5" s="1"/>
  <c r="E6" i="5"/>
  <c r="G6" i="5" s="1"/>
  <c r="C6" i="5"/>
  <c r="F6" i="5" s="1"/>
  <c r="E59" i="5"/>
  <c r="G59" i="5" s="1"/>
  <c r="C59" i="5"/>
  <c r="F59" i="5" s="1"/>
  <c r="C55" i="5"/>
  <c r="F55" i="5" s="1"/>
  <c r="E55" i="5"/>
  <c r="G55" i="5" s="1"/>
  <c r="E51" i="5"/>
  <c r="G51" i="5" s="1"/>
  <c r="C51" i="5"/>
  <c r="F51" i="5" s="1"/>
  <c r="E47" i="5"/>
  <c r="G47" i="5" s="1"/>
  <c r="C47" i="5"/>
  <c r="F47" i="5" s="1"/>
  <c r="E39" i="5"/>
  <c r="G39" i="5" s="1"/>
  <c r="C39" i="5"/>
  <c r="F39" i="5" s="1"/>
  <c r="E35" i="5"/>
  <c r="G35" i="5" s="1"/>
  <c r="C35" i="5"/>
  <c r="F35" i="5" s="1"/>
  <c r="E31" i="5"/>
  <c r="G31" i="5" s="1"/>
  <c r="C31" i="5"/>
  <c r="F31" i="5" s="1"/>
  <c r="C27" i="5"/>
  <c r="F27" i="5" s="1"/>
  <c r="E27" i="5"/>
  <c r="G27" i="5" s="1"/>
  <c r="E23" i="5"/>
  <c r="G23" i="5" s="1"/>
  <c r="C23" i="5"/>
  <c r="F23" i="5" s="1"/>
  <c r="E19" i="5"/>
  <c r="G19" i="5" s="1"/>
  <c r="C19" i="5"/>
  <c r="F19" i="5" s="1"/>
  <c r="E206" i="5"/>
  <c r="G206" i="5" s="1"/>
  <c r="C206" i="5"/>
  <c r="F206" i="5" s="1"/>
  <c r="E202" i="5"/>
  <c r="G202" i="5" s="1"/>
  <c r="C202" i="5"/>
  <c r="F202" i="5" s="1"/>
  <c r="E190" i="5"/>
  <c r="G190" i="5" s="1"/>
  <c r="C190" i="5"/>
  <c r="F190" i="5" s="1"/>
  <c r="E186" i="5"/>
  <c r="G186" i="5" s="1"/>
  <c r="C186" i="5"/>
  <c r="F186" i="5" s="1"/>
  <c r="E182" i="5"/>
  <c r="G182" i="5" s="1"/>
  <c r="C182" i="5"/>
  <c r="F182" i="5" s="1"/>
  <c r="E174" i="5"/>
  <c r="G174" i="5" s="1"/>
  <c r="C174" i="5"/>
  <c r="F174" i="5" s="1"/>
  <c r="E170" i="5"/>
  <c r="G170" i="5" s="1"/>
  <c r="C170" i="5"/>
  <c r="F170" i="5" s="1"/>
  <c r="E166" i="5"/>
  <c r="G166" i="5" s="1"/>
  <c r="C166" i="5"/>
  <c r="F166" i="5" s="1"/>
  <c r="E158" i="5"/>
  <c r="G158" i="5" s="1"/>
  <c r="C158" i="5"/>
  <c r="F158" i="5" s="1"/>
  <c r="E154" i="5"/>
  <c r="G154" i="5" s="1"/>
  <c r="C154" i="5"/>
  <c r="F154" i="5" s="1"/>
  <c r="E150" i="5"/>
  <c r="G150" i="5" s="1"/>
  <c r="C150" i="5"/>
  <c r="F150" i="5" s="1"/>
  <c r="E142" i="5"/>
  <c r="G142" i="5" s="1"/>
  <c r="C142" i="5"/>
  <c r="F142" i="5" s="1"/>
  <c r="E138" i="5"/>
  <c r="G138" i="5" s="1"/>
  <c r="C138" i="5"/>
  <c r="F138" i="5" s="1"/>
  <c r="E126" i="5"/>
  <c r="G126" i="5" s="1"/>
  <c r="C126" i="5"/>
  <c r="F126" i="5" s="1"/>
  <c r="E122" i="5"/>
  <c r="G122" i="5" s="1"/>
  <c r="C122" i="5"/>
  <c r="F122" i="5" s="1"/>
  <c r="E118" i="5"/>
  <c r="G118" i="5" s="1"/>
  <c r="C118" i="5"/>
  <c r="F118" i="5" s="1"/>
  <c r="E110" i="5"/>
  <c r="G110" i="5" s="1"/>
  <c r="C110" i="5"/>
  <c r="F110" i="5" s="1"/>
  <c r="E106" i="5"/>
  <c r="G106" i="5" s="1"/>
  <c r="C106" i="5"/>
  <c r="F106" i="5" s="1"/>
  <c r="E102" i="5"/>
  <c r="G102" i="5" s="1"/>
  <c r="C102" i="5"/>
  <c r="F102" i="5" s="1"/>
  <c r="E94" i="5"/>
  <c r="G94" i="5" s="1"/>
  <c r="C94" i="5"/>
  <c r="F94" i="5" s="1"/>
  <c r="E90" i="5"/>
  <c r="G90" i="5" s="1"/>
  <c r="C90" i="5"/>
  <c r="F90" i="5" s="1"/>
  <c r="E86" i="5"/>
  <c r="G86" i="5" s="1"/>
  <c r="C86" i="5"/>
  <c r="F86" i="5" s="1"/>
  <c r="E78" i="5"/>
  <c r="G78" i="5" s="1"/>
  <c r="C78" i="5"/>
  <c r="F78" i="5" s="1"/>
  <c r="E74" i="5"/>
  <c r="G74" i="5" s="1"/>
  <c r="C74" i="5"/>
  <c r="F74" i="5" s="1"/>
  <c r="E62" i="5"/>
  <c r="G62" i="5" s="1"/>
  <c r="C62" i="5"/>
  <c r="F62" i="5" s="1"/>
  <c r="C766" i="5"/>
  <c r="F766" i="5" s="1"/>
  <c r="E766" i="5"/>
  <c r="G766" i="5" s="1"/>
  <c r="C750" i="5"/>
  <c r="F750" i="5" s="1"/>
  <c r="E750" i="5"/>
  <c r="G750" i="5" s="1"/>
  <c r="C734" i="5"/>
  <c r="F734" i="5" s="1"/>
  <c r="E734" i="5"/>
  <c r="G734" i="5" s="1"/>
  <c r="C718" i="5"/>
  <c r="F718" i="5" s="1"/>
  <c r="E718" i="5"/>
  <c r="G718" i="5" s="1"/>
  <c r="C702" i="5"/>
  <c r="F702" i="5" s="1"/>
  <c r="E702" i="5"/>
  <c r="G702" i="5" s="1"/>
  <c r="C686" i="5"/>
  <c r="F686" i="5" s="1"/>
  <c r="E686" i="5"/>
  <c r="G686" i="5" s="1"/>
  <c r="C670" i="5"/>
  <c r="F670" i="5" s="1"/>
  <c r="E670" i="5"/>
  <c r="G670" i="5" s="1"/>
  <c r="C654" i="5"/>
  <c r="F654" i="5" s="1"/>
  <c r="E654" i="5"/>
  <c r="G654" i="5" s="1"/>
  <c r="C638" i="5"/>
  <c r="F638" i="5" s="1"/>
  <c r="E638" i="5"/>
  <c r="G638" i="5" s="1"/>
  <c r="C634" i="5"/>
  <c r="F634" i="5" s="1"/>
  <c r="E634" i="5"/>
  <c r="G634" i="5" s="1"/>
  <c r="C622" i="5"/>
  <c r="F622" i="5" s="1"/>
  <c r="E622" i="5"/>
  <c r="G622" i="5" s="1"/>
  <c r="C618" i="5"/>
  <c r="F618" i="5" s="1"/>
  <c r="E618" i="5"/>
  <c r="G618" i="5" s="1"/>
  <c r="C606" i="5"/>
  <c r="F606" i="5" s="1"/>
  <c r="E606" i="5"/>
  <c r="G606" i="5" s="1"/>
  <c r="C602" i="5"/>
  <c r="F602" i="5" s="1"/>
  <c r="E602" i="5"/>
  <c r="G602" i="5" s="1"/>
  <c r="C590" i="5"/>
  <c r="F590" i="5" s="1"/>
  <c r="E590" i="5"/>
  <c r="G590" i="5" s="1"/>
  <c r="C586" i="5"/>
  <c r="F586" i="5" s="1"/>
  <c r="E586" i="5"/>
  <c r="G586" i="5" s="1"/>
  <c r="C574" i="5"/>
  <c r="F574" i="5" s="1"/>
  <c r="E574" i="5"/>
  <c r="G574" i="5" s="1"/>
  <c r="C570" i="5"/>
  <c r="F570" i="5" s="1"/>
  <c r="E570" i="5"/>
  <c r="G570" i="5" s="1"/>
  <c r="C558" i="5"/>
  <c r="F558" i="5" s="1"/>
  <c r="E558" i="5"/>
  <c r="G558" i="5" s="1"/>
  <c r="C554" i="5"/>
  <c r="F554" i="5" s="1"/>
  <c r="E554" i="5"/>
  <c r="G554" i="5" s="1"/>
  <c r="C542" i="5"/>
  <c r="F542" i="5" s="1"/>
  <c r="E542" i="5"/>
  <c r="G542" i="5" s="1"/>
  <c r="C538" i="5"/>
  <c r="F538" i="5" s="1"/>
  <c r="E538" i="5"/>
  <c r="G538" i="5" s="1"/>
  <c r="C526" i="5"/>
  <c r="F526" i="5" s="1"/>
  <c r="E526" i="5"/>
  <c r="G526" i="5" s="1"/>
  <c r="C522" i="5"/>
  <c r="F522" i="5" s="1"/>
  <c r="E522" i="5"/>
  <c r="G522" i="5" s="1"/>
  <c r="C510" i="5"/>
  <c r="F510" i="5" s="1"/>
  <c r="E510" i="5"/>
  <c r="G510" i="5" s="1"/>
  <c r="C506" i="5"/>
  <c r="F506" i="5" s="1"/>
  <c r="E506" i="5"/>
  <c r="G506" i="5" s="1"/>
  <c r="C494" i="5"/>
  <c r="F494" i="5" s="1"/>
  <c r="E494" i="5"/>
  <c r="G494" i="5" s="1"/>
  <c r="C490" i="5"/>
  <c r="F490" i="5" s="1"/>
  <c r="E490" i="5"/>
  <c r="G490" i="5" s="1"/>
  <c r="C478" i="5"/>
  <c r="F478" i="5" s="1"/>
  <c r="E478" i="5"/>
  <c r="G478" i="5" s="1"/>
  <c r="C474" i="5"/>
  <c r="F474" i="5" s="1"/>
  <c r="E474" i="5"/>
  <c r="G474" i="5" s="1"/>
  <c r="C462" i="5"/>
  <c r="F462" i="5" s="1"/>
  <c r="E462" i="5"/>
  <c r="G462" i="5" s="1"/>
  <c r="C458" i="5"/>
  <c r="F458" i="5" s="1"/>
  <c r="E458" i="5"/>
  <c r="G458" i="5" s="1"/>
  <c r="C446" i="5"/>
  <c r="F446" i="5" s="1"/>
  <c r="E446" i="5"/>
  <c r="G446" i="5" s="1"/>
  <c r="C442" i="5"/>
  <c r="F442" i="5" s="1"/>
  <c r="E442" i="5"/>
  <c r="G442" i="5" s="1"/>
  <c r="E430" i="5"/>
  <c r="G430" i="5" s="1"/>
  <c r="C430" i="5"/>
  <c r="F430" i="5" s="1"/>
  <c r="E426" i="5"/>
  <c r="G426" i="5" s="1"/>
  <c r="C426" i="5"/>
  <c r="F426" i="5" s="1"/>
  <c r="E422" i="5"/>
  <c r="G422" i="5" s="1"/>
  <c r="C422" i="5"/>
  <c r="F422" i="5" s="1"/>
  <c r="E414" i="5"/>
  <c r="G414" i="5" s="1"/>
  <c r="C414" i="5"/>
  <c r="F414" i="5" s="1"/>
  <c r="E410" i="5"/>
  <c r="G410" i="5" s="1"/>
  <c r="C410" i="5"/>
  <c r="F410" i="5" s="1"/>
  <c r="E406" i="5"/>
  <c r="G406" i="5" s="1"/>
  <c r="C406" i="5"/>
  <c r="F406" i="5" s="1"/>
  <c r="E398" i="5"/>
  <c r="G398" i="5" s="1"/>
  <c r="C398" i="5"/>
  <c r="F398" i="5" s="1"/>
  <c r="E394" i="5"/>
  <c r="G394" i="5" s="1"/>
  <c r="C394" i="5"/>
  <c r="F394" i="5" s="1"/>
  <c r="E390" i="5"/>
  <c r="G390" i="5" s="1"/>
  <c r="C390" i="5"/>
  <c r="F390" i="5" s="1"/>
  <c r="E382" i="5"/>
  <c r="G382" i="5" s="1"/>
  <c r="C382" i="5"/>
  <c r="F382" i="5" s="1"/>
  <c r="E378" i="5"/>
  <c r="G378" i="5" s="1"/>
  <c r="C378" i="5"/>
  <c r="F378" i="5" s="1"/>
  <c r="E374" i="5"/>
  <c r="G374" i="5" s="1"/>
  <c r="C374" i="5"/>
  <c r="F374" i="5" s="1"/>
  <c r="E366" i="5"/>
  <c r="G366" i="5" s="1"/>
  <c r="C366" i="5"/>
  <c r="F366" i="5" s="1"/>
  <c r="E362" i="5"/>
  <c r="G362" i="5" s="1"/>
  <c r="C362" i="5"/>
  <c r="F362" i="5" s="1"/>
  <c r="E358" i="5"/>
  <c r="G358" i="5" s="1"/>
  <c r="C358" i="5"/>
  <c r="F358" i="5" s="1"/>
  <c r="E350" i="5"/>
  <c r="G350" i="5" s="1"/>
  <c r="C350" i="5"/>
  <c r="F350" i="5" s="1"/>
  <c r="E346" i="5"/>
  <c r="G346" i="5" s="1"/>
  <c r="C346" i="5"/>
  <c r="F346" i="5" s="1"/>
  <c r="E342" i="5"/>
  <c r="G342" i="5" s="1"/>
  <c r="C342" i="5"/>
  <c r="F342" i="5" s="1"/>
  <c r="E334" i="5"/>
  <c r="G334" i="5" s="1"/>
  <c r="C334" i="5"/>
  <c r="F334" i="5" s="1"/>
  <c r="E330" i="5"/>
  <c r="G330" i="5" s="1"/>
  <c r="C330" i="5"/>
  <c r="F330" i="5" s="1"/>
  <c r="E326" i="5"/>
  <c r="G326" i="5" s="1"/>
  <c r="C326" i="5"/>
  <c r="F326" i="5" s="1"/>
  <c r="E318" i="5"/>
  <c r="G318" i="5" s="1"/>
  <c r="C318" i="5"/>
  <c r="F318" i="5" s="1"/>
  <c r="E314" i="5"/>
  <c r="G314" i="5" s="1"/>
  <c r="C314" i="5"/>
  <c r="F314" i="5" s="1"/>
  <c r="E310" i="5"/>
  <c r="G310" i="5" s="1"/>
  <c r="C310" i="5"/>
  <c r="F310" i="5" s="1"/>
  <c r="E302" i="5"/>
  <c r="G302" i="5" s="1"/>
  <c r="C302" i="5"/>
  <c r="F302" i="5" s="1"/>
  <c r="E298" i="5"/>
  <c r="G298" i="5" s="1"/>
  <c r="C298" i="5"/>
  <c r="F298" i="5" s="1"/>
  <c r="E294" i="5"/>
  <c r="G294" i="5" s="1"/>
  <c r="C294" i="5"/>
  <c r="F294" i="5" s="1"/>
  <c r="E286" i="5"/>
  <c r="G286" i="5" s="1"/>
  <c r="C286" i="5"/>
  <c r="F286" i="5" s="1"/>
  <c r="E282" i="5"/>
  <c r="G282" i="5" s="1"/>
  <c r="C282" i="5"/>
  <c r="F282" i="5" s="1"/>
  <c r="E278" i="5"/>
  <c r="G278" i="5" s="1"/>
  <c r="C278" i="5"/>
  <c r="F278" i="5" s="1"/>
  <c r="E270" i="5"/>
  <c r="G270" i="5" s="1"/>
  <c r="C270" i="5"/>
  <c r="F270" i="5" s="1"/>
  <c r="E266" i="5"/>
  <c r="G266" i="5" s="1"/>
  <c r="C266" i="5"/>
  <c r="F266" i="5" s="1"/>
  <c r="E262" i="5"/>
  <c r="G262" i="5" s="1"/>
  <c r="C262" i="5"/>
  <c r="F262" i="5" s="1"/>
  <c r="E254" i="5"/>
  <c r="G254" i="5" s="1"/>
  <c r="C254" i="5"/>
  <c r="F254" i="5" s="1"/>
  <c r="E250" i="5"/>
  <c r="G250" i="5" s="1"/>
  <c r="C250" i="5"/>
  <c r="F250" i="5" s="1"/>
  <c r="E246" i="5"/>
  <c r="G246" i="5" s="1"/>
  <c r="C246" i="5"/>
  <c r="F246" i="5" s="1"/>
  <c r="E238" i="5"/>
  <c r="G238" i="5" s="1"/>
  <c r="C238" i="5"/>
  <c r="F238" i="5" s="1"/>
  <c r="E234" i="5"/>
  <c r="G234" i="5" s="1"/>
  <c r="C234" i="5"/>
  <c r="F234" i="5" s="1"/>
  <c r="E230" i="5"/>
  <c r="G230" i="5" s="1"/>
  <c r="C230" i="5"/>
  <c r="F230" i="5" s="1"/>
  <c r="E222" i="5"/>
  <c r="G222" i="5" s="1"/>
  <c r="C222" i="5"/>
  <c r="F222" i="5" s="1"/>
  <c r="E218" i="5"/>
  <c r="G218" i="5" s="1"/>
  <c r="C218" i="5"/>
  <c r="F218" i="5" s="1"/>
  <c r="E214" i="5"/>
  <c r="G214" i="5" s="1"/>
  <c r="C214" i="5"/>
  <c r="F214" i="5" s="1"/>
  <c r="C972" i="5"/>
  <c r="F972" i="5" s="1"/>
  <c r="C968" i="5"/>
  <c r="F968" i="5" s="1"/>
  <c r="C964" i="5"/>
  <c r="F964" i="5" s="1"/>
  <c r="C950" i="5"/>
  <c r="F950" i="5" s="1"/>
  <c r="C945" i="5"/>
  <c r="F945" i="5" s="1"/>
  <c r="C929" i="5"/>
  <c r="F929" i="5" s="1"/>
  <c r="C913" i="5"/>
  <c r="F913" i="5" s="1"/>
  <c r="C907" i="5"/>
  <c r="F907" i="5" s="1"/>
  <c r="C897" i="5"/>
  <c r="F897" i="5" s="1"/>
  <c r="C886" i="5"/>
  <c r="F886" i="5" s="1"/>
  <c r="C881" i="5"/>
  <c r="F881" i="5" s="1"/>
  <c r="C865" i="5"/>
  <c r="F865" i="5" s="1"/>
  <c r="C849" i="5"/>
  <c r="F849" i="5" s="1"/>
  <c r="C843" i="5"/>
  <c r="F843" i="5" s="1"/>
  <c r="C833" i="5"/>
  <c r="F833" i="5" s="1"/>
  <c r="C822" i="5"/>
  <c r="F822" i="5" s="1"/>
  <c r="C817" i="5"/>
  <c r="F817" i="5" s="1"/>
  <c r="C801" i="5"/>
  <c r="F801" i="5" s="1"/>
  <c r="C785" i="5"/>
  <c r="F785" i="5" s="1"/>
  <c r="C779" i="5"/>
  <c r="F779" i="5" s="1"/>
  <c r="C760" i="5"/>
  <c r="F760" i="5" s="1"/>
  <c r="C753" i="5"/>
  <c r="F753" i="5" s="1"/>
  <c r="C746" i="5"/>
  <c r="F746" i="5" s="1"/>
  <c r="C738" i="5"/>
  <c r="F738" i="5" s="1"/>
  <c r="C732" i="5"/>
  <c r="F732" i="5" s="1"/>
  <c r="C725" i="5"/>
  <c r="F725" i="5" s="1"/>
  <c r="C717" i="5"/>
  <c r="F717" i="5" s="1"/>
  <c r="C696" i="5"/>
  <c r="F696" i="5" s="1"/>
  <c r="C689" i="5"/>
  <c r="F689" i="5" s="1"/>
  <c r="C682" i="5"/>
  <c r="F682" i="5" s="1"/>
  <c r="C674" i="5"/>
  <c r="F674" i="5" s="1"/>
  <c r="C668" i="5"/>
  <c r="F668" i="5" s="1"/>
  <c r="C661" i="5"/>
  <c r="F661" i="5" s="1"/>
  <c r="C653" i="5"/>
  <c r="F653" i="5" s="1"/>
  <c r="C636" i="5"/>
  <c r="F636" i="5" s="1"/>
  <c r="C625" i="5"/>
  <c r="F625" i="5" s="1"/>
  <c r="C604" i="5"/>
  <c r="F604" i="5" s="1"/>
  <c r="C593" i="5"/>
  <c r="F593" i="5" s="1"/>
  <c r="C572" i="5"/>
  <c r="F572" i="5" s="1"/>
  <c r="C561" i="5"/>
  <c r="F561" i="5" s="1"/>
  <c r="C540" i="5"/>
  <c r="F540" i="5" s="1"/>
  <c r="C529" i="5"/>
  <c r="F529" i="5" s="1"/>
  <c r="C508" i="5"/>
  <c r="F508" i="5" s="1"/>
  <c r="C497" i="5"/>
  <c r="F497" i="5" s="1"/>
  <c r="C466" i="5"/>
  <c r="F466" i="5" s="1"/>
  <c r="C445" i="5"/>
  <c r="F445" i="5" s="1"/>
  <c r="C424" i="5"/>
  <c r="F424" i="5" s="1"/>
  <c r="C402" i="5"/>
  <c r="F402" i="5" s="1"/>
  <c r="C381" i="5"/>
  <c r="F381" i="5" s="1"/>
  <c r="C360" i="5"/>
  <c r="F360" i="5" s="1"/>
  <c r="C338" i="5"/>
  <c r="F338" i="5" s="1"/>
  <c r="C317" i="5"/>
  <c r="F317" i="5" s="1"/>
  <c r="C296" i="5"/>
  <c r="F296" i="5" s="1"/>
  <c r="C274" i="5"/>
  <c r="F274" i="5" s="1"/>
  <c r="C253" i="5"/>
  <c r="F253" i="5" s="1"/>
  <c r="C232" i="5"/>
  <c r="F232" i="5" s="1"/>
  <c r="C210" i="5"/>
  <c r="F210" i="5" s="1"/>
  <c r="C189" i="5"/>
  <c r="F189" i="5" s="1"/>
  <c r="C168" i="5"/>
  <c r="F168" i="5" s="1"/>
  <c r="C146" i="5"/>
  <c r="F146" i="5" s="1"/>
  <c r="C125" i="5"/>
  <c r="F125" i="5" s="1"/>
  <c r="C104" i="5"/>
  <c r="F104" i="5" s="1"/>
  <c r="C82" i="5"/>
  <c r="F82" i="5" s="1"/>
  <c r="C61" i="5"/>
  <c r="F61" i="5" s="1"/>
  <c r="C40" i="5"/>
  <c r="F40" i="5" s="1"/>
  <c r="C18" i="5"/>
  <c r="F18" i="5" s="1"/>
  <c r="E928" i="5"/>
  <c r="G928" i="5" s="1"/>
  <c r="E864" i="5"/>
  <c r="G864" i="5" s="1"/>
  <c r="E800" i="5"/>
  <c r="G800" i="5" s="1"/>
  <c r="E715" i="5"/>
  <c r="G715" i="5" s="1"/>
  <c r="E651" i="5"/>
  <c r="G651" i="5" s="1"/>
  <c r="E608" i="5"/>
  <c r="G608" i="5" s="1"/>
  <c r="E587" i="5"/>
  <c r="G587" i="5" s="1"/>
  <c r="E544" i="5"/>
  <c r="G544" i="5" s="1"/>
  <c r="E523" i="5"/>
  <c r="G523" i="5" s="1"/>
  <c r="E480" i="5"/>
  <c r="G480" i="5" s="1"/>
  <c r="E459" i="5"/>
  <c r="G459" i="5" s="1"/>
  <c r="E438" i="5"/>
  <c r="G438" i="5" s="1"/>
  <c r="E407" i="5"/>
  <c r="G407" i="5" s="1"/>
  <c r="E375" i="5"/>
  <c r="G375" i="5" s="1"/>
  <c r="E343" i="5"/>
  <c r="G343" i="5" s="1"/>
  <c r="E283" i="5"/>
  <c r="G283" i="5" s="1"/>
  <c r="E219" i="5"/>
  <c r="G219" i="5" s="1"/>
  <c r="E134" i="5"/>
  <c r="G134" i="5" s="1"/>
  <c r="E43" i="5"/>
  <c r="G43" i="5" s="1"/>
  <c r="T62" i="2"/>
  <c r="U62" i="2" s="1"/>
  <c r="T41" i="2"/>
  <c r="G2" i="3"/>
  <c r="F2" i="3"/>
  <c r="H2" i="3" s="1"/>
  <c r="E2" i="3"/>
  <c r="AA7" i="2"/>
  <c r="AD80" i="2"/>
  <c r="AD81" i="2"/>
  <c r="AD82" i="2"/>
  <c r="AD83" i="2"/>
  <c r="AD87" i="2"/>
  <c r="AD88" i="2"/>
  <c r="AD89" i="2"/>
  <c r="AD90" i="2"/>
  <c r="AD91" i="2"/>
  <c r="AD92" i="2"/>
  <c r="AD94" i="2"/>
  <c r="AD98" i="2"/>
  <c r="AD99" i="2"/>
  <c r="AD103" i="2"/>
  <c r="AD104" i="2"/>
  <c r="AD105" i="2"/>
  <c r="AD106" i="2"/>
  <c r="AD107" i="2"/>
  <c r="AD108" i="2"/>
  <c r="AD135" i="2"/>
  <c r="AD136" i="2"/>
  <c r="AD137" i="2"/>
  <c r="AD138" i="2"/>
  <c r="AD140" i="2"/>
  <c r="AD141" i="2"/>
  <c r="AD142" i="2"/>
  <c r="AD143" i="2"/>
  <c r="AD144" i="2"/>
  <c r="AD145" i="2"/>
  <c r="AD147" i="2"/>
  <c r="AD148" i="2"/>
  <c r="AD151" i="2"/>
  <c r="AD185" i="2"/>
  <c r="AD186" i="2"/>
  <c r="AD187" i="2"/>
  <c r="AD188" i="2"/>
  <c r="AD189" i="2"/>
  <c r="AD190" i="2"/>
  <c r="AD191" i="2"/>
  <c r="AD193" i="2"/>
  <c r="AD194" i="2"/>
  <c r="AD195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W84" i="2"/>
  <c r="AB8" i="2"/>
  <c r="AB9" i="2"/>
  <c r="AB19" i="2"/>
  <c r="AB20" i="2"/>
  <c r="AB21" i="2"/>
  <c r="AB22" i="2"/>
  <c r="AB23" i="2"/>
  <c r="AB24" i="2"/>
  <c r="AB47" i="2"/>
  <c r="AB49" i="2"/>
  <c r="AB51" i="2"/>
  <c r="AB52" i="2"/>
  <c r="AB53" i="2"/>
  <c r="AB54" i="2"/>
  <c r="AB55" i="2"/>
  <c r="AB56" i="2"/>
  <c r="AB57" i="2"/>
  <c r="AB58" i="2"/>
  <c r="AB59" i="2"/>
  <c r="AB60" i="2"/>
  <c r="AB66" i="2"/>
  <c r="AB67" i="2"/>
  <c r="AB68" i="2"/>
  <c r="AB69" i="2"/>
  <c r="AB79" i="2"/>
  <c r="AB84" i="2"/>
  <c r="AB85" i="2"/>
  <c r="AB86" i="2"/>
  <c r="AB87" i="2"/>
  <c r="AB88" i="2"/>
  <c r="AB89" i="2"/>
  <c r="AB90" i="2"/>
  <c r="AB91" i="2"/>
  <c r="AB92" i="2"/>
  <c r="AB93" i="2"/>
  <c r="AB95" i="2"/>
  <c r="AB96" i="2"/>
  <c r="AB100" i="2"/>
  <c r="AB101" i="2"/>
  <c r="AB102" i="2"/>
  <c r="AB103" i="2"/>
  <c r="AB104" i="2"/>
  <c r="AB105" i="2"/>
  <c r="AB106" i="2"/>
  <c r="AB107" i="2"/>
  <c r="AB108" i="2"/>
  <c r="AB140" i="2"/>
  <c r="AB141" i="2"/>
  <c r="AB143" i="2"/>
  <c r="AB144" i="2"/>
  <c r="AB154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A8" i="2"/>
  <c r="AA9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40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3" i="2"/>
  <c r="AA64" i="2"/>
  <c r="AA65" i="2"/>
  <c r="AA66" i="2"/>
  <c r="AA67" i="2"/>
  <c r="AA68" i="2"/>
  <c r="AA69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35" i="2"/>
  <c r="AA136" i="2"/>
  <c r="AA137" i="2"/>
  <c r="AA138" i="2"/>
  <c r="AA140" i="2"/>
  <c r="AA141" i="2"/>
  <c r="AA142" i="2"/>
  <c r="AA143" i="2"/>
  <c r="AA144" i="2"/>
  <c r="AA145" i="2"/>
  <c r="AA147" i="2"/>
  <c r="AA148" i="2"/>
  <c r="AA151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61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3" i="2"/>
  <c r="W8" i="2"/>
  <c r="W9" i="2"/>
  <c r="W19" i="2"/>
  <c r="W20" i="2"/>
  <c r="W21" i="2"/>
  <c r="W22" i="2"/>
  <c r="W23" i="2"/>
  <c r="W24" i="2"/>
  <c r="W47" i="2"/>
  <c r="W49" i="2"/>
  <c r="W51" i="2"/>
  <c r="W52" i="2"/>
  <c r="W53" i="2"/>
  <c r="W54" i="2"/>
  <c r="W55" i="2"/>
  <c r="W56" i="2"/>
  <c r="W57" i="2"/>
  <c r="W58" i="2"/>
  <c r="W59" i="2"/>
  <c r="W60" i="2"/>
  <c r="W66" i="2"/>
  <c r="W67" i="2"/>
  <c r="W68" i="2"/>
  <c r="W69" i="2"/>
  <c r="W79" i="2"/>
  <c r="W85" i="2"/>
  <c r="W86" i="2"/>
  <c r="W87" i="2"/>
  <c r="W88" i="2"/>
  <c r="W89" i="2"/>
  <c r="W90" i="2"/>
  <c r="W91" i="2"/>
  <c r="W92" i="2"/>
  <c r="W93" i="2"/>
  <c r="W95" i="2"/>
  <c r="W96" i="2"/>
  <c r="W100" i="2"/>
  <c r="W101" i="2"/>
  <c r="W102" i="2"/>
  <c r="W103" i="2"/>
  <c r="W104" i="2"/>
  <c r="W105" i="2"/>
  <c r="W106" i="2"/>
  <c r="W107" i="2"/>
  <c r="W108" i="2"/>
  <c r="W140" i="2"/>
  <c r="W141" i="2"/>
  <c r="W143" i="2"/>
  <c r="W144" i="2"/>
  <c r="W154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61" i="2"/>
  <c r="Y61" i="2" s="1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61" i="2"/>
  <c r="S218" i="2"/>
  <c r="S219" i="2"/>
  <c r="S220" i="2"/>
  <c r="S221" i="2"/>
  <c r="S222" i="2"/>
  <c r="S223" i="2"/>
  <c r="S224" i="2"/>
  <c r="S225" i="2"/>
  <c r="S226" i="2"/>
  <c r="S227" i="2"/>
  <c r="T227" i="2" s="1"/>
  <c r="S228" i="2"/>
  <c r="S229" i="2"/>
  <c r="S230" i="2"/>
  <c r="S231" i="2"/>
  <c r="S232" i="2"/>
  <c r="S233" i="2"/>
  <c r="X4" i="2"/>
  <c r="X31" i="2"/>
  <c r="Y31" i="2" s="1"/>
  <c r="X35" i="2"/>
  <c r="X48" i="2"/>
  <c r="Y48" i="2" s="1"/>
  <c r="X58" i="2"/>
  <c r="Y58" i="2" s="1"/>
  <c r="X65" i="2"/>
  <c r="Y65" i="2" s="1"/>
  <c r="X68" i="2"/>
  <c r="X76" i="2"/>
  <c r="X80" i="2"/>
  <c r="X84" i="2"/>
  <c r="Y84" i="2" s="1"/>
  <c r="X88" i="2"/>
  <c r="X96" i="2"/>
  <c r="Y96" i="2" s="1"/>
  <c r="X100" i="2"/>
  <c r="Y100" i="2" s="1"/>
  <c r="X101" i="2"/>
  <c r="X155" i="2"/>
  <c r="Y155" i="2" s="1"/>
  <c r="X159" i="2"/>
  <c r="X163" i="2"/>
  <c r="Y163" i="2" s="1"/>
  <c r="X167" i="2"/>
  <c r="Y167" i="2" s="1"/>
  <c r="X170" i="2"/>
  <c r="Y170" i="2" s="1"/>
  <c r="X194" i="2"/>
  <c r="Y194" i="2" s="1"/>
  <c r="S3" i="2"/>
  <c r="AC3" i="2" s="1"/>
  <c r="AA76" i="2"/>
  <c r="W75" i="2"/>
  <c r="W74" i="2"/>
  <c r="W34" i="2"/>
  <c r="AA33" i="2"/>
  <c r="W31" i="2"/>
  <c r="W11" i="2"/>
  <c r="W10" i="2"/>
  <c r="AA6" i="2"/>
  <c r="X7" i="2" l="1"/>
  <c r="Y7" i="2" s="1"/>
  <c r="AB10" i="2"/>
  <c r="X3" i="2"/>
  <c r="AA4" i="2"/>
  <c r="T3" i="2"/>
  <c r="AB75" i="2"/>
  <c r="AB18" i="2"/>
  <c r="T231" i="2"/>
  <c r="T216" i="2"/>
  <c r="T204" i="2"/>
  <c r="AB33" i="2"/>
  <c r="X6" i="2"/>
  <c r="Y6" i="2" s="1"/>
  <c r="AB34" i="2"/>
  <c r="AB74" i="2"/>
  <c r="AB11" i="2"/>
  <c r="AB32" i="2"/>
  <c r="AB6" i="2"/>
  <c r="AB76" i="2"/>
  <c r="AB35" i="2"/>
  <c r="AB31" i="2"/>
  <c r="W6" i="2"/>
  <c r="AA35" i="2"/>
  <c r="AA31" i="2"/>
  <c r="AA75" i="2"/>
  <c r="AA34" i="2"/>
  <c r="AA18" i="2"/>
  <c r="AA74" i="2"/>
  <c r="AA11" i="2"/>
  <c r="AA32" i="2"/>
  <c r="AA10" i="2"/>
  <c r="T224" i="2"/>
  <c r="T209" i="2"/>
  <c r="T232" i="2"/>
  <c r="T217" i="2"/>
  <c r="T201" i="2"/>
  <c r="T230" i="2"/>
  <c r="T215" i="2"/>
  <c r="T228" i="2"/>
  <c r="T213" i="2"/>
  <c r="W76" i="2"/>
  <c r="X198" i="2"/>
  <c r="X190" i="2"/>
  <c r="Y190" i="2" s="1"/>
  <c r="X147" i="2"/>
  <c r="X137" i="2"/>
  <c r="X104" i="2"/>
  <c r="X64" i="2"/>
  <c r="Y64" i="2" s="1"/>
  <c r="X27" i="2"/>
  <c r="X21" i="2"/>
  <c r="Y21" i="2" s="1"/>
  <c r="T203" i="2"/>
  <c r="T212" i="2"/>
  <c r="X186" i="2"/>
  <c r="Y186" i="2" s="1"/>
  <c r="X142" i="2"/>
  <c r="X108" i="2"/>
  <c r="Y108" i="2" s="1"/>
  <c r="X92" i="2"/>
  <c r="Y92" i="2" s="1"/>
  <c r="X55" i="2"/>
  <c r="Y55" i="2" s="1"/>
  <c r="X24" i="2"/>
  <c r="Y24" i="2" s="1"/>
  <c r="X19" i="2"/>
  <c r="Y19" i="2" s="1"/>
  <c r="T219" i="2"/>
  <c r="X145" i="2"/>
  <c r="X54" i="2"/>
  <c r="Y54" i="2" s="1"/>
  <c r="T223" i="2"/>
  <c r="T218" i="2"/>
  <c r="T208" i="2"/>
  <c r="T222" i="2"/>
  <c r="T207" i="2"/>
  <c r="X32" i="2"/>
  <c r="T226" i="2"/>
  <c r="T220" i="2"/>
  <c r="T211" i="2"/>
  <c r="T205" i="2"/>
  <c r="T233" i="2"/>
  <c r="T229" i="2"/>
  <c r="T225" i="2"/>
  <c r="T221" i="2"/>
  <c r="T61" i="2"/>
  <c r="U61" i="2" s="1"/>
  <c r="AD61" i="2" s="1"/>
  <c r="T214" i="2"/>
  <c r="T210" i="2"/>
  <c r="T206" i="2"/>
  <c r="T202" i="2"/>
  <c r="X97" i="2"/>
  <c r="Y97" i="2" s="1"/>
  <c r="X89" i="2"/>
  <c r="Y89" i="2" s="1"/>
  <c r="X81" i="2"/>
  <c r="X49" i="2"/>
  <c r="Y49" i="2" s="1"/>
  <c r="X195" i="2"/>
  <c r="Y195" i="2" s="1"/>
  <c r="X187" i="2"/>
  <c r="Y187" i="2" s="1"/>
  <c r="X164" i="2"/>
  <c r="Y164" i="2" s="1"/>
  <c r="X148" i="2"/>
  <c r="X138" i="2"/>
  <c r="X105" i="2"/>
  <c r="Y105" i="2" s="1"/>
  <c r="X93" i="2"/>
  <c r="Y93" i="2" s="1"/>
  <c r="X77" i="2"/>
  <c r="Y77" i="2" s="1"/>
  <c r="X10" i="2"/>
  <c r="Y10" i="2" s="1"/>
  <c r="X189" i="2"/>
  <c r="Y189" i="2" s="1"/>
  <c r="X103" i="2"/>
  <c r="Y103" i="2" s="1"/>
  <c r="X95" i="2"/>
  <c r="X47" i="2"/>
  <c r="Y47" i="2" s="1"/>
  <c r="X34" i="2"/>
  <c r="Y34" i="2" s="1"/>
  <c r="X26" i="2"/>
  <c r="X18" i="2"/>
  <c r="X8" i="2"/>
  <c r="Y8" i="2" s="1"/>
  <c r="X199" i="2"/>
  <c r="S191" i="2"/>
  <c r="X168" i="2"/>
  <c r="Y168" i="2" s="1"/>
  <c r="X156" i="2"/>
  <c r="Y156" i="2" s="1"/>
  <c r="X85" i="2"/>
  <c r="X69" i="2"/>
  <c r="Y69" i="2" s="1"/>
  <c r="X59" i="2"/>
  <c r="Y59" i="2" s="1"/>
  <c r="X28" i="2"/>
  <c r="X197" i="2"/>
  <c r="X162" i="2"/>
  <c r="X158" i="2"/>
  <c r="Y158" i="2" s="1"/>
  <c r="X136" i="2"/>
  <c r="X87" i="2"/>
  <c r="Y87" i="2" s="1"/>
  <c r="X75" i="2"/>
  <c r="X63" i="2"/>
  <c r="Y63" i="2" s="1"/>
  <c r="X196" i="2"/>
  <c r="Y196" i="2" s="1"/>
  <c r="S196" i="2"/>
  <c r="AC196" i="2" s="1"/>
  <c r="X188" i="2"/>
  <c r="Y188" i="2" s="1"/>
  <c r="S169" i="2"/>
  <c r="AC169" i="2" s="1"/>
  <c r="X169" i="2"/>
  <c r="Y169" i="2" s="1"/>
  <c r="X161" i="2"/>
  <c r="Y161" i="2" s="1"/>
  <c r="S151" i="2"/>
  <c r="X144" i="2"/>
  <c r="X140" i="2"/>
  <c r="S106" i="2"/>
  <c r="X102" i="2"/>
  <c r="Y102" i="2" s="1"/>
  <c r="X98" i="2"/>
  <c r="Y98" i="2" s="1"/>
  <c r="S90" i="2"/>
  <c r="X86" i="2"/>
  <c r="Y86" i="2" s="1"/>
  <c r="S78" i="2"/>
  <c r="AC78" i="2" s="1"/>
  <c r="X66" i="2"/>
  <c r="Y66" i="2" s="1"/>
  <c r="X60" i="2"/>
  <c r="Y60" i="2" s="1"/>
  <c r="S56" i="2"/>
  <c r="AC56" i="2" s="1"/>
  <c r="X50" i="2"/>
  <c r="Y50" i="2" s="1"/>
  <c r="X29" i="2"/>
  <c r="X25" i="2"/>
  <c r="X11" i="2"/>
  <c r="Y11" i="2" s="1"/>
  <c r="S64" i="2"/>
  <c r="X106" i="2"/>
  <c r="Y106" i="2" s="1"/>
  <c r="S144" i="2"/>
  <c r="S60" i="2"/>
  <c r="AC60" i="2" s="1"/>
  <c r="X78" i="2"/>
  <c r="Y78" i="2" s="1"/>
  <c r="S80" i="2"/>
  <c r="S24" i="2"/>
  <c r="S86" i="2"/>
  <c r="AC86" i="2" s="1"/>
  <c r="S48" i="2"/>
  <c r="X154" i="2"/>
  <c r="Y154" i="2" s="1"/>
  <c r="S154" i="2"/>
  <c r="AC154" i="2" s="1"/>
  <c r="S107" i="2"/>
  <c r="X107" i="2"/>
  <c r="S91" i="2"/>
  <c r="X91" i="2"/>
  <c r="S67" i="2"/>
  <c r="AC67" i="2" s="1"/>
  <c r="X67" i="2"/>
  <c r="Y67" i="2" s="1"/>
  <c r="S30" i="2"/>
  <c r="AC30" i="2" s="1"/>
  <c r="X30" i="2"/>
  <c r="S200" i="2"/>
  <c r="X200" i="2"/>
  <c r="Y200" i="2" s="1"/>
  <c r="S192" i="2"/>
  <c r="AC192" i="2" s="1"/>
  <c r="X192" i="2"/>
  <c r="Y192" i="2" s="1"/>
  <c r="S135" i="2"/>
  <c r="X135" i="2"/>
  <c r="S82" i="2"/>
  <c r="X82" i="2"/>
  <c r="Y82" i="2" s="1"/>
  <c r="X74" i="2"/>
  <c r="S74" i="2"/>
  <c r="S53" i="2"/>
  <c r="X53" i="2"/>
  <c r="Y53" i="2" s="1"/>
  <c r="X40" i="2"/>
  <c r="Y40" i="2" s="1"/>
  <c r="S40" i="2"/>
  <c r="AC40" i="2" s="1"/>
  <c r="X22" i="2"/>
  <c r="Y22" i="2" s="1"/>
  <c r="S22" i="2"/>
  <c r="X20" i="2"/>
  <c r="Y20" i="2" s="1"/>
  <c r="S20" i="2"/>
  <c r="S189" i="2"/>
  <c r="S188" i="2"/>
  <c r="S161" i="2"/>
  <c r="AC161" i="2" s="1"/>
  <c r="S102" i="2"/>
  <c r="AC102" i="2" s="1"/>
  <c r="S7" i="2"/>
  <c r="X151" i="2"/>
  <c r="X90" i="2"/>
  <c r="Y90" i="2" s="1"/>
  <c r="X56" i="2"/>
  <c r="Y56" i="2" s="1"/>
  <c r="S193" i="2"/>
  <c r="X193" i="2"/>
  <c r="Y193" i="2" s="1"/>
  <c r="X185" i="2"/>
  <c r="S185" i="2"/>
  <c r="S166" i="2"/>
  <c r="AC166" i="2" s="1"/>
  <c r="X166" i="2"/>
  <c r="S141" i="2"/>
  <c r="X141" i="2"/>
  <c r="S99" i="2"/>
  <c r="X99" i="2"/>
  <c r="Y99" i="2" s="1"/>
  <c r="S83" i="2"/>
  <c r="X83" i="2"/>
  <c r="Y83" i="2" s="1"/>
  <c r="S79" i="2"/>
  <c r="AC79" i="2" s="1"/>
  <c r="X79" i="2"/>
  <c r="Y79" i="2" s="1"/>
  <c r="S57" i="2"/>
  <c r="AC57" i="2" s="1"/>
  <c r="X57" i="2"/>
  <c r="Y57" i="2" s="1"/>
  <c r="S51" i="2"/>
  <c r="AC51" i="2" s="1"/>
  <c r="X51" i="2"/>
  <c r="Y51" i="2" s="1"/>
  <c r="S23" i="2"/>
  <c r="X23" i="2"/>
  <c r="Y23" i="2" s="1"/>
  <c r="S184" i="2"/>
  <c r="AC184" i="2" s="1"/>
  <c r="X184" i="2"/>
  <c r="Y184" i="2" s="1"/>
  <c r="S165" i="2"/>
  <c r="AC165" i="2" s="1"/>
  <c r="X165" i="2"/>
  <c r="Y165" i="2" s="1"/>
  <c r="X157" i="2"/>
  <c r="Y157" i="2" s="1"/>
  <c r="S157" i="2"/>
  <c r="AC157" i="2" s="1"/>
  <c r="X94" i="2"/>
  <c r="S94" i="2"/>
  <c r="X33" i="2"/>
  <c r="S33" i="2"/>
  <c r="S162" i="2"/>
  <c r="AC162" i="2" s="1"/>
  <c r="S197" i="2"/>
  <c r="S170" i="2"/>
  <c r="AC170" i="2" s="1"/>
  <c r="S25" i="2"/>
  <c r="S160" i="2"/>
  <c r="AC160" i="2" s="1"/>
  <c r="X160" i="2"/>
  <c r="Y160" i="2" s="1"/>
  <c r="S143" i="2"/>
  <c r="X143" i="2"/>
  <c r="Y143" i="2" s="1"/>
  <c r="S52" i="2"/>
  <c r="AC52" i="2" s="1"/>
  <c r="X52" i="2"/>
  <c r="Y52" i="2" s="1"/>
  <c r="S137" i="2"/>
  <c r="S85" i="2"/>
  <c r="AC85" i="2" s="1"/>
  <c r="S4" i="2"/>
  <c r="AC4" i="2" s="1"/>
  <c r="S9" i="2"/>
  <c r="AC9" i="2" s="1"/>
  <c r="X9" i="2"/>
  <c r="Y9" i="2" s="1"/>
  <c r="S92" i="2"/>
  <c r="S65" i="2"/>
  <c r="AC65" i="2" s="1"/>
  <c r="X191" i="2"/>
  <c r="Y191" i="2" s="1"/>
  <c r="S158" i="2"/>
  <c r="AC158" i="2" s="1"/>
  <c r="S199" i="2"/>
  <c r="S195" i="2"/>
  <c r="S187" i="2"/>
  <c r="S168" i="2"/>
  <c r="AC168" i="2" s="1"/>
  <c r="S164" i="2"/>
  <c r="AC164" i="2" s="1"/>
  <c r="S156" i="2"/>
  <c r="AC156" i="2" s="1"/>
  <c r="S148" i="2"/>
  <c r="S105" i="2"/>
  <c r="S93" i="2"/>
  <c r="AC93" i="2" s="1"/>
  <c r="S89" i="2"/>
  <c r="S81" i="2"/>
  <c r="S77" i="2"/>
  <c r="AC77" i="2" s="1"/>
  <c r="S59" i="2"/>
  <c r="AC59" i="2" s="1"/>
  <c r="S6" i="2"/>
  <c r="S101" i="2"/>
  <c r="AC101" i="2" s="1"/>
  <c r="S32" i="2"/>
  <c r="S10" i="2"/>
  <c r="S198" i="2"/>
  <c r="S194" i="2"/>
  <c r="S190" i="2"/>
  <c r="S186" i="2"/>
  <c r="S167" i="2"/>
  <c r="AC167" i="2" s="1"/>
  <c r="S163" i="2"/>
  <c r="AC163" i="2" s="1"/>
  <c r="S159" i="2"/>
  <c r="AC159" i="2" s="1"/>
  <c r="S155" i="2"/>
  <c r="AC155" i="2" s="1"/>
  <c r="S147" i="2"/>
  <c r="S142" i="2"/>
  <c r="S104" i="2"/>
  <c r="S100" i="2"/>
  <c r="AC100" i="2" s="1"/>
  <c r="S88" i="2"/>
  <c r="S84" i="2"/>
  <c r="AC84" i="2" s="1"/>
  <c r="S76" i="2"/>
  <c r="S68" i="2"/>
  <c r="AC68" i="2" s="1"/>
  <c r="S55" i="2"/>
  <c r="S35" i="2"/>
  <c r="AC35" i="2" s="1"/>
  <c r="S31" i="2"/>
  <c r="S21" i="2"/>
  <c r="S19" i="2"/>
  <c r="S108" i="2"/>
  <c r="S97" i="2"/>
  <c r="AC97" i="2" s="1"/>
  <c r="S28" i="2"/>
  <c r="AC28" i="2" s="1"/>
  <c r="S138" i="2"/>
  <c r="S96" i="2"/>
  <c r="AC96" i="2" s="1"/>
  <c r="S69" i="2"/>
  <c r="AC69" i="2" s="1"/>
  <c r="S58" i="2"/>
  <c r="AC58" i="2" s="1"/>
  <c r="S49" i="2"/>
  <c r="S27" i="2"/>
  <c r="S145" i="2"/>
  <c r="S136" i="2"/>
  <c r="S103" i="2"/>
  <c r="S95" i="2"/>
  <c r="AC95" i="2" s="1"/>
  <c r="S87" i="2"/>
  <c r="S75" i="2"/>
  <c r="S63" i="2"/>
  <c r="S54" i="2"/>
  <c r="S47" i="2"/>
  <c r="S34" i="2"/>
  <c r="S26" i="2"/>
  <c r="S18" i="2"/>
  <c r="S8" i="2"/>
  <c r="AC8" i="2" s="1"/>
  <c r="S140" i="2"/>
  <c r="S98" i="2"/>
  <c r="S66" i="2"/>
  <c r="AC66" i="2" s="1"/>
  <c r="S50" i="2"/>
  <c r="S29" i="2"/>
  <c r="S11" i="2"/>
  <c r="T11" i="2" s="1"/>
  <c r="AC7" i="2" l="1"/>
  <c r="T7" i="2"/>
  <c r="U7" i="2" s="1"/>
  <c r="U3" i="2"/>
  <c r="AD3" i="2" s="1"/>
  <c r="T32" i="2"/>
  <c r="AD32" i="2" s="1"/>
  <c r="T76" i="2"/>
  <c r="AD76" i="2" s="1"/>
  <c r="T195" i="2"/>
  <c r="T94" i="2"/>
  <c r="T20" i="2"/>
  <c r="AD20" i="2" s="1"/>
  <c r="T48" i="2"/>
  <c r="AD48" i="2" s="1"/>
  <c r="T90" i="2"/>
  <c r="AD11" i="2"/>
  <c r="T47" i="2"/>
  <c r="AD47" i="2" s="1"/>
  <c r="T92" i="2"/>
  <c r="T135" i="2"/>
  <c r="T191" i="2"/>
  <c r="T190" i="2"/>
  <c r="T89" i="2"/>
  <c r="T148" i="2"/>
  <c r="T158" i="2"/>
  <c r="U158" i="2" s="1"/>
  <c r="AD158" i="2" s="1"/>
  <c r="T137" i="2"/>
  <c r="T143" i="2"/>
  <c r="T25" i="2"/>
  <c r="AD25" i="2" s="1"/>
  <c r="T188" i="2"/>
  <c r="T22" i="2"/>
  <c r="AD22" i="2" s="1"/>
  <c r="T64" i="2"/>
  <c r="AD64" i="2" s="1"/>
  <c r="T151" i="2"/>
  <c r="T6" i="2"/>
  <c r="AD6" i="2" s="1"/>
  <c r="T33" i="2"/>
  <c r="AD33" i="2" s="1"/>
  <c r="T34" i="2"/>
  <c r="AD34" i="2" s="1"/>
  <c r="T75" i="2"/>
  <c r="AD75" i="2" s="1"/>
  <c r="T103" i="2"/>
  <c r="T49" i="2"/>
  <c r="AD49" i="2" s="1"/>
  <c r="T138" i="2"/>
  <c r="T31" i="2"/>
  <c r="AD31" i="2" s="1"/>
  <c r="T198" i="2"/>
  <c r="T105" i="2"/>
  <c r="T197" i="2"/>
  <c r="T185" i="2"/>
  <c r="T74" i="2"/>
  <c r="AD74" i="2" s="1"/>
  <c r="T80" i="2"/>
  <c r="T136" i="2"/>
  <c r="T108" i="2"/>
  <c r="T104" i="2"/>
  <c r="T186" i="2"/>
  <c r="T81" i="2"/>
  <c r="T199" i="2"/>
  <c r="T23" i="2"/>
  <c r="AD23" i="2" s="1"/>
  <c r="T83" i="2"/>
  <c r="T141" i="2"/>
  <c r="T200" i="2"/>
  <c r="T107" i="2"/>
  <c r="T29" i="2"/>
  <c r="AD29" i="2" s="1"/>
  <c r="T98" i="2"/>
  <c r="T54" i="2"/>
  <c r="AD54" i="2" s="1"/>
  <c r="T87" i="2"/>
  <c r="T145" i="2"/>
  <c r="T19" i="2"/>
  <c r="AD19" i="2" s="1"/>
  <c r="T142" i="2"/>
  <c r="T50" i="2"/>
  <c r="AD50" i="2" s="1"/>
  <c r="T140" i="2"/>
  <c r="T26" i="2"/>
  <c r="AD26" i="2" s="1"/>
  <c r="T63" i="2"/>
  <c r="AD63" i="2" s="1"/>
  <c r="T27" i="2"/>
  <c r="AD27" i="2" s="1"/>
  <c r="T21" i="2"/>
  <c r="AD21" i="2" s="1"/>
  <c r="T55" i="2"/>
  <c r="AD55" i="2" s="1"/>
  <c r="T88" i="2"/>
  <c r="T147" i="2"/>
  <c r="T194" i="2"/>
  <c r="T187" i="2"/>
  <c r="T99" i="2"/>
  <c r="T193" i="2"/>
  <c r="T189" i="2"/>
  <c r="T53" i="2"/>
  <c r="AD53" i="2" s="1"/>
  <c r="T82" i="2"/>
  <c r="T91" i="2"/>
  <c r="T24" i="2"/>
  <c r="AD24" i="2" s="1"/>
  <c r="T144" i="2"/>
  <c r="T106" i="2"/>
  <c r="T18" i="2"/>
  <c r="AD18" i="2" s="1"/>
  <c r="T10" i="2"/>
  <c r="AD10" i="2" s="1"/>
  <c r="T60" i="2"/>
  <c r="U60" i="2" s="1"/>
  <c r="AD60" i="2" s="1"/>
  <c r="T52" i="2"/>
  <c r="U52" i="2" s="1"/>
  <c r="AD52" i="2" s="1"/>
  <c r="T102" i="2"/>
  <c r="U102" i="2" s="1"/>
  <c r="AD102" i="2" s="1"/>
  <c r="T97" i="2"/>
  <c r="U97" i="2" s="1"/>
  <c r="AD97" i="2" s="1"/>
  <c r="T100" i="2"/>
  <c r="U100" i="2" s="1"/>
  <c r="AD100" i="2" s="1"/>
  <c r="T77" i="2"/>
  <c r="U77" i="2" s="1"/>
  <c r="AD77" i="2" s="1"/>
  <c r="T96" i="2"/>
  <c r="U96" i="2" s="1"/>
  <c r="AD96" i="2" s="1"/>
  <c r="T93" i="2"/>
  <c r="U93" i="2" s="1"/>
  <c r="AD93" i="2" s="1"/>
  <c r="T169" i="2"/>
  <c r="U169" i="2" s="1"/>
  <c r="AD169" i="2" s="1"/>
  <c r="T161" i="2"/>
  <c r="U161" i="2" s="1"/>
  <c r="AD161" i="2" s="1"/>
  <c r="T162" i="2"/>
  <c r="U162" i="2" s="1"/>
  <c r="AD162" i="2" s="1"/>
  <c r="T165" i="2"/>
  <c r="U165" i="2" s="1"/>
  <c r="AD165" i="2" s="1"/>
  <c r="T166" i="2"/>
  <c r="U166" i="2" s="1"/>
  <c r="AD166" i="2" s="1"/>
  <c r="T164" i="2"/>
  <c r="U164" i="2" s="1"/>
  <c r="AD164" i="2" s="1"/>
  <c r="T167" i="2"/>
  <c r="U167" i="2" s="1"/>
  <c r="AD167" i="2" s="1"/>
  <c r="T170" i="2"/>
  <c r="U170" i="2" s="1"/>
  <c r="AD170" i="2" s="1"/>
  <c r="T196" i="2"/>
  <c r="U196" i="2" s="1"/>
  <c r="AD196" i="2" s="1"/>
  <c r="T184" i="2"/>
  <c r="U184" i="2" s="1"/>
  <c r="AD184" i="2" s="1"/>
  <c r="T35" i="2"/>
  <c r="U35" i="2" s="1"/>
  <c r="AD35" i="2" s="1"/>
  <c r="T192" i="2"/>
  <c r="U192" i="2" s="1"/>
  <c r="AD192" i="2" s="1"/>
  <c r="T8" i="2"/>
  <c r="U8" i="2" s="1"/>
  <c r="AD8" i="2" s="1"/>
  <c r="T168" i="2"/>
  <c r="U168" i="2" s="1"/>
  <c r="AD168" i="2" s="1"/>
  <c r="T156" i="2"/>
  <c r="U156" i="2" s="1"/>
  <c r="AD156" i="2" s="1"/>
  <c r="T28" i="2"/>
  <c r="U28" i="2" s="1"/>
  <c r="AD28" i="2" s="1"/>
  <c r="T30" i="2"/>
  <c r="U30" i="2" s="1"/>
  <c r="AD30" i="2" s="1"/>
  <c r="T78" i="2"/>
  <c r="U78" i="2" s="1"/>
  <c r="AD78" i="2" s="1"/>
  <c r="T40" i="2"/>
  <c r="U40" i="2" s="1"/>
  <c r="AD40" i="2" s="1"/>
  <c r="T154" i="2"/>
  <c r="U154" i="2" s="1"/>
  <c r="AD154" i="2" s="1"/>
  <c r="T4" i="2"/>
  <c r="U4" i="2" s="1"/>
  <c r="AD4" i="2" s="1"/>
  <c r="T65" i="2"/>
  <c r="U65" i="2" s="1"/>
  <c r="AD65" i="2" s="1"/>
  <c r="T67" i="2"/>
  <c r="U67" i="2" s="1"/>
  <c r="AD67" i="2" s="1"/>
  <c r="T69" i="2"/>
  <c r="U69" i="2" s="1"/>
  <c r="AD69" i="2" s="1"/>
  <c r="T68" i="2"/>
  <c r="U68" i="2" s="1"/>
  <c r="AD68" i="2" s="1"/>
  <c r="T66" i="2"/>
  <c r="U66" i="2" s="1"/>
  <c r="AD66" i="2" s="1"/>
  <c r="T159" i="2"/>
  <c r="U159" i="2" s="1"/>
  <c r="AD159" i="2" s="1"/>
  <c r="T160" i="2"/>
  <c r="U160" i="2" s="1"/>
  <c r="AD160" i="2" s="1"/>
  <c r="T157" i="2"/>
  <c r="U157" i="2" s="1"/>
  <c r="AD157" i="2" s="1"/>
  <c r="T79" i="2"/>
  <c r="U79" i="2" s="1"/>
  <c r="AD79" i="2" s="1"/>
  <c r="T9" i="2"/>
  <c r="U9" i="2" s="1"/>
  <c r="AD9" i="2" s="1"/>
  <c r="T101" i="2"/>
  <c r="U101" i="2" s="1"/>
  <c r="AD101" i="2" s="1"/>
  <c r="T95" i="2"/>
  <c r="U95" i="2" s="1"/>
  <c r="AD95" i="2" s="1"/>
  <c r="T85" i="2"/>
  <c r="U85" i="2" s="1"/>
  <c r="AD85" i="2" s="1"/>
  <c r="T84" i="2"/>
  <c r="U84" i="2" s="1"/>
  <c r="AD84" i="2" s="1"/>
  <c r="T86" i="2"/>
  <c r="U86" i="2" s="1"/>
  <c r="AD86" i="2" s="1"/>
  <c r="T155" i="2"/>
  <c r="U155" i="2" s="1"/>
  <c r="AD155" i="2" s="1"/>
  <c r="T163" i="2"/>
  <c r="U163" i="2" s="1"/>
  <c r="AD163" i="2" s="1"/>
  <c r="T57" i="2"/>
  <c r="U57" i="2" s="1"/>
  <c r="AD57" i="2" s="1"/>
  <c r="T56" i="2"/>
  <c r="U56" i="2" s="1"/>
  <c r="AD56" i="2" s="1"/>
  <c r="T58" i="2"/>
  <c r="U58" i="2" s="1"/>
  <c r="AD58" i="2" s="1"/>
  <c r="T59" i="2"/>
  <c r="U59" i="2" s="1"/>
  <c r="AD59" i="2" s="1"/>
  <c r="T51" i="2"/>
  <c r="U51" i="2" s="1"/>
  <c r="AD51" i="2" s="1"/>
  <c r="AD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Williams-PC</author>
    <author>user</author>
    <author>Pasteleria Castillo</author>
    <author>jesus castillo</author>
  </authors>
  <commentList>
    <comment ref="J1" authorId="0" shapeId="0" xr:uid="{E993CBE8-0A29-4826-A1B9-6C12032C34B3}">
      <text>
        <r>
          <rPr>
            <b/>
            <sz val="9"/>
            <color indexed="81"/>
            <rFont val="Tahoma"/>
            <family val="2"/>
          </rPr>
          <t>Williams-PC:</t>
        </r>
        <r>
          <rPr>
            <sz val="9"/>
            <color indexed="81"/>
            <rFont val="Tahoma"/>
            <family val="2"/>
          </rPr>
          <t xml:space="preserve">
Segun la media de la relacion entre ventas y gastos fijos de Enero a Junio 2023</t>
        </r>
      </text>
    </comment>
    <comment ref="S2" authorId="0" shapeId="0" xr:uid="{CBE87B4F-13F1-4540-99F9-7269FEEDF615}">
      <text>
        <r>
          <rPr>
            <b/>
            <sz val="9"/>
            <color indexed="81"/>
            <rFont val="Tahoma"/>
            <family val="2"/>
          </rPr>
          <t>Williams-PC:
Precio minimo de venta - 3 X Escandallo + Gastos fijo (35%)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 shapeId="0" xr:uid="{FA46EE2E-EF87-447F-BCAC-E240A37E0A98}">
      <text>
        <r>
          <rPr>
            <b/>
            <sz val="9"/>
            <color indexed="81"/>
            <rFont val="Tahoma"/>
            <family val="2"/>
          </rPr>
          <t>Williams-PC:</t>
        </r>
        <r>
          <rPr>
            <sz val="9"/>
            <color indexed="81"/>
            <rFont val="Tahoma"/>
            <family val="2"/>
          </rPr>
          <t xml:space="preserve">
Diferencia entre el precio de venta actual y el precio minimo PVP</t>
        </r>
      </text>
    </comment>
    <comment ref="W2" authorId="0" shapeId="0" xr:uid="{3B8FAF49-28A6-4546-A11B-E54DF32F2D8A}">
      <text>
        <r>
          <rPr>
            <b/>
            <sz val="9"/>
            <color indexed="81"/>
            <rFont val="Tahoma"/>
            <family val="2"/>
          </rPr>
          <t>Williams-PC:</t>
        </r>
        <r>
          <rPr>
            <sz val="9"/>
            <color indexed="81"/>
            <rFont val="Tahoma"/>
            <family val="2"/>
          </rPr>
          <t xml:space="preserve">
Porcentaje de descuento al mayorista en relacion al precio de particular </t>
        </r>
      </text>
    </comment>
    <comment ref="X2" authorId="0" shapeId="0" xr:uid="{52D5BE03-F66A-4D43-8704-EBC516394B3E}">
      <text>
        <r>
          <rPr>
            <b/>
            <sz val="9"/>
            <color indexed="81"/>
            <rFont val="Tahoma"/>
            <family val="2"/>
          </rPr>
          <t>Williams-PC:</t>
        </r>
        <r>
          <rPr>
            <sz val="9"/>
            <color indexed="81"/>
            <rFont val="Tahoma"/>
            <family val="2"/>
          </rPr>
          <t xml:space="preserve">
Ganancia Rasonable Bruta para Sanetta</t>
        </r>
      </text>
    </comment>
    <comment ref="Y2" authorId="0" shapeId="0" xr:uid="{40694E25-0AD0-40EB-ADEB-11E95FA85591}">
      <text>
        <r>
          <rPr>
            <b/>
            <sz val="9"/>
            <color indexed="81"/>
            <rFont val="Tahoma"/>
            <family val="2"/>
          </rPr>
          <t>Williams-PC:</t>
        </r>
        <r>
          <rPr>
            <sz val="9"/>
            <color indexed="81"/>
            <rFont val="Tahoma"/>
            <family val="2"/>
          </rPr>
          <t xml:space="preserve">
Porcentaje de Ganancia Bruta con respecto a la venta al por mayor </t>
        </r>
      </text>
    </comment>
    <comment ref="C17" authorId="1" shapeId="0" xr:uid="{F3DF967E-7BE3-4CCF-A968-78622E48141C}">
      <text>
        <r>
          <rPr>
            <sz val="9"/>
            <color indexed="81"/>
            <rFont val="Tahoma"/>
            <family val="2"/>
          </rPr>
          <t xml:space="preserve">Preguntar Jesús si son con o sin gluten. Cual es el precio con cartonaje
</t>
        </r>
      </text>
    </comment>
    <comment ref="C36" authorId="2" shapeId="0" xr:uid="{B3219EFD-373B-4C92-AAE0-CD4A27F27FE7}">
      <text>
        <r>
          <rPr>
            <sz val="11"/>
            <color theme="1"/>
            <rFont val="Calibri"/>
            <family val="2"/>
            <scheme val="minor"/>
          </rPr>
          <t>PENDIENTE DE REVISAR:
Ofreciada a Cafetería Greta y María Bio33</t>
        </r>
      </text>
    </comment>
    <comment ref="C107" authorId="3" shapeId="0" xr:uid="{95614F5C-F02F-4C32-A6FE-E323E6C31F70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eliminar naranja, ojo! También en el catálogo y en la web!! Y  poner opción sin gluten</t>
        </r>
      </text>
    </comment>
    <comment ref="C142" authorId="2" shapeId="0" xr:uid="{5ED430F3-4FBA-4845-A547-50815884BCC6}">
      <text>
        <r>
          <rPr>
            <sz val="11"/>
            <color theme="1"/>
            <rFont val="Calibri"/>
            <family val="2"/>
            <scheme val="minor"/>
          </rPr>
          <t xml:space="preserve">Pasteleria Castillo:
</t>
        </r>
      </text>
    </comment>
    <comment ref="C201" authorId="3" shapeId="0" xr:uid="{3520C19C-06EA-4D14-8BF2-E835AA6C1886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de manzana sin gluten 8 pax
</t>
        </r>
      </text>
    </comment>
    <comment ref="C202" authorId="3" shapeId="0" xr:uid="{E07B3BFE-A8A2-4A1B-BB60-57B6385027B5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tiramisu sin gluten 8 pax
</t>
        </r>
      </text>
    </comment>
    <comment ref="C203" authorId="3" shapeId="0" xr:uid="{9E4096C1-A2B2-4929-A9E6-716B79BD609C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flan de avellana grande 8 pax</t>
        </r>
      </text>
    </comment>
    <comment ref="C204" authorId="3" shapeId="0" xr:uid="{5CE80258-56C4-4EB4-8988-D6BCC1E48348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tarta opera individual sin gluten y existe tarta tamaño grande 8 pax</t>
        </r>
      </text>
    </comment>
    <comment ref="C205" authorId="3" shapeId="0" xr:uid="{541843BA-161B-4FDF-A960-3620C00728D2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medovik  tamaño grande 10 pax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jesus castillo</author>
  </authors>
  <commentList>
    <comment ref="F2" authorId="0" shapeId="0" xr:uid="{C4DB91E6-A857-46E3-B4CE-027CC6BC80EF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Media de ingreso mensual (julio,agosto,setiembre)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jesus castillo</author>
  </authors>
  <commentList>
    <comment ref="C18" authorId="0" shapeId="0" xr:uid="{1EAB66AA-F41C-40A1-9B45-0A4D8E527330}">
      <text>
        <r>
          <rPr>
            <sz val="9"/>
            <color indexed="81"/>
            <rFont val="Tahoma"/>
            <family val="2"/>
          </rPr>
          <t xml:space="preserve">Preguntar Jesús si son con o sin gluten. Cual es el precio con cartonaje
</t>
        </r>
      </text>
    </comment>
    <comment ref="C106" authorId="1" shapeId="0" xr:uid="{5D44B8ED-B39F-4AC2-BFBB-AB1209AC0205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eliminar naranja, ojo! También en el catálogo y en la web!! Y  poner opción sin gluten</t>
        </r>
      </text>
    </comment>
    <comment ref="C200" authorId="1" shapeId="0" xr:uid="{2AFD5F21-9638-4621-AE1A-ABE32EBF3C2E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de manzana sin gluten 8 pax
</t>
        </r>
      </text>
    </comment>
    <comment ref="C201" authorId="1" shapeId="0" xr:uid="{AB3A6B6E-B822-455B-9CA4-5839637A157C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tiramisu sin gluten 8 pax
</t>
        </r>
      </text>
    </comment>
    <comment ref="C202" authorId="1" shapeId="0" xr:uid="{B8D5D407-EA2F-42A1-A1E2-587540BF3239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flan de avellana grande 8 pax</t>
        </r>
      </text>
    </comment>
    <comment ref="C203" authorId="1" shapeId="0" xr:uid="{89FBB3C5-88BF-49E7-BF9D-62C59315D64E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tarta opera individual sin gluten y existe tarta tamaño grande 8 pax</t>
        </r>
      </text>
    </comment>
    <comment ref="C204" authorId="1" shapeId="0" xr:uid="{DF18718F-AD28-4CE2-9F01-507B74549B80}">
      <text>
        <r>
          <rPr>
            <b/>
            <sz val="9"/>
            <color indexed="81"/>
            <rFont val="Tahoma"/>
            <family val="2"/>
          </rPr>
          <t>jesus castillo:</t>
        </r>
        <r>
          <rPr>
            <sz val="9"/>
            <color indexed="81"/>
            <rFont val="Tahoma"/>
            <family val="2"/>
          </rPr>
          <t xml:space="preserve">
añadir nueva tarta medovik  tamaño grande 10 pax</t>
        </r>
      </text>
    </comment>
  </commentList>
</comments>
</file>

<file path=xl/sharedStrings.xml><?xml version="1.0" encoding="utf-8"?>
<sst xmlns="http://schemas.openxmlformats.org/spreadsheetml/2006/main" count="2266" uniqueCount="837">
  <si>
    <t>GRUPO</t>
  </si>
  <si>
    <t>CON GLUTEN</t>
  </si>
  <si>
    <t>SIN GLUTEN</t>
  </si>
  <si>
    <t>R</t>
  </si>
  <si>
    <t>T</t>
  </si>
  <si>
    <t>P</t>
  </si>
  <si>
    <t>Código</t>
  </si>
  <si>
    <t>Productos</t>
  </si>
  <si>
    <t>UNIDADES</t>
  </si>
  <si>
    <t>Tamaños</t>
  </si>
  <si>
    <t>Conservación</t>
  </si>
  <si>
    <t>Precio</t>
  </si>
  <si>
    <t>Códigos</t>
  </si>
  <si>
    <t>Precios</t>
  </si>
  <si>
    <t>BBr-01</t>
  </si>
  <si>
    <t>Pastelito Brownie</t>
  </si>
  <si>
    <t>Individual</t>
  </si>
  <si>
    <t xml:space="preserve">FRIO </t>
  </si>
  <si>
    <t>Super_Grande</t>
  </si>
  <si>
    <t>1era Letra</t>
  </si>
  <si>
    <t>R= Restaurant</t>
  </si>
  <si>
    <t>BBr-02</t>
  </si>
  <si>
    <t>Pastelito Brownie Cremoso</t>
  </si>
  <si>
    <t>Grande</t>
  </si>
  <si>
    <t>AMBIENTE</t>
  </si>
  <si>
    <t>B =</t>
  </si>
  <si>
    <t>BOLLERIA</t>
  </si>
  <si>
    <t>T= Tienda</t>
  </si>
  <si>
    <t>BBr-03</t>
  </si>
  <si>
    <t>Caja Mini Brownie  ( 35 und. )</t>
  </si>
  <si>
    <t>Mediana</t>
  </si>
  <si>
    <t>N=</t>
  </si>
  <si>
    <t>Natury Cake</t>
  </si>
  <si>
    <t>P= Particulares</t>
  </si>
  <si>
    <t>P=</t>
  </si>
  <si>
    <t>PASTELES</t>
  </si>
  <si>
    <t>BCo-01</t>
  </si>
  <si>
    <t>Cookie Avellana y Naranja</t>
  </si>
  <si>
    <t>S=</t>
  </si>
  <si>
    <t>SALADO</t>
  </si>
  <si>
    <t>BCo-02</t>
  </si>
  <si>
    <t xml:space="preserve">Cookie Chocolate Blanco y Cacahuetes </t>
  </si>
  <si>
    <t>BCo-03</t>
  </si>
  <si>
    <t>Cookie Chocolate y Nueces</t>
  </si>
  <si>
    <t>2da y 3era Letra</t>
  </si>
  <si>
    <t>BCo-04</t>
  </si>
  <si>
    <t>Cookie Doble Chocolate</t>
  </si>
  <si>
    <t>Br=</t>
  </si>
  <si>
    <t>BROWNIE</t>
  </si>
  <si>
    <t>BCo-05</t>
  </si>
  <si>
    <t>Cookie Pistacho y Frambuesa</t>
  </si>
  <si>
    <t>Ch=</t>
  </si>
  <si>
    <t>Cheese cake</t>
  </si>
  <si>
    <t>BCo-06</t>
  </si>
  <si>
    <t>Cookie Romero, Tomillo y Limón</t>
  </si>
  <si>
    <t>Co=</t>
  </si>
  <si>
    <t>Cookie</t>
  </si>
  <si>
    <t>En=</t>
  </si>
  <si>
    <t>Ensaimada</t>
  </si>
  <si>
    <t>BCu-01</t>
  </si>
  <si>
    <t>Cup Cakes</t>
  </si>
  <si>
    <t>Mg=</t>
  </si>
  <si>
    <t>MAGDALENAS</t>
  </si>
  <si>
    <t>Na=</t>
  </si>
  <si>
    <t>Natury</t>
  </si>
  <si>
    <t>BEn-01</t>
  </si>
  <si>
    <t>Ensaimada Cabello de Angel</t>
  </si>
  <si>
    <t>Pt=</t>
  </si>
  <si>
    <t>Pastas Te</t>
  </si>
  <si>
    <t>BEn-02</t>
  </si>
  <si>
    <t>Ensaimada Normal</t>
  </si>
  <si>
    <t>Pz=</t>
  </si>
  <si>
    <t>Pizzas</t>
  </si>
  <si>
    <t>BEn-03</t>
  </si>
  <si>
    <t>Ensaimada Nutella</t>
  </si>
  <si>
    <t>Ro=</t>
  </si>
  <si>
    <t>ROLL</t>
  </si>
  <si>
    <t>BEn-04</t>
  </si>
  <si>
    <t>Ensaimada Rellena con Nata</t>
  </si>
  <si>
    <t>Rs=</t>
  </si>
  <si>
    <t>Rosquillas</t>
  </si>
  <si>
    <t>BEn-05</t>
  </si>
  <si>
    <t>Ensaimada Rellena Dulce de Leche</t>
  </si>
  <si>
    <t>Ta=</t>
  </si>
  <si>
    <t>Tarta</t>
  </si>
  <si>
    <t>BEn-06</t>
  </si>
  <si>
    <t>Ensaimada Sobrasada</t>
  </si>
  <si>
    <t>Tr=</t>
  </si>
  <si>
    <t>TRUFAS</t>
  </si>
  <si>
    <t>Va=</t>
  </si>
  <si>
    <t>VASITO</t>
  </si>
  <si>
    <t>BMc-01</t>
  </si>
  <si>
    <t>Macarrons</t>
  </si>
  <si>
    <t>Vg=</t>
  </si>
  <si>
    <t>Vegans</t>
  </si>
  <si>
    <t>BMc-02</t>
  </si>
  <si>
    <t>Macarrons Avellana</t>
  </si>
  <si>
    <t>BMc-03</t>
  </si>
  <si>
    <t>Macarrons Cassís Y Chocolate</t>
  </si>
  <si>
    <t>BMc-04</t>
  </si>
  <si>
    <t>Macarrons Chocolate</t>
  </si>
  <si>
    <t>BMc-05</t>
  </si>
  <si>
    <t>Macarrons Crema de Limón</t>
  </si>
  <si>
    <t>BMc-06</t>
  </si>
  <si>
    <t>Macarrons Frambuesa</t>
  </si>
  <si>
    <t>BMg-01</t>
  </si>
  <si>
    <t>Magdalenas  Francesas con Chocolate Blanco</t>
  </si>
  <si>
    <t>BMg-02</t>
  </si>
  <si>
    <t>Magdalenas Arándanos</t>
  </si>
  <si>
    <t>BMg-03</t>
  </si>
  <si>
    <t>Magdalenas Doble Choco</t>
  </si>
  <si>
    <t>BMg-04</t>
  </si>
  <si>
    <t xml:space="preserve">Magdalenas Francesas con Nueces </t>
  </si>
  <si>
    <t>BMg-05</t>
  </si>
  <si>
    <t>Magdalenas Vainilla y Chocolate</t>
  </si>
  <si>
    <t>BMg-06</t>
  </si>
  <si>
    <t>Magdalenas  Vainilla</t>
  </si>
  <si>
    <t>Pmo-01</t>
  </si>
  <si>
    <t>Pastelito Vainilla</t>
  </si>
  <si>
    <t>Pmo-02</t>
  </si>
  <si>
    <t>Pastelito Mousse Choco y Frambuesa</t>
  </si>
  <si>
    <t>BPn-01</t>
  </si>
  <si>
    <t>Panellets Piñones</t>
  </si>
  <si>
    <t>BPn-02</t>
  </si>
  <si>
    <t>BPn-03</t>
  </si>
  <si>
    <t>Panellets Variados</t>
  </si>
  <si>
    <t>BPn-04</t>
  </si>
  <si>
    <t>BPt-01</t>
  </si>
  <si>
    <t>Pastas De Te Variadas C/A /0.5Kg</t>
  </si>
  <si>
    <t>BPt-02</t>
  </si>
  <si>
    <t>Pastas De Te Variadas C/A /1kg</t>
  </si>
  <si>
    <t>BPt-03</t>
  </si>
  <si>
    <t>Pastas De Te Variadas S/A /0.5Kg</t>
  </si>
  <si>
    <t>BPt-04</t>
  </si>
  <si>
    <t>Pastas De Te Variadas S/A /1Kg</t>
  </si>
  <si>
    <t>BRl-01</t>
  </si>
  <si>
    <t>Roll Canella</t>
  </si>
  <si>
    <t>BRl-02</t>
  </si>
  <si>
    <t>Roll Cebolla Queso</t>
  </si>
  <si>
    <t>BRl-03</t>
  </si>
  <si>
    <t>Roll de Cebolla Caramelizada</t>
  </si>
  <si>
    <t>BRl-04</t>
  </si>
  <si>
    <t>Roll de Crema Pastelera</t>
  </si>
  <si>
    <t>BRl-05</t>
  </si>
  <si>
    <t>Roll de Escallivada</t>
  </si>
  <si>
    <t>BRl-06</t>
  </si>
  <si>
    <t>Roll de Espinaca a la Catalana</t>
  </si>
  <si>
    <t>BRl-07</t>
  </si>
  <si>
    <t>Roll de Sobrasada</t>
  </si>
  <si>
    <t>BRl-08</t>
  </si>
  <si>
    <t>Roll Dulce de Leche</t>
  </si>
  <si>
    <t>BRl-09</t>
  </si>
  <si>
    <t>Roll Limón Merengue</t>
  </si>
  <si>
    <t>BRl-10</t>
  </si>
  <si>
    <t>Roll Manzana Caramelizada</t>
  </si>
  <si>
    <t>BRl-11</t>
  </si>
  <si>
    <t>Roll Nutella Casera</t>
  </si>
  <si>
    <t>BRl-12</t>
  </si>
  <si>
    <t>Roll Sobrasada Casera</t>
  </si>
  <si>
    <t>BRs-01</t>
  </si>
  <si>
    <t>Rosquillas C/A</t>
  </si>
  <si>
    <t>BRs-02</t>
  </si>
  <si>
    <t>Rosquillas S/A</t>
  </si>
  <si>
    <t>Bta-01</t>
  </si>
  <si>
    <t>Apple Crumble</t>
  </si>
  <si>
    <t>BTa-02</t>
  </si>
  <si>
    <t>Pink Velvet</t>
  </si>
  <si>
    <t>BTa-03</t>
  </si>
  <si>
    <t>BTa-04</t>
  </si>
  <si>
    <t>BTa-05</t>
  </si>
  <si>
    <t>BTr-01</t>
  </si>
  <si>
    <t>Trufas Lima / Limón</t>
  </si>
  <si>
    <t>BTr-02</t>
  </si>
  <si>
    <t>Trufas Naranja</t>
  </si>
  <si>
    <t>BVa-01</t>
  </si>
  <si>
    <t xml:space="preserve">Vasito Apple </t>
  </si>
  <si>
    <t>BVa-02</t>
  </si>
  <si>
    <t>Vasito Limón</t>
  </si>
  <si>
    <t>BVa-03</t>
  </si>
  <si>
    <t>Vasito Tiramisú</t>
  </si>
  <si>
    <t>NNa-01</t>
  </si>
  <si>
    <t>Pastelito Crudivegano Cacao y Avellana S/A</t>
  </si>
  <si>
    <t>NNa-02</t>
  </si>
  <si>
    <t>Pastelito Crudivegano Cacao y Avellana Agave</t>
  </si>
  <si>
    <t>PCh-01</t>
  </si>
  <si>
    <t>Cheesecake Chocolate, nueces y cookies</t>
  </si>
  <si>
    <t>PCh-02</t>
  </si>
  <si>
    <t>PCh-03</t>
  </si>
  <si>
    <t>PCh-04</t>
  </si>
  <si>
    <t>Cheesecake Coco y Piña</t>
  </si>
  <si>
    <t>PCh-05</t>
  </si>
  <si>
    <t>PCh-06</t>
  </si>
  <si>
    <t>PCh-07</t>
  </si>
  <si>
    <t>Cheesecake Dulce de Leche y Canela</t>
  </si>
  <si>
    <t>PCh-08</t>
  </si>
  <si>
    <t>PCh-09</t>
  </si>
  <si>
    <t>PCh-10</t>
  </si>
  <si>
    <t>Cheesecake Frutos Rojos</t>
  </si>
  <si>
    <t>PCh-11</t>
  </si>
  <si>
    <t>PCh-12</t>
  </si>
  <si>
    <t>PCh-13</t>
  </si>
  <si>
    <t>PCh-14</t>
  </si>
  <si>
    <t>Cheesecake Limón y Merengue</t>
  </si>
  <si>
    <t>PCh-15</t>
  </si>
  <si>
    <t>Cheesecake Ind. Maracuyá</t>
  </si>
  <si>
    <t>PCh-16</t>
  </si>
  <si>
    <t>Cheesecake Ind. Nueces</t>
  </si>
  <si>
    <t>PCh-17</t>
  </si>
  <si>
    <t>PCh-18</t>
  </si>
  <si>
    <t>PCh-19</t>
  </si>
  <si>
    <t>PCh-20</t>
  </si>
  <si>
    <t>Cheesecake Mango y Franbuesa</t>
  </si>
  <si>
    <t>PCh-21</t>
  </si>
  <si>
    <t>PCh-22</t>
  </si>
  <si>
    <t>PCh-23</t>
  </si>
  <si>
    <t>Cheesecake Maracuyá y Naranja</t>
  </si>
  <si>
    <t>PCh-24</t>
  </si>
  <si>
    <t>PCh-25</t>
  </si>
  <si>
    <t>PNa-01</t>
  </si>
  <si>
    <t>Raw de Romero, Limón y Coco</t>
  </si>
  <si>
    <t>PNa-02</t>
  </si>
  <si>
    <t>Raw de Frambuesa</t>
  </si>
  <si>
    <t>PNa-03</t>
  </si>
  <si>
    <t>Raw de Mango y Maracuya</t>
  </si>
  <si>
    <t>PTa-01</t>
  </si>
  <si>
    <t xml:space="preserve">Tarta Bourdaloue </t>
  </si>
  <si>
    <t>PTa-02</t>
  </si>
  <si>
    <t>PTa-03</t>
  </si>
  <si>
    <t>Tarta de Calabacín</t>
  </si>
  <si>
    <t>PTa-04</t>
  </si>
  <si>
    <t>Tarta de Manzana</t>
  </si>
  <si>
    <t>PTa-05</t>
  </si>
  <si>
    <t>PTa-06</t>
  </si>
  <si>
    <t>Tarta Limón y Merengue</t>
  </si>
  <si>
    <t>PTa-07</t>
  </si>
  <si>
    <t>PTa-08</t>
  </si>
  <si>
    <t>PTa-09</t>
  </si>
  <si>
    <t>Tarta Sacher Frambuesa</t>
  </si>
  <si>
    <t>PTa-10</t>
  </si>
  <si>
    <t>PTa-11</t>
  </si>
  <si>
    <t>PTa-12</t>
  </si>
  <si>
    <t>Tarta Sacher Maracuyá</t>
  </si>
  <si>
    <t>PTa-13</t>
  </si>
  <si>
    <t>PTa-14</t>
  </si>
  <si>
    <t>PTa-15</t>
  </si>
  <si>
    <t>Tartaleta de Limón</t>
  </si>
  <si>
    <t>PTa-16</t>
  </si>
  <si>
    <t>Tiramisú Frutos Rojos</t>
  </si>
  <si>
    <t>PTa-17</t>
  </si>
  <si>
    <t>Tarta Banana Bread (8 Pax)</t>
  </si>
  <si>
    <t>PTa-18</t>
  </si>
  <si>
    <t>Tarta Carrot Cake</t>
  </si>
  <si>
    <t>PTa-19</t>
  </si>
  <si>
    <t>PTa-20</t>
  </si>
  <si>
    <t>PTa-21</t>
  </si>
  <si>
    <t>PTa-22</t>
  </si>
  <si>
    <t>Chocolate Bomb</t>
  </si>
  <si>
    <t>PTa-23</t>
  </si>
  <si>
    <t>PTa-24</t>
  </si>
  <si>
    <t>PTa-25</t>
  </si>
  <si>
    <t>Tarta German Cake</t>
  </si>
  <si>
    <t>PTa-26</t>
  </si>
  <si>
    <t>Tarta Selva Negra</t>
  </si>
  <si>
    <t>PTa-27</t>
  </si>
  <si>
    <t>PTa-28</t>
  </si>
  <si>
    <t>PTa-29</t>
  </si>
  <si>
    <t>Tarta Plum Cake Choco (8 Pax)</t>
  </si>
  <si>
    <t>PTa-30</t>
  </si>
  <si>
    <t>Tarta Plum Cake Choco y Naranja (8 Pax)</t>
  </si>
  <si>
    <t>PTa-31</t>
  </si>
  <si>
    <t>Tarta Plum Cake Limón (8 Pax)</t>
  </si>
  <si>
    <t>PTa-32</t>
  </si>
  <si>
    <t>Caja Mini Carrot Cake ( 35 und. )</t>
  </si>
  <si>
    <t>PTa-33</t>
  </si>
  <si>
    <t>Tarta Plum Cake Limón y Merengue (8 Pax)</t>
  </si>
  <si>
    <t>PTa-34</t>
  </si>
  <si>
    <t>Tarta Crudivegana de Avellana, Choco Negro y Blanco</t>
  </si>
  <si>
    <t>PTa-35</t>
  </si>
  <si>
    <t>Pastelito  Tiramisú</t>
  </si>
  <si>
    <t>SPz-01</t>
  </si>
  <si>
    <t>Pizza Margarita con tomate, Orégano y Mozzarella Vegana</t>
  </si>
  <si>
    <t>SPz-02</t>
  </si>
  <si>
    <t>SQu-01</t>
  </si>
  <si>
    <t>Mini Quiche Calabacín</t>
  </si>
  <si>
    <t>SQu-02</t>
  </si>
  <si>
    <t>Mini Quiche Cebolla Caramelizada</t>
  </si>
  <si>
    <t>SQu-03</t>
  </si>
  <si>
    <t>Mini Quiche Champiñones</t>
  </si>
  <si>
    <t>SQu-04</t>
  </si>
  <si>
    <t>Mini Quiche Espinaca</t>
  </si>
  <si>
    <t>SQu-05</t>
  </si>
  <si>
    <t>Mini Quiche Puerro</t>
  </si>
  <si>
    <t>SQu-06</t>
  </si>
  <si>
    <t>Quiche Calabacín (6 Pax)</t>
  </si>
  <si>
    <t>SQu-07</t>
  </si>
  <si>
    <t>Quiche Cebolla Caramelizada ( 6 Pax)</t>
  </si>
  <si>
    <t>SQu-08</t>
  </si>
  <si>
    <t>Quiche Champiñones (6 Pax)</t>
  </si>
  <si>
    <t>SQu-09</t>
  </si>
  <si>
    <t>Quiche Espinaca (6 Pax)</t>
  </si>
  <si>
    <t>SQu-10</t>
  </si>
  <si>
    <t>Quiche Puerro (6 Pax)</t>
  </si>
  <si>
    <t>SQu-11</t>
  </si>
  <si>
    <t>Coca de Verduras</t>
  </si>
  <si>
    <t>SQu-12</t>
  </si>
  <si>
    <t>Pmo-03</t>
  </si>
  <si>
    <t>Delicioso de Calabaza</t>
  </si>
  <si>
    <t>Pna-04</t>
  </si>
  <si>
    <t>Raw de Mfrutos Rojos</t>
  </si>
  <si>
    <t>Muestra-01</t>
  </si>
  <si>
    <t>Opera</t>
  </si>
  <si>
    <t>Lista de precios de Sanetta Food SCP para Noviembre 2023           -        No incluye el IVA</t>
  </si>
  <si>
    <t>Costos               35%</t>
  </si>
  <si>
    <t>Rest/Café</t>
  </si>
  <si>
    <t xml:space="preserve">Tiendas </t>
  </si>
  <si>
    <t>Publico</t>
  </si>
  <si>
    <t xml:space="preserve">Precio </t>
  </si>
  <si>
    <t>Publico (Particular)</t>
  </si>
  <si>
    <t>Mayoristas</t>
  </si>
  <si>
    <t>Perdidas</t>
  </si>
  <si>
    <t>UNI</t>
  </si>
  <si>
    <t>pedido</t>
  </si>
  <si>
    <t>Gluten</t>
  </si>
  <si>
    <t>Sin Az</t>
  </si>
  <si>
    <t>Esc</t>
  </si>
  <si>
    <t>MO</t>
  </si>
  <si>
    <t>Esc + € Fijo</t>
  </si>
  <si>
    <t>sin IVA</t>
  </si>
  <si>
    <t>PVP €</t>
  </si>
  <si>
    <t>Gan +</t>
  </si>
  <si>
    <t>% Gan Brut</t>
  </si>
  <si>
    <t>% - P Part</t>
  </si>
  <si>
    <t>Gan Bru €</t>
  </si>
  <si>
    <t>% Gan Bru</t>
  </si>
  <si>
    <t>Perd Opor</t>
  </si>
  <si>
    <t>% Per opor</t>
  </si>
  <si>
    <t>% GanRes</t>
  </si>
  <si>
    <t>Perdida</t>
  </si>
  <si>
    <t>Sin</t>
  </si>
  <si>
    <t>frío</t>
  </si>
  <si>
    <t>Con</t>
  </si>
  <si>
    <t>temperatura ambiente</t>
  </si>
  <si>
    <t>Cookie Chocolate Blanco y Cacahuetes</t>
  </si>
  <si>
    <t>Cu=</t>
  </si>
  <si>
    <t>Cookie Romero y Limón</t>
  </si>
  <si>
    <t xml:space="preserve">Revisar </t>
  </si>
  <si>
    <t>BCo-07</t>
  </si>
  <si>
    <t>Cookie Avellana y Naranja SG</t>
  </si>
  <si>
    <t xml:space="preserve">Precios Revisados </t>
  </si>
  <si>
    <t>Mc=</t>
  </si>
  <si>
    <t>MACARONS</t>
  </si>
  <si>
    <t>BCo-08</t>
  </si>
  <si>
    <t>Cookie Chocolate Blanco y Cacahuetes SG</t>
  </si>
  <si>
    <t>Productos mas vendidos</t>
  </si>
  <si>
    <t>BCo-09</t>
  </si>
  <si>
    <t>Cookie Chocolate y Nueces SG</t>
  </si>
  <si>
    <t xml:space="preserve">Con Gluten </t>
  </si>
  <si>
    <t>Mo=</t>
  </si>
  <si>
    <t>Mousse</t>
  </si>
  <si>
    <t>BCo-10</t>
  </si>
  <si>
    <t>Cookie Doble Chocolate SG</t>
  </si>
  <si>
    <t>Descontinuado</t>
  </si>
  <si>
    <t>BCo-11</t>
  </si>
  <si>
    <t>Cookie Romero y Limón SG</t>
  </si>
  <si>
    <t>producto temporada</t>
  </si>
  <si>
    <t>Espanta Cookie</t>
  </si>
  <si>
    <t>Qu=</t>
  </si>
  <si>
    <t>Quiche</t>
  </si>
  <si>
    <t>Macarrons pistacho</t>
  </si>
  <si>
    <t>Magdalenas vainilla y chocolate</t>
  </si>
  <si>
    <t>Magdalenas  doble Chocolate</t>
  </si>
  <si>
    <t>Magdalena Vainilla y Chocolate</t>
  </si>
  <si>
    <t>Magdalenas Vainilla</t>
  </si>
  <si>
    <t>BMg-07</t>
  </si>
  <si>
    <t>Magdalenas  Francesas con Chocolate Blanco SG</t>
  </si>
  <si>
    <t>BMg-08</t>
  </si>
  <si>
    <t>Magdalenas Francesas con Nueces SG</t>
  </si>
  <si>
    <t>Panellets de Pistacho</t>
  </si>
  <si>
    <t>Panellets de Café de Cereales</t>
  </si>
  <si>
    <t>Panellets de Piñon</t>
  </si>
  <si>
    <t>Panellets de Almendra</t>
  </si>
  <si>
    <t>BPn-05</t>
  </si>
  <si>
    <t>Panellets de Coco</t>
  </si>
  <si>
    <t>BPn-06</t>
  </si>
  <si>
    <t>Panellets de Choco-Coco</t>
  </si>
  <si>
    <t>Pastas De Te S/A /0.5Kg</t>
  </si>
  <si>
    <t>X</t>
  </si>
  <si>
    <t>Pastas De Te S/A /1Kg</t>
  </si>
  <si>
    <t>Roll de Crema pastelera</t>
  </si>
  <si>
    <t>Frío</t>
  </si>
  <si>
    <t>Roll de Escalivada</t>
  </si>
  <si>
    <t>roll de limon y merengue ( pie roll)</t>
  </si>
  <si>
    <t>Roll pesto</t>
  </si>
  <si>
    <t>Vampi Roll (calabaza)</t>
  </si>
  <si>
    <t>BTa-06</t>
  </si>
  <si>
    <t>Pink Velvet SG</t>
  </si>
  <si>
    <t>BTa-07</t>
  </si>
  <si>
    <t>BTa-08</t>
  </si>
  <si>
    <t>BTa-09</t>
  </si>
  <si>
    <t>Trufas Maracuyá</t>
  </si>
  <si>
    <t>BTr-03</t>
  </si>
  <si>
    <t>Vasito Apple crumble</t>
  </si>
  <si>
    <t>Vasito crema limon</t>
  </si>
  <si>
    <t>pastelito Tiramisú</t>
  </si>
  <si>
    <t>Pastelito Crudivegano Cacao y Avellana Sirope</t>
  </si>
  <si>
    <t>Pastelito Crudivegano con Sirope (eliminar)</t>
  </si>
  <si>
    <t>PNa-04</t>
  </si>
  <si>
    <t xml:space="preserve">Pastel Crudivegano  cacao y avellana S/A </t>
  </si>
  <si>
    <t>Cheesecake Dulce de Leche y Avellana</t>
  </si>
  <si>
    <t>Cheesecake Ind.  Limón y Merengue</t>
  </si>
  <si>
    <t xml:space="preserve">Cheesecake Ind. Chocolate chocolate, nueces y cookies </t>
  </si>
  <si>
    <t xml:space="preserve">Cheesecake Maracuyá </t>
  </si>
  <si>
    <t>PCh-27</t>
  </si>
  <si>
    <t>Cheesecake Chocolate, nueces y cookies SG</t>
  </si>
  <si>
    <t>PCh-28</t>
  </si>
  <si>
    <t>PCh-29</t>
  </si>
  <si>
    <t>PCh-30</t>
  </si>
  <si>
    <t>Cheesecake Coco y Piña SG</t>
  </si>
  <si>
    <t>PCh-31</t>
  </si>
  <si>
    <t>PCh-32</t>
  </si>
  <si>
    <t>PCh-33</t>
  </si>
  <si>
    <t>Cheesecake Dulce de Leche y Avellana SG</t>
  </si>
  <si>
    <t>PCh-34</t>
  </si>
  <si>
    <t>PCh-35</t>
  </si>
  <si>
    <t>PCh-36</t>
  </si>
  <si>
    <t>Cheesecake Frutos Rojos SG</t>
  </si>
  <si>
    <t>PCh-37</t>
  </si>
  <si>
    <t>PCh-38</t>
  </si>
  <si>
    <t>PCh-39</t>
  </si>
  <si>
    <t>PCh-40</t>
  </si>
  <si>
    <t>Cheesecake Ind.  Limón y Merengue SG</t>
  </si>
  <si>
    <t>PCh-41</t>
  </si>
  <si>
    <t>Cheesecake Ind. Maracuyá SG</t>
  </si>
  <si>
    <t>PCh-42</t>
  </si>
  <si>
    <t>Cheesecake Ind. Chocolate chocolate, nueces y cookies SG</t>
  </si>
  <si>
    <t>PCh-43</t>
  </si>
  <si>
    <t xml:space="preserve">Cheesecake Limón y Merengue SG </t>
  </si>
  <si>
    <t>PCh-44</t>
  </si>
  <si>
    <t>PCh-45</t>
  </si>
  <si>
    <t>PCh-46</t>
  </si>
  <si>
    <t>Cheesecake Mango y Franbuesa SG</t>
  </si>
  <si>
    <t>PCh-47</t>
  </si>
  <si>
    <t>PCh-48</t>
  </si>
  <si>
    <t>PCh-49</t>
  </si>
  <si>
    <t>Cheesecake Maracuyá SG</t>
  </si>
  <si>
    <t>PCh-50</t>
  </si>
  <si>
    <t>PCh-51</t>
  </si>
  <si>
    <t>PCh-52</t>
  </si>
  <si>
    <t xml:space="preserve"> tarta raw de Limón y Romero</t>
  </si>
  <si>
    <t>Raw de Albaricoque</t>
  </si>
  <si>
    <t xml:space="preserve">Raw de Cerezas </t>
  </si>
  <si>
    <t xml:space="preserve"> Raw de limón y romero</t>
  </si>
  <si>
    <t xml:space="preserve">Tartaleta Bourdaloue </t>
  </si>
  <si>
    <t>Tarta Plum Cake Banana Bread (8 Pax)</t>
  </si>
  <si>
    <t>Chocolate Boom</t>
  </si>
  <si>
    <t>Tarta Crudivegana de Avellana con Sirope, Choco Negro y Blanco</t>
  </si>
  <si>
    <t>PTa-36</t>
  </si>
  <si>
    <t>Tarta Carrot Cake SG</t>
  </si>
  <si>
    <t>PTa-37</t>
  </si>
  <si>
    <t>PTa-38</t>
  </si>
  <si>
    <t>PTa-39</t>
  </si>
  <si>
    <t>Chocolate Boom SG</t>
  </si>
  <si>
    <t>PTa-40</t>
  </si>
  <si>
    <t>PTa-41</t>
  </si>
  <si>
    <t>PTa-42</t>
  </si>
  <si>
    <t>Tarta Selva Negra SG</t>
  </si>
  <si>
    <t>PTa-43</t>
  </si>
  <si>
    <t>PTa-44</t>
  </si>
  <si>
    <t xml:space="preserve">Crudivegano de Avellana y Choco Negro y Blanco </t>
  </si>
  <si>
    <t>tarta apple crumble</t>
  </si>
  <si>
    <t xml:space="preserve">tarta tiramisú </t>
  </si>
  <si>
    <t>flan de avellana</t>
  </si>
  <si>
    <t>opera</t>
  </si>
  <si>
    <t>tarta medovik</t>
  </si>
  <si>
    <t>tronco navidad vainilla</t>
  </si>
  <si>
    <t>tronco navidad chocolate</t>
  </si>
  <si>
    <t>B</t>
  </si>
  <si>
    <t>stollen navideño</t>
  </si>
  <si>
    <t>con</t>
  </si>
  <si>
    <t>polvorones de avellana</t>
  </si>
  <si>
    <t>roscon reyes mazapan</t>
  </si>
  <si>
    <t>roscon reyes briox</t>
  </si>
  <si>
    <t>roscon reyes limon y merengue</t>
  </si>
  <si>
    <t>roscon reyes dulce de leche</t>
  </si>
  <si>
    <t>roscon reyes nutela</t>
  </si>
  <si>
    <t>roscon reyes nata</t>
  </si>
  <si>
    <t>roscon reyes crema</t>
  </si>
  <si>
    <t>roscon reyes cremoso pistacho y frambuesa</t>
  </si>
  <si>
    <t xml:space="preserve">nuevo apple crumble </t>
  </si>
  <si>
    <t>roll de arandanos</t>
  </si>
  <si>
    <t>rocas</t>
  </si>
  <si>
    <t>caja Mini Carrot Cake ( 35 und. )</t>
  </si>
  <si>
    <t>sin</t>
  </si>
  <si>
    <t>caja mini tartaleta limon y merengue (35 und.)</t>
  </si>
  <si>
    <t>caja mini pink velvet (35 und.)</t>
  </si>
  <si>
    <t>caja mini crudivegano cacao con sirope</t>
  </si>
  <si>
    <t>caja mini crudivegano cacao sin azúcar</t>
  </si>
  <si>
    <t>pastel san valentin</t>
  </si>
  <si>
    <t>pastel individual san valentin</t>
  </si>
  <si>
    <t>bombones san valentin</t>
  </si>
  <si>
    <t>mini tartaleta salada de chorizo, patata y queso</t>
  </si>
  <si>
    <t>mini tartaleta salada de verduritas y soja text.</t>
  </si>
  <si>
    <t>super mini quiche champiñon</t>
  </si>
  <si>
    <t>trufas de chocolate y naranja sin azúcar</t>
  </si>
  <si>
    <t>x</t>
  </si>
  <si>
    <t>Ref:</t>
  </si>
  <si>
    <t>código</t>
  </si>
  <si>
    <t>Razón comercial</t>
  </si>
  <si>
    <t>veces/mes</t>
  </si>
  <si>
    <t>dinero</t>
  </si>
  <si>
    <t>transporte</t>
  </si>
  <si>
    <t>Producto Habitual:   TOTAL</t>
  </si>
  <si>
    <t>CÓDIGO</t>
  </si>
  <si>
    <t>Razón Social</t>
  </si>
  <si>
    <t>Persona de contacto</t>
  </si>
  <si>
    <t>Email</t>
  </si>
  <si>
    <t>Telefono</t>
  </si>
  <si>
    <t>Mobil</t>
  </si>
  <si>
    <t>Direccion / Domicilio</t>
  </si>
  <si>
    <t>Codigo</t>
  </si>
  <si>
    <t>Localida</t>
  </si>
  <si>
    <t>Comentarios</t>
  </si>
  <si>
    <t>Insta</t>
  </si>
  <si>
    <t>FB</t>
  </si>
  <si>
    <t>Web</t>
  </si>
  <si>
    <t>Horario</t>
  </si>
  <si>
    <t>MCt-Bcn21</t>
  </si>
  <si>
    <t>21 de Marzo / Barcelona Catering</t>
  </si>
  <si>
    <t>cocina@21demarzo.com</t>
  </si>
  <si>
    <t>Carrer de Cobalt, 153</t>
  </si>
  <si>
    <t>08907</t>
  </si>
  <si>
    <t>L`Hospitalet de llobregat</t>
  </si>
  <si>
    <t>L-V 9:00 a 19:00</t>
  </si>
  <si>
    <t>MR-AdAb</t>
  </si>
  <si>
    <t>ADDIS ABEBA</t>
  </si>
  <si>
    <t>Addis Alem SLU</t>
  </si>
  <si>
    <t>abrilo1@hotmail.com</t>
  </si>
  <si>
    <t xml:space="preserve">C/ Vallespir, 44 </t>
  </si>
  <si>
    <t>08014</t>
  </si>
  <si>
    <t>Barcelona</t>
  </si>
  <si>
    <t>L-V 9:00 a 12:00</t>
  </si>
  <si>
    <t>MCf-BBird</t>
  </si>
  <si>
    <t>Blackbird Coffee</t>
  </si>
  <si>
    <t xml:space="preserve">rolls, brownies, </t>
  </si>
  <si>
    <t>BRl</t>
  </si>
  <si>
    <t>Luis Pedro Reale Olivet</t>
  </si>
  <si>
    <t>Luís Pedro Reale Olivet</t>
  </si>
  <si>
    <t>blackbirdcoffeecorner@gmail.com</t>
  </si>
  <si>
    <t>C/ Valencia 418 Bajo 3</t>
  </si>
  <si>
    <t>08013</t>
  </si>
  <si>
    <t>MOt-BMkt</t>
  </si>
  <si>
    <t>Back Market Juny Es S.L</t>
  </si>
  <si>
    <t>blanca.marin-zofio@backmarket.com</t>
  </si>
  <si>
    <t>C/ Sancho de Avila ,65</t>
  </si>
  <si>
    <t>08018</t>
  </si>
  <si>
    <t>MCf-Tokio</t>
  </si>
  <si>
    <t>Víctor Moreno Maldonado</t>
  </si>
  <si>
    <t>rolls, plum choco, cookie's</t>
  </si>
  <si>
    <t xml:space="preserve">Cafetería TOKIO </t>
  </si>
  <si>
    <t>caf.tokiobarcelona@gmail.com</t>
  </si>
  <si>
    <t>Carrer de Serdenya 369, 08025 - Barcelona</t>
  </si>
  <si>
    <t>08025</t>
  </si>
  <si>
    <t>L-V 7:00 a 20:30; S-8:00 a 20:30</t>
  </si>
  <si>
    <t>MCf-Siroko</t>
  </si>
  <si>
    <t>Siroko Café</t>
  </si>
  <si>
    <t>rolls, magdalenas, carrot (ind), banana b. , pizza</t>
  </si>
  <si>
    <t>Julieta Frontini</t>
  </si>
  <si>
    <t>Julieta</t>
  </si>
  <si>
    <t>juli@sirokocafe.com</t>
  </si>
  <si>
    <t>C/Girona 94 Barcelona 08009</t>
  </si>
  <si>
    <t>08009</t>
  </si>
  <si>
    <t>L-V 8:00 a 12:00</t>
  </si>
  <si>
    <t>MR-Brca</t>
  </si>
  <si>
    <t>BARROCA</t>
  </si>
  <si>
    <t xml:space="preserve">rolls </t>
  </si>
  <si>
    <t>Jessica Arroyave Villavicencio</t>
  </si>
  <si>
    <t>Jessica</t>
  </si>
  <si>
    <t>jbel2380@yahoo.es</t>
  </si>
  <si>
    <t>C/ Llull Nro, 90</t>
  </si>
  <si>
    <t>08005</t>
  </si>
  <si>
    <t>MT-B33</t>
  </si>
  <si>
    <t>Bio 33 Gourmet S.L</t>
  </si>
  <si>
    <t>María Marcia Palacios</t>
  </si>
  <si>
    <t>naturalment.girona@gmail.com</t>
  </si>
  <si>
    <t xml:space="preserve">Carrer de les Hortes, 13 </t>
  </si>
  <si>
    <t>17001</t>
  </si>
  <si>
    <t>Girona</t>
  </si>
  <si>
    <t>MR- Cal</t>
  </si>
  <si>
    <t>Caelum</t>
  </si>
  <si>
    <t>rolls, apple clumble</t>
  </si>
  <si>
    <t>GECX PRAGA SL</t>
  </si>
  <si>
    <t>Conchita</t>
  </si>
  <si>
    <t>conxitamont@yahoo.es</t>
  </si>
  <si>
    <t>C/ de la Palla Nro. 8 08002 - Barcelona</t>
  </si>
  <si>
    <t>08002</t>
  </si>
  <si>
    <t>L- D 12:00 a 20:00</t>
  </si>
  <si>
    <t>MR-ChKe</t>
  </si>
  <si>
    <t>Chez Kessler</t>
  </si>
  <si>
    <t>Carrot (ind) ,cheesecake, apple c. ,</t>
  </si>
  <si>
    <t>Hanney y Oriol</t>
  </si>
  <si>
    <t>hanne_k2001@yahoo.com; oriol_serrano@hotmail.com</t>
  </si>
  <si>
    <t>C/ de Valencia, 201 local 1 08007 Barcelona</t>
  </si>
  <si>
    <t>08007</t>
  </si>
  <si>
    <t>L 18:00 a 24:00; M-D 10:00 a 24:00; V-S 10:00 a 13:00</t>
  </si>
  <si>
    <t>MR-AmCu</t>
  </si>
  <si>
    <t>Cuore</t>
  </si>
  <si>
    <t>roll, apple c. , brownie</t>
  </si>
  <si>
    <t>Amore Cuore S.L</t>
  </si>
  <si>
    <t>Angela Karina Triscari Sorimuto</t>
  </si>
  <si>
    <t>cuore.y.tu@gmail.com</t>
  </si>
  <si>
    <t>Rambla Lluis Companys 4 LCA, 08192. Sant Quirze del Valles, 08192</t>
  </si>
  <si>
    <t>08192</t>
  </si>
  <si>
    <t>Sant Quirze del Valles</t>
  </si>
  <si>
    <t>L-V 7:30 a 13:30</t>
  </si>
  <si>
    <t>MCt-Dini</t>
  </si>
  <si>
    <t>DINI</t>
  </si>
  <si>
    <t>Branvaz Group S.L</t>
  </si>
  <si>
    <t>Daniel Mondragon</t>
  </si>
  <si>
    <t>administracion@dinicatering.com</t>
  </si>
  <si>
    <t>Carrer Tallers 17, Nave 7 Sant Feliu de Llobregat</t>
  </si>
  <si>
    <t>Sant Feliu de Llobregat</t>
  </si>
  <si>
    <t>MT-tastet</t>
  </si>
  <si>
    <t>El Tastet</t>
  </si>
  <si>
    <t>Eva Ramón Hernández</t>
  </si>
  <si>
    <t>eltastet.cat@gmail.com</t>
  </si>
  <si>
    <t>C/ Sant Daniel 8, Local 2 Cerdanyola del Valles</t>
  </si>
  <si>
    <t>MR-Caus</t>
  </si>
  <si>
    <t>Els Caus</t>
  </si>
  <si>
    <t>Els Caus Turisme Sostenible i Cooperatiu SCCL</t>
  </si>
  <si>
    <t>elscausdemura@gmail.com; elscausfacturacio@gmail.com</t>
  </si>
  <si>
    <t>Carrer del Sol, 1 Mura 08278</t>
  </si>
  <si>
    <t>08278</t>
  </si>
  <si>
    <t>MT-EmCk</t>
  </si>
  <si>
    <t>Emi Cakes</t>
  </si>
  <si>
    <t>Emilce Nicoletti Pascual</t>
  </si>
  <si>
    <t>Emilce Nicoletti Pacual</t>
  </si>
  <si>
    <t>emicakesartesanales@gmail.com</t>
  </si>
  <si>
    <t>C/ Pere IV 354, 08019 Barcelona</t>
  </si>
  <si>
    <t>08019</t>
  </si>
  <si>
    <t>MCf-FGFd</t>
  </si>
  <si>
    <t>Feel Good Food</t>
  </si>
  <si>
    <t>rolls</t>
  </si>
  <si>
    <t>adrian@feelgoodfood.es</t>
  </si>
  <si>
    <t>Carrer Doctor Trueta 118 1 08005, Barcelona</t>
  </si>
  <si>
    <t>MCt-F&amp;M</t>
  </si>
  <si>
    <t>Food &amp; Mambo S.L</t>
  </si>
  <si>
    <r>
      <rPr>
        <sz val="11"/>
        <color theme="1"/>
        <rFont val="Calibri"/>
        <family val="2"/>
      </rPr>
      <t xml:space="preserve">Juancho Calvo / </t>
    </r>
    <r>
      <rPr>
        <b/>
        <sz val="11"/>
        <color theme="1"/>
        <rFont val="Calibri"/>
        <family val="2"/>
      </rPr>
      <t>Josep Llorens (Pedidos)</t>
    </r>
  </si>
  <si>
    <t>juanchocalvo@foodandmambo.es</t>
  </si>
  <si>
    <t>Carre Garbí 21 Pol. Industrial Can Pujades Sant Llorens d'Hortons 08791</t>
  </si>
  <si>
    <t>08791</t>
  </si>
  <si>
    <t>Sant Llorens d`Hortons</t>
  </si>
  <si>
    <t>L-V 8:00 a 15:00</t>
  </si>
  <si>
    <t>MT-GUa</t>
  </si>
  <si>
    <t>Gelateria Uaala Loa Serrat</t>
  </si>
  <si>
    <t>C/ Alberes 29, Local 3, 08017 - Barcelona</t>
  </si>
  <si>
    <t>08017</t>
  </si>
  <si>
    <t>MR-GRUB</t>
  </si>
  <si>
    <t>Greta Roger Ubach Bolde</t>
  </si>
  <si>
    <t>Isabel</t>
  </si>
  <si>
    <t>greta.santcugat@gmail.com</t>
  </si>
  <si>
    <t>Av. Rius i Taulet 120 (Mercantic) Sant Cugat 08232 - Barcelona</t>
  </si>
  <si>
    <t>08232</t>
  </si>
  <si>
    <t>MC-HdVn</t>
  </si>
  <si>
    <t>Heladería Vinci</t>
  </si>
  <si>
    <t>Vicenzo Ponessa</t>
  </si>
  <si>
    <t>Vincenzo Ponessa</t>
  </si>
  <si>
    <t>vincisheladeria@gmail.com</t>
  </si>
  <si>
    <t>Consell de Cent 138 1/3</t>
  </si>
  <si>
    <t>L-V 10:00 a 13:00</t>
  </si>
  <si>
    <t>MR-K&amp;C</t>
  </si>
  <si>
    <t>Karli &amp; CO</t>
  </si>
  <si>
    <t>restaurantekarli@gmail.com</t>
  </si>
  <si>
    <t>Plaza de la infancia Nro. 11-15, 08020 - Barcelona</t>
  </si>
  <si>
    <t>08020</t>
  </si>
  <si>
    <t>M-J 9:00 a 22:00; V- 9:00 a 23:00; S 10:00-23:00; D 10:00 a 16:00</t>
  </si>
  <si>
    <t>MR-BVibra</t>
  </si>
  <si>
    <t>La Bona Vi-bra (REVISAR EN GOOGLE)</t>
  </si>
  <si>
    <t>Nuria</t>
  </si>
  <si>
    <t>labonavibracafeteria@gmail.com</t>
  </si>
  <si>
    <t>Rambla del Mestre Pere Pou, 13, local 2, 08184 Palau-solità i Plegamans, Barcelona</t>
  </si>
  <si>
    <t>M-S 9:00 a 13:00 y 16:30 a 21:00</t>
  </si>
  <si>
    <t>MT-Botiga</t>
  </si>
  <si>
    <t>La Botiga</t>
  </si>
  <si>
    <t>reig.r00@gmail.com</t>
  </si>
  <si>
    <t>C/ Mayor, 64, 08790 Gelida</t>
  </si>
  <si>
    <t>08790</t>
  </si>
  <si>
    <t>MR-Slive</t>
  </si>
  <si>
    <t>Saralive S.L</t>
  </si>
  <si>
    <t>aliverestaurant.bcn@gmail.com</t>
  </si>
  <si>
    <t>Travesera de les Cors Catalanes 180 Barcelona 08028</t>
  </si>
  <si>
    <t>08028</t>
  </si>
  <si>
    <t>MT-V&amp;BE</t>
  </si>
  <si>
    <t>Vegans &amp; Bio-Ecocentre</t>
  </si>
  <si>
    <t>c.cuberas@vegansbiobarcelona.com</t>
  </si>
  <si>
    <t>Av. Diagonal 329</t>
  </si>
  <si>
    <t>MR-VgGòtic</t>
  </si>
  <si>
    <t xml:space="preserve">Vegetalia Gòtic </t>
  </si>
  <si>
    <t>pink velvet  ,brownie</t>
  </si>
  <si>
    <t>Karam S.L</t>
  </si>
  <si>
    <t>vegetaliabcn@hotmail.com</t>
  </si>
  <si>
    <t>Plaça del Fossar de les Moreres s/n, 08002 - Barcelona</t>
  </si>
  <si>
    <t>Vegetalia Gòtic y Born</t>
  </si>
  <si>
    <t>MR-VgBorn</t>
  </si>
  <si>
    <t>Vegetalia Born</t>
  </si>
  <si>
    <t>Carrer del Escudellers, 54, 08002 - Barcelona</t>
  </si>
  <si>
    <t>MR-Vlda</t>
  </si>
  <si>
    <t>Velada</t>
  </si>
  <si>
    <t>macarons, apple c. , lemmon pie, banana b. ,plum limón, carrot ind, mouse choco.</t>
  </si>
  <si>
    <t>Restaurante Velada S.L</t>
  </si>
  <si>
    <t>Marta</t>
  </si>
  <si>
    <t>admin@veladabcn.com</t>
  </si>
  <si>
    <t>Carrer Ferran 25, 08002 Barcelona</t>
  </si>
  <si>
    <t>MCf-Pos</t>
  </si>
  <si>
    <t>Pambolisucre</t>
  </si>
  <si>
    <t xml:space="preserve">rolls , brownies </t>
  </si>
  <si>
    <t>admin@pambolisucre.cat</t>
  </si>
  <si>
    <t>C/ Sant Jordi 9, Local 1, 08028 - Barcelona</t>
  </si>
  <si>
    <t>MT-VMk</t>
  </si>
  <si>
    <t>V-MARKET</t>
  </si>
  <si>
    <t xml:space="preserve">Carla Danielle Finney </t>
  </si>
  <si>
    <t>C/ Castanys Nro. 27 Local 1, 08005 - Barcelona</t>
  </si>
  <si>
    <t>MT-VgGr</t>
  </si>
  <si>
    <t>Vegans Granollers</t>
  </si>
  <si>
    <t>C/ Pompeu Fabra, 20 08401 Granollers - Barcelona</t>
  </si>
  <si>
    <t>08401</t>
  </si>
  <si>
    <t>Granollers</t>
  </si>
  <si>
    <t>MT-GdlT</t>
  </si>
  <si>
    <t>Grans de la Terra SL</t>
  </si>
  <si>
    <t>Grans de la Terra</t>
  </si>
  <si>
    <t>info@gransdelaterra.com</t>
  </si>
  <si>
    <t>Avenida Mistral, 62, 08015 Barcelona</t>
  </si>
  <si>
    <t>08015</t>
  </si>
  <si>
    <t>L-V 10:00 a 14:30 y 17:00 a 20:30 S: 10:00 a 14:30</t>
  </si>
  <si>
    <t>MC-VCafé</t>
  </si>
  <si>
    <t>Vida Café</t>
  </si>
  <si>
    <t>C/Feliu y Codina 24, 08031 - Barcelona</t>
  </si>
  <si>
    <t>08031</t>
  </si>
  <si>
    <t>MT-ER</t>
  </si>
  <si>
    <t>Eva Ramón Hernández (ya no existe)</t>
  </si>
  <si>
    <t>P Cordelles 17 - 19 2º 1era, 08290 Cerdanyola del Vallés, 08290 - Barcelona</t>
  </si>
  <si>
    <t>08290</t>
  </si>
  <si>
    <t>MCf-Td'Av</t>
  </si>
  <si>
    <t>tot d'avui</t>
  </si>
  <si>
    <t>Hermanos Valencia S.A</t>
  </si>
  <si>
    <t>C/ Tiro 2-4, 08035 - Barcelona</t>
  </si>
  <si>
    <t xml:space="preserve">08035 </t>
  </si>
  <si>
    <t>MR-A&amp;FV</t>
  </si>
  <si>
    <t>Amable &amp; Flow Valkira S.L (ya no existe)</t>
  </si>
  <si>
    <t>Amable &amp; Flow Valkira S.L</t>
  </si>
  <si>
    <t>tamara@goldensmith.es</t>
  </si>
  <si>
    <t>C/ Pujades 126 Bajos</t>
  </si>
  <si>
    <t>MCf-Snl&amp;G</t>
  </si>
  <si>
    <t>Sanaladas &amp; Go S.L</t>
  </si>
  <si>
    <t>alopezbalcells@sanaladas.com</t>
  </si>
  <si>
    <t>Paseo Manuel Girona 82, 08034 - Barcelona</t>
  </si>
  <si>
    <t>08034</t>
  </si>
  <si>
    <t>MR-MPePe</t>
  </si>
  <si>
    <t>Micaela Pérez Pérez (Ya no existe)</t>
  </si>
  <si>
    <t>Micaela Pérez Pérez</t>
  </si>
  <si>
    <t>moringavg22@gmail.com</t>
  </si>
  <si>
    <t>C/Llul 101, Local 1 - 08005 Barcelona</t>
  </si>
  <si>
    <t>MO-CIB</t>
  </si>
  <si>
    <t xml:space="preserve">Comunidad Israelita de Barcelona </t>
  </si>
  <si>
    <t xml:space="preserve">rolls, brownies, carrot, pizza </t>
  </si>
  <si>
    <t>Cominidad Israelita de Barcelona</t>
  </si>
  <si>
    <t>Consol Muñoz / Brayan / Rabino Daniel</t>
  </si>
  <si>
    <t>finanzas@cib.cat</t>
  </si>
  <si>
    <t>C/ Avenir 24, 08021 - Barcelona</t>
  </si>
  <si>
    <t>08021</t>
  </si>
  <si>
    <t>MT-VgStCg</t>
  </si>
  <si>
    <t>Vegan Sant Cugat</t>
  </si>
  <si>
    <t>Kevin Lanzarote Martínez</t>
  </si>
  <si>
    <t>vegansstcugat@gmail.com</t>
  </si>
  <si>
    <t>C/Sant Jordi Nro. 18 B. Sant Cugat del Vallès</t>
  </si>
  <si>
    <t>MO-PteS</t>
  </si>
  <si>
    <t>PLATESELECTOR</t>
  </si>
  <si>
    <t>yazz@plateselector.com</t>
  </si>
  <si>
    <t>C/Pallars 94-96 local izquierda 08018 Barcelona</t>
  </si>
  <si>
    <t>MCt-SbC</t>
  </si>
  <si>
    <t>SIBARIS CATERING S.L</t>
  </si>
  <si>
    <t>contabilidad@sibariscatering.com</t>
  </si>
  <si>
    <t xml:space="preserve">Avda. les corts catalanes 5-7 Nave 5, 08173, Sant Cugat del Vallès </t>
  </si>
  <si>
    <t>08173</t>
  </si>
  <si>
    <t>barcelona</t>
  </si>
  <si>
    <t>cliente habitual</t>
  </si>
  <si>
    <t>cliente visitado</t>
  </si>
  <si>
    <t>deven</t>
  </si>
  <si>
    <t>PRECIO</t>
  </si>
  <si>
    <t>DEFINICIÓN</t>
  </si>
  <si>
    <t>MR-</t>
  </si>
  <si>
    <t>Mayorista Restaurant</t>
  </si>
  <si>
    <t>descuento</t>
  </si>
  <si>
    <t>MCt-</t>
  </si>
  <si>
    <t>Mayorista Catering</t>
  </si>
  <si>
    <t>MCf-</t>
  </si>
  <si>
    <t>Mayorista Cafetería</t>
  </si>
  <si>
    <t>MT-</t>
  </si>
  <si>
    <t>Mayorista Tienda</t>
  </si>
  <si>
    <t>MO-</t>
  </si>
  <si>
    <t>Mayorista Otros</t>
  </si>
  <si>
    <t>cliente objetivo</t>
  </si>
  <si>
    <t>100% rentabilidad</t>
  </si>
  <si>
    <t>P-</t>
  </si>
  <si>
    <t>Público</t>
  </si>
  <si>
    <t xml:space="preserve">A pagar </t>
  </si>
  <si>
    <t xml:space="preserve">Descripcion </t>
  </si>
  <si>
    <t xml:space="preserve">Monto </t>
  </si>
  <si>
    <t xml:space="preserve">Antes de </t>
  </si>
  <si>
    <t xml:space="preserve">Lo hace </t>
  </si>
  <si>
    <t xml:space="preserve">Forma de pago </t>
  </si>
  <si>
    <t xml:space="preserve">En relación </t>
  </si>
  <si>
    <r>
      <t xml:space="preserve">Pagar </t>
    </r>
    <r>
      <rPr>
        <sz val="11"/>
        <color theme="1"/>
        <rFont val="Calibri"/>
        <family val="2"/>
        <scheme val="minor"/>
      </rPr>
      <t xml:space="preserve">impuestos basura al 010 </t>
    </r>
  </si>
  <si>
    <t xml:space="preserve">Marlene </t>
  </si>
  <si>
    <t xml:space="preserve">Via telefónica </t>
  </si>
  <si>
    <t xml:space="preserve">Ayuntamiento </t>
  </si>
  <si>
    <t>sueldo Jesús</t>
  </si>
  <si>
    <t>sueldo Williams</t>
  </si>
  <si>
    <t>sueldo Marlene</t>
  </si>
  <si>
    <t>sueldo Lidia</t>
  </si>
  <si>
    <t>gestoria</t>
  </si>
  <si>
    <t>autónomos Jesús</t>
  </si>
  <si>
    <t>autónomos Williams</t>
  </si>
  <si>
    <t>seguridad social chicas</t>
  </si>
  <si>
    <t>luz</t>
  </si>
  <si>
    <t>cada 2 meses</t>
  </si>
  <si>
    <t>agua</t>
  </si>
  <si>
    <t>vodafone</t>
  </si>
  <si>
    <t>hp instant</t>
  </si>
  <si>
    <t>beedigital</t>
  </si>
  <si>
    <t>alquiler local</t>
  </si>
  <si>
    <t>seguro médico Jesús</t>
  </si>
  <si>
    <t>31 junio</t>
  </si>
  <si>
    <t>seguro del local</t>
  </si>
  <si>
    <t>feria biocultura</t>
  </si>
  <si>
    <t>bon llevat</t>
  </si>
  <si>
    <t>llopart</t>
  </si>
  <si>
    <t>makro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</si>
</sst>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00"/>
    <numFmt numFmtId="165" formatCode="_-* #,##0.00\ &quot;€&quot;_-;\-* #,##0.00\ &quot;€&quot;_-;_-* &quot;-&quot;??\ &quot;€&quot;_-;_-@"/>
    <numFmt numFmtId="166" formatCode="[&lt;=9999999]###\-####;\(###\)\ ###\-####"/>
    <numFmt numFmtId="167" formatCode="[$-409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61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rgb="FFFBE4D5"/>
      </patternFill>
    </fill>
    <fill>
      <patternFill patternType="solid">
        <fgColor theme="9" tint="0.79998168889431442"/>
        <bgColor rgb="FFFBE4D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8DCF9"/>
        <bgColor indexed="64"/>
      </patternFill>
    </fill>
    <fill>
      <patternFill patternType="solid">
        <fgColor rgb="FFFDF7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FFF7"/>
        <bgColor indexed="64"/>
      </patternFill>
    </fill>
    <fill>
      <patternFill patternType="solid">
        <fgColor rgb="FFE8959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85">
    <xf numFmtId="0" fontId="0" fillId="0" borderId="0" xfId="0"/>
    <xf numFmtId="0" fontId="4" fillId="0" borderId="0" xfId="1" applyFont="1"/>
    <xf numFmtId="0" fontId="5" fillId="0" borderId="0" xfId="1" applyFont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 applyAlignment="1">
      <alignment horizontal="center"/>
    </xf>
    <xf numFmtId="0" fontId="5" fillId="0" borderId="0" xfId="1" applyFont="1"/>
    <xf numFmtId="0" fontId="3" fillId="0" borderId="0" xfId="1"/>
    <xf numFmtId="0" fontId="5" fillId="0" borderId="0" xfId="1" applyFont="1" applyAlignment="1">
      <alignment horizontal="left"/>
    </xf>
    <xf numFmtId="165" fontId="6" fillId="5" borderId="5" xfId="1" applyNumberFormat="1" applyFont="1" applyFill="1" applyBorder="1" applyAlignment="1">
      <alignment horizontal="center"/>
    </xf>
    <xf numFmtId="165" fontId="6" fillId="6" borderId="6" xfId="1" applyNumberFormat="1" applyFont="1" applyFill="1" applyBorder="1" applyAlignment="1">
      <alignment horizontal="center"/>
    </xf>
    <xf numFmtId="165" fontId="6" fillId="7" borderId="6" xfId="1" applyNumberFormat="1" applyFont="1" applyFill="1" applyBorder="1" applyAlignment="1">
      <alignment horizontal="center"/>
    </xf>
    <xf numFmtId="0" fontId="4" fillId="8" borderId="8" xfId="1" applyFont="1" applyFill="1" applyBorder="1"/>
    <xf numFmtId="0" fontId="4" fillId="8" borderId="9" xfId="1" applyFont="1" applyFill="1" applyBorder="1" applyAlignment="1">
      <alignment horizontal="center"/>
    </xf>
    <xf numFmtId="0" fontId="4" fillId="8" borderId="9" xfId="1" applyFont="1" applyFill="1" applyBorder="1" applyAlignment="1">
      <alignment horizontal="left"/>
    </xf>
    <xf numFmtId="165" fontId="4" fillId="8" borderId="9" xfId="1" applyNumberFormat="1" applyFont="1" applyFill="1" applyBorder="1" applyAlignment="1">
      <alignment horizontal="center"/>
    </xf>
    <xf numFmtId="165" fontId="4" fillId="8" borderId="10" xfId="1" applyNumberFormat="1" applyFont="1" applyFill="1" applyBorder="1" applyAlignment="1">
      <alignment horizontal="center"/>
    </xf>
    <xf numFmtId="0" fontId="4" fillId="8" borderId="10" xfId="2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5" fillId="0" borderId="13" xfId="1" applyFont="1" applyBorder="1"/>
    <xf numFmtId="0" fontId="5" fillId="0" borderId="13" xfId="1" applyFont="1" applyBorder="1" applyAlignment="1">
      <alignment horizontal="center"/>
    </xf>
    <xf numFmtId="0" fontId="5" fillId="0" borderId="13" xfId="1" applyFont="1" applyBorder="1" applyAlignment="1">
      <alignment horizontal="left"/>
    </xf>
    <xf numFmtId="0" fontId="5" fillId="10" borderId="10" xfId="1" applyFont="1" applyFill="1" applyBorder="1"/>
    <xf numFmtId="0" fontId="5" fillId="10" borderId="10" xfId="2" applyFont="1" applyFill="1" applyBorder="1"/>
    <xf numFmtId="0" fontId="5" fillId="10" borderId="0" xfId="1" applyFont="1" applyFill="1" applyAlignment="1">
      <alignment horizontal="right"/>
    </xf>
    <xf numFmtId="0" fontId="5" fillId="10" borderId="16" xfId="1" applyFont="1" applyFill="1" applyBorder="1" applyAlignment="1">
      <alignment horizontal="left"/>
    </xf>
    <xf numFmtId="165" fontId="5" fillId="0" borderId="1" xfId="1" applyNumberFormat="1" applyFont="1" applyBorder="1"/>
    <xf numFmtId="0" fontId="5" fillId="10" borderId="18" xfId="1" applyFont="1" applyFill="1" applyBorder="1"/>
    <xf numFmtId="0" fontId="5" fillId="10" borderId="18" xfId="2" applyFont="1" applyFill="1" applyBorder="1"/>
    <xf numFmtId="0" fontId="5" fillId="0" borderId="17" xfId="1" applyFont="1" applyBorder="1" applyAlignment="1">
      <alignment horizontal="center"/>
    </xf>
    <xf numFmtId="0" fontId="5" fillId="0" borderId="19" xfId="1" applyFont="1" applyBorder="1"/>
    <xf numFmtId="0" fontId="5" fillId="10" borderId="20" xfId="1" applyFont="1" applyFill="1" applyBorder="1" applyAlignment="1">
      <alignment horizontal="right"/>
    </xf>
    <xf numFmtId="0" fontId="5" fillId="0" borderId="17" xfId="1" applyFont="1" applyBorder="1"/>
    <xf numFmtId="165" fontId="5" fillId="0" borderId="17" xfId="1" applyNumberFormat="1" applyFont="1" applyBorder="1"/>
    <xf numFmtId="165" fontId="5" fillId="0" borderId="21" xfId="1" applyNumberFormat="1" applyFont="1" applyBorder="1"/>
    <xf numFmtId="0" fontId="5" fillId="10" borderId="2" xfId="1" applyFont="1" applyFill="1" applyBorder="1"/>
    <xf numFmtId="0" fontId="5" fillId="10" borderId="4" xfId="1" applyFont="1" applyFill="1" applyBorder="1"/>
    <xf numFmtId="0" fontId="5" fillId="14" borderId="17" xfId="1" applyFont="1" applyFill="1" applyBorder="1" applyAlignment="1">
      <alignment horizontal="center"/>
    </xf>
    <xf numFmtId="165" fontId="5" fillId="0" borderId="0" xfId="1" applyNumberFormat="1" applyFont="1"/>
    <xf numFmtId="0" fontId="3" fillId="0" borderId="0" xfId="1" applyAlignment="1">
      <alignment horizontal="left"/>
    </xf>
    <xf numFmtId="0" fontId="5" fillId="0" borderId="14" xfId="1" applyFont="1" applyBorder="1" applyAlignment="1">
      <alignment horizontal="left"/>
    </xf>
    <xf numFmtId="165" fontId="5" fillId="0" borderId="22" xfId="1" applyNumberFormat="1" applyFont="1" applyBorder="1"/>
    <xf numFmtId="0" fontId="5" fillId="0" borderId="1" xfId="1" applyFont="1" applyBorder="1" applyAlignment="1">
      <alignment horizontal="left"/>
    </xf>
    <xf numFmtId="0" fontId="5" fillId="0" borderId="0" xfId="1" applyFont="1" applyAlignment="1">
      <alignment horizontal="left" indent="1"/>
    </xf>
    <xf numFmtId="0" fontId="3" fillId="0" borderId="0" xfId="1" applyAlignment="1">
      <alignment horizontal="left" indent="1"/>
    </xf>
    <xf numFmtId="2" fontId="5" fillId="0" borderId="1" xfId="1" applyNumberFormat="1" applyFont="1" applyBorder="1" applyAlignment="1">
      <alignment horizontal="center"/>
    </xf>
    <xf numFmtId="0" fontId="3" fillId="0" borderId="0" xfId="1" applyAlignment="1">
      <alignment horizontal="center"/>
    </xf>
    <xf numFmtId="164" fontId="5" fillId="0" borderId="0" xfId="1" applyNumberFormat="1" applyFont="1" applyAlignment="1">
      <alignment horizontal="left" indent="1"/>
    </xf>
    <xf numFmtId="164" fontId="4" fillId="8" borderId="7" xfId="1" applyNumberFormat="1" applyFont="1" applyFill="1" applyBorder="1" applyAlignment="1">
      <alignment horizontal="left" indent="1"/>
    </xf>
    <xf numFmtId="164" fontId="5" fillId="0" borderId="17" xfId="1" applyNumberFormat="1" applyFont="1" applyBorder="1" applyAlignment="1">
      <alignment horizontal="left" indent="1"/>
    </xf>
    <xf numFmtId="9" fontId="5" fillId="0" borderId="0" xfId="3" applyFont="1" applyBorder="1"/>
    <xf numFmtId="9" fontId="5" fillId="0" borderId="0" xfId="3" applyFont="1"/>
    <xf numFmtId="0" fontId="5" fillId="10" borderId="17" xfId="1" applyFont="1" applyFill="1" applyBorder="1"/>
    <xf numFmtId="165" fontId="5" fillId="3" borderId="21" xfId="1" applyNumberFormat="1" applyFont="1" applyFill="1" applyBorder="1"/>
    <xf numFmtId="43" fontId="5" fillId="0" borderId="0" xfId="4" applyFont="1"/>
    <xf numFmtId="164" fontId="5" fillId="16" borderId="13" xfId="1" applyNumberFormat="1" applyFont="1" applyFill="1" applyBorder="1" applyAlignment="1">
      <alignment horizontal="left" indent="1"/>
    </xf>
    <xf numFmtId="0" fontId="5" fillId="16" borderId="13" xfId="1" applyFont="1" applyFill="1" applyBorder="1"/>
    <xf numFmtId="0" fontId="5" fillId="16" borderId="13" xfId="1" applyFont="1" applyFill="1" applyBorder="1" applyAlignment="1">
      <alignment horizontal="center"/>
    </xf>
    <xf numFmtId="0" fontId="5" fillId="16" borderId="13" xfId="1" applyFont="1" applyFill="1" applyBorder="1" applyAlignment="1">
      <alignment horizontal="left"/>
    </xf>
    <xf numFmtId="2" fontId="5" fillId="16" borderId="1" xfId="1" applyNumberFormat="1" applyFont="1" applyFill="1" applyBorder="1" applyAlignment="1">
      <alignment horizontal="left"/>
    </xf>
    <xf numFmtId="2" fontId="5" fillId="16" borderId="1" xfId="1" applyNumberFormat="1" applyFont="1" applyFill="1" applyBorder="1" applyAlignment="1">
      <alignment horizontal="center"/>
    </xf>
    <xf numFmtId="165" fontId="5" fillId="16" borderId="0" xfId="1" applyNumberFormat="1" applyFont="1" applyFill="1"/>
    <xf numFmtId="9" fontId="5" fillId="16" borderId="0" xfId="3" applyFont="1" applyFill="1" applyBorder="1"/>
    <xf numFmtId="9" fontId="5" fillId="16" borderId="0" xfId="3" applyFont="1" applyFill="1"/>
    <xf numFmtId="43" fontId="5" fillId="16" borderId="0" xfId="4" applyFont="1" applyFill="1"/>
    <xf numFmtId="164" fontId="5" fillId="16" borderId="17" xfId="1" applyNumberFormat="1" applyFont="1" applyFill="1" applyBorder="1" applyAlignment="1">
      <alignment horizontal="left" indent="1"/>
    </xf>
    <xf numFmtId="0" fontId="5" fillId="16" borderId="1" xfId="1" applyFont="1" applyFill="1" applyBorder="1" applyAlignment="1">
      <alignment horizontal="left"/>
    </xf>
    <xf numFmtId="165" fontId="5" fillId="16" borderId="1" xfId="1" applyNumberFormat="1" applyFont="1" applyFill="1" applyBorder="1"/>
    <xf numFmtId="0" fontId="5" fillId="16" borderId="17" xfId="1" applyFont="1" applyFill="1" applyBorder="1" applyAlignment="1">
      <alignment horizontal="center"/>
    </xf>
    <xf numFmtId="0" fontId="5" fillId="16" borderId="17" xfId="1" applyFont="1" applyFill="1" applyBorder="1"/>
    <xf numFmtId="165" fontId="5" fillId="16" borderId="21" xfId="1" applyNumberFormat="1" applyFont="1" applyFill="1" applyBorder="1"/>
    <xf numFmtId="9" fontId="5" fillId="0" borderId="0" xfId="3" applyFont="1" applyFill="1"/>
    <xf numFmtId="9" fontId="5" fillId="0" borderId="0" xfId="3" applyFont="1" applyFill="1" applyBorder="1"/>
    <xf numFmtId="43" fontId="5" fillId="0" borderId="0" xfId="4" applyFont="1" applyFill="1"/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65" fontId="6" fillId="0" borderId="23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0" fontId="10" fillId="0" borderId="24" xfId="2" applyFont="1" applyBorder="1" applyAlignment="1">
      <alignment horizontal="left" vertical="center" wrapText="1"/>
    </xf>
    <xf numFmtId="0" fontId="11" fillId="17" borderId="25" xfId="2" applyFont="1" applyFill="1" applyBorder="1" applyAlignment="1">
      <alignment horizontal="center" vertical="center"/>
    </xf>
    <xf numFmtId="0" fontId="11" fillId="18" borderId="26" xfId="2" applyFont="1" applyFill="1" applyBorder="1" applyAlignment="1" applyProtection="1">
      <alignment horizontal="left" vertical="center" wrapText="1"/>
      <protection locked="0"/>
    </xf>
    <xf numFmtId="0" fontId="11" fillId="18" borderId="26" xfId="2" applyFont="1" applyFill="1" applyBorder="1" applyAlignment="1" applyProtection="1">
      <alignment horizontal="left" vertical="center"/>
      <protection locked="0"/>
    </xf>
    <xf numFmtId="49" fontId="11" fillId="18" borderId="26" xfId="2" applyNumberFormat="1" applyFont="1" applyFill="1" applyBorder="1" applyAlignment="1" applyProtection="1">
      <alignment horizontal="center" vertical="center"/>
      <protection locked="0"/>
    </xf>
    <xf numFmtId="0" fontId="1" fillId="0" borderId="0" xfId="2"/>
    <xf numFmtId="0" fontId="10" fillId="0" borderId="25" xfId="2" applyFont="1" applyBorder="1" applyAlignment="1">
      <alignment horizontal="left" vertical="center" wrapText="1"/>
    </xf>
    <xf numFmtId="1" fontId="11" fillId="18" borderId="26" xfId="2" applyNumberFormat="1" applyFont="1" applyFill="1" applyBorder="1" applyAlignment="1" applyProtection="1">
      <alignment horizontal="center" vertical="center"/>
      <protection locked="0"/>
    </xf>
    <xf numFmtId="2" fontId="11" fillId="18" borderId="26" xfId="2" applyNumberFormat="1" applyFont="1" applyFill="1" applyBorder="1" applyAlignment="1" applyProtection="1">
      <alignment horizontal="center" vertical="center"/>
      <protection locked="0"/>
    </xf>
    <xf numFmtId="2" fontId="11" fillId="18" borderId="26" xfId="2" applyNumberFormat="1" applyFont="1" applyFill="1" applyBorder="1" applyAlignment="1" applyProtection="1">
      <alignment horizontal="left" vertical="center"/>
      <protection locked="0"/>
    </xf>
    <xf numFmtId="0" fontId="10" fillId="0" borderId="25" xfId="2" applyFont="1" applyBorder="1" applyAlignment="1">
      <alignment horizontal="center" vertical="center"/>
    </xf>
    <xf numFmtId="164" fontId="10" fillId="0" borderId="25" xfId="2" applyNumberFormat="1" applyFont="1" applyBorder="1" applyAlignment="1">
      <alignment horizontal="center" vertical="center"/>
    </xf>
    <xf numFmtId="0" fontId="10" fillId="19" borderId="26" xfId="2" applyFont="1" applyFill="1" applyBorder="1" applyAlignment="1" applyProtection="1">
      <alignment horizontal="center"/>
      <protection locked="0"/>
    </xf>
    <xf numFmtId="0" fontId="5" fillId="0" borderId="26" xfId="2" applyFont="1" applyBorder="1" applyProtection="1">
      <protection locked="0"/>
    </xf>
    <xf numFmtId="1" fontId="5" fillId="0" borderId="26" xfId="2" applyNumberFormat="1" applyFont="1" applyBorder="1" applyAlignment="1" applyProtection="1">
      <alignment horizontal="center"/>
      <protection locked="0"/>
    </xf>
    <xf numFmtId="2" fontId="5" fillId="0" borderId="26" xfId="2" applyNumberFormat="1" applyFont="1" applyBorder="1" applyAlignment="1" applyProtection="1">
      <alignment horizontal="center"/>
      <protection locked="0"/>
    </xf>
    <xf numFmtId="0" fontId="5" fillId="0" borderId="26" xfId="2" applyFont="1" applyBorder="1" applyAlignment="1" applyProtection="1">
      <alignment horizontal="left" vertical="center"/>
      <protection locked="0"/>
    </xf>
    <xf numFmtId="0" fontId="1" fillId="0" borderId="26" xfId="2" applyBorder="1" applyProtection="1">
      <protection locked="0"/>
    </xf>
    <xf numFmtId="0" fontId="12" fillId="0" borderId="26" xfId="2" applyFont="1" applyBorder="1" applyProtection="1">
      <protection locked="0"/>
    </xf>
    <xf numFmtId="166" fontId="5" fillId="0" borderId="26" xfId="2" applyNumberFormat="1" applyFont="1" applyBorder="1" applyAlignment="1" applyProtection="1">
      <alignment horizontal="center"/>
      <protection locked="0"/>
    </xf>
    <xf numFmtId="49" fontId="5" fillId="0" borderId="26" xfId="2" applyNumberFormat="1" applyFont="1" applyBorder="1" applyAlignment="1" applyProtection="1">
      <alignment horizontal="center"/>
      <protection locked="0"/>
    </xf>
    <xf numFmtId="164" fontId="5" fillId="0" borderId="25" xfId="2" applyNumberFormat="1" applyFont="1" applyBorder="1" applyAlignment="1">
      <alignment horizontal="center"/>
    </xf>
    <xf numFmtId="0" fontId="10" fillId="20" borderId="26" xfId="2" applyFont="1" applyFill="1" applyBorder="1" applyAlignment="1" applyProtection="1">
      <alignment horizontal="center"/>
      <protection locked="0"/>
    </xf>
    <xf numFmtId="49" fontId="10" fillId="0" borderId="26" xfId="2" applyNumberFormat="1" applyFont="1" applyBorder="1" applyAlignment="1" applyProtection="1">
      <alignment horizontal="center"/>
      <protection locked="0"/>
    </xf>
    <xf numFmtId="0" fontId="10" fillId="0" borderId="26" xfId="2" applyFont="1" applyBorder="1" applyAlignment="1" applyProtection="1">
      <alignment horizontal="left"/>
      <protection locked="0"/>
    </xf>
    <xf numFmtId="0" fontId="10" fillId="0" borderId="26" xfId="2" applyFont="1" applyBorder="1" applyProtection="1">
      <protection locked="0"/>
    </xf>
    <xf numFmtId="0" fontId="10" fillId="21" borderId="26" xfId="2" applyFont="1" applyFill="1" applyBorder="1" applyAlignment="1" applyProtection="1">
      <alignment horizontal="center"/>
      <protection locked="0"/>
    </xf>
    <xf numFmtId="0" fontId="10" fillId="22" borderId="26" xfId="2" applyFont="1" applyFill="1" applyBorder="1" applyAlignment="1" applyProtection="1">
      <alignment horizontal="center"/>
      <protection locked="0"/>
    </xf>
    <xf numFmtId="0" fontId="5" fillId="0" borderId="26" xfId="2" applyFont="1" applyBorder="1" applyAlignment="1" applyProtection="1">
      <alignment horizontal="center"/>
      <protection locked="0"/>
    </xf>
    <xf numFmtId="0" fontId="10" fillId="11" borderId="26" xfId="2" applyFont="1" applyFill="1" applyBorder="1" applyAlignment="1" applyProtection="1">
      <alignment horizontal="center"/>
      <protection locked="0"/>
    </xf>
    <xf numFmtId="0" fontId="10" fillId="12" borderId="26" xfId="2" applyFont="1" applyFill="1" applyBorder="1" applyAlignment="1" applyProtection="1">
      <alignment horizontal="center"/>
      <protection locked="0"/>
    </xf>
    <xf numFmtId="164" fontId="5" fillId="23" borderId="25" xfId="2" applyNumberFormat="1" applyFont="1" applyFill="1" applyBorder="1" applyAlignment="1">
      <alignment horizontal="center"/>
    </xf>
    <xf numFmtId="0" fontId="5" fillId="9" borderId="26" xfId="2" applyFont="1" applyFill="1" applyBorder="1" applyProtection="1">
      <protection locked="0"/>
    </xf>
    <xf numFmtId="0" fontId="5" fillId="17" borderId="26" xfId="2" applyFont="1" applyFill="1" applyBorder="1" applyProtection="1">
      <protection locked="0"/>
    </xf>
    <xf numFmtId="0" fontId="10" fillId="24" borderId="26" xfId="2" applyFont="1" applyFill="1" applyBorder="1" applyAlignment="1" applyProtection="1">
      <alignment horizontal="center"/>
      <protection locked="0"/>
    </xf>
    <xf numFmtId="1" fontId="10" fillId="0" borderId="26" xfId="2" applyNumberFormat="1" applyFont="1" applyBorder="1" applyAlignment="1" applyProtection="1">
      <alignment horizontal="center"/>
      <protection locked="0"/>
    </xf>
    <xf numFmtId="2" fontId="10" fillId="0" borderId="26" xfId="2" applyNumberFormat="1" applyFont="1" applyBorder="1" applyAlignment="1" applyProtection="1">
      <alignment horizontal="center"/>
      <protection locked="0"/>
    </xf>
    <xf numFmtId="0" fontId="10" fillId="0" borderId="26" xfId="2" applyFont="1" applyBorder="1" applyAlignment="1" applyProtection="1">
      <alignment horizontal="left" vertical="center"/>
      <protection locked="0"/>
    </xf>
    <xf numFmtId="0" fontId="1" fillId="0" borderId="0" xfId="2" applyAlignment="1" applyProtection="1">
      <alignment horizontal="left" vertical="center"/>
      <protection locked="0"/>
    </xf>
    <xf numFmtId="0" fontId="5" fillId="0" borderId="26" xfId="2" applyFont="1" applyBorder="1" applyAlignment="1" applyProtection="1">
      <alignment horizontal="center" vertical="center"/>
      <protection locked="0"/>
    </xf>
    <xf numFmtId="2" fontId="5" fillId="0" borderId="26" xfId="2" applyNumberFormat="1" applyFont="1" applyBorder="1" applyAlignment="1" applyProtection="1">
      <alignment horizontal="center" vertical="center"/>
      <protection locked="0"/>
    </xf>
    <xf numFmtId="0" fontId="10" fillId="21" borderId="26" xfId="2" applyFont="1" applyFill="1" applyBorder="1" applyAlignment="1" applyProtection="1">
      <alignment horizontal="center" vertical="center"/>
      <protection locked="0"/>
    </xf>
    <xf numFmtId="164" fontId="5" fillId="0" borderId="25" xfId="2" applyNumberFormat="1" applyFont="1" applyBorder="1" applyAlignment="1">
      <alignment horizontal="center" vertical="center"/>
    </xf>
    <xf numFmtId="0" fontId="10" fillId="20" borderId="26" xfId="2" applyFont="1" applyFill="1" applyBorder="1" applyAlignment="1" applyProtection="1">
      <alignment horizontal="center" vertical="center"/>
      <protection locked="0"/>
    </xf>
    <xf numFmtId="0" fontId="5" fillId="0" borderId="26" xfId="2" applyFont="1" applyBorder="1" applyAlignment="1" applyProtection="1">
      <alignment vertical="center"/>
      <protection locked="0"/>
    </xf>
    <xf numFmtId="0" fontId="5" fillId="0" borderId="26" xfId="2" applyFont="1" applyBorder="1" applyAlignment="1" applyProtection="1">
      <alignment horizontal="left" vertical="center" wrapText="1" shrinkToFit="1"/>
      <protection locked="0"/>
    </xf>
    <xf numFmtId="0" fontId="12" fillId="0" borderId="26" xfId="2" applyFont="1" applyBorder="1" applyAlignment="1" applyProtection="1">
      <alignment vertical="center"/>
      <protection locked="0"/>
    </xf>
    <xf numFmtId="166" fontId="5" fillId="0" borderId="26" xfId="2" applyNumberFormat="1" applyFont="1" applyBorder="1" applyAlignment="1" applyProtection="1">
      <alignment horizontal="center" vertical="center"/>
      <protection locked="0"/>
    </xf>
    <xf numFmtId="49" fontId="5" fillId="0" borderId="26" xfId="2" applyNumberFormat="1" applyFont="1" applyBorder="1" applyAlignment="1" applyProtection="1">
      <alignment horizontal="center" vertical="center"/>
      <protection locked="0"/>
    </xf>
    <xf numFmtId="0" fontId="1" fillId="0" borderId="26" xfId="2" applyBorder="1" applyAlignment="1" applyProtection="1">
      <alignment vertical="center"/>
      <protection locked="0"/>
    </xf>
    <xf numFmtId="0" fontId="1" fillId="0" borderId="0" xfId="2" applyAlignment="1">
      <alignment vertical="center"/>
    </xf>
    <xf numFmtId="0" fontId="9" fillId="0" borderId="26" xfId="5" applyBorder="1" applyProtection="1">
      <protection locked="0"/>
    </xf>
    <xf numFmtId="49" fontId="5" fillId="17" borderId="26" xfId="2" applyNumberFormat="1" applyFont="1" applyFill="1" applyBorder="1" applyAlignment="1" applyProtection="1">
      <alignment horizontal="center"/>
      <protection locked="0"/>
    </xf>
    <xf numFmtId="0" fontId="1" fillId="0" borderId="26" xfId="2" applyBorder="1" applyAlignment="1" applyProtection="1">
      <alignment horizontal="center"/>
      <protection locked="0"/>
    </xf>
    <xf numFmtId="0" fontId="1" fillId="0" borderId="26" xfId="2" applyBorder="1" applyAlignment="1" applyProtection="1">
      <alignment horizontal="left" vertical="center"/>
      <protection locked="0"/>
    </xf>
    <xf numFmtId="1" fontId="1" fillId="0" borderId="26" xfId="2" applyNumberFormat="1" applyBorder="1" applyAlignment="1" applyProtection="1">
      <alignment horizontal="center"/>
      <protection locked="0"/>
    </xf>
    <xf numFmtId="2" fontId="1" fillId="0" borderId="26" xfId="2" applyNumberFormat="1" applyBorder="1" applyAlignment="1" applyProtection="1">
      <alignment horizontal="center"/>
      <protection locked="0"/>
    </xf>
    <xf numFmtId="0" fontId="1" fillId="0" borderId="0" xfId="2" applyProtection="1">
      <protection locked="0"/>
    </xf>
    <xf numFmtId="0" fontId="10" fillId="10" borderId="26" xfId="2" applyFont="1" applyFill="1" applyBorder="1" applyAlignment="1" applyProtection="1">
      <alignment horizontal="center"/>
      <protection locked="0"/>
    </xf>
    <xf numFmtId="0" fontId="10" fillId="10" borderId="0" xfId="2" applyFont="1" applyFill="1" applyAlignment="1" applyProtection="1">
      <alignment horizontal="center"/>
      <protection locked="0"/>
    </xf>
    <xf numFmtId="0" fontId="10" fillId="0" borderId="26" xfId="2" applyFont="1" applyBorder="1" applyAlignment="1" applyProtection="1">
      <alignment horizontal="center"/>
      <protection locked="0"/>
    </xf>
    <xf numFmtId="0" fontId="10" fillId="21" borderId="12" xfId="2" applyFont="1" applyFill="1" applyBorder="1" applyAlignment="1" applyProtection="1">
      <alignment horizontal="center"/>
      <protection locked="0"/>
    </xf>
    <xf numFmtId="0" fontId="1" fillId="0" borderId="12" xfId="2" applyBorder="1" applyProtection="1">
      <protection locked="0"/>
    </xf>
    <xf numFmtId="1" fontId="1" fillId="0" borderId="27" xfId="2" applyNumberFormat="1" applyBorder="1" applyAlignment="1" applyProtection="1">
      <alignment horizontal="center"/>
      <protection locked="0"/>
    </xf>
    <xf numFmtId="0" fontId="1" fillId="23" borderId="12" xfId="2" applyFill="1" applyBorder="1" applyProtection="1">
      <protection locked="0"/>
    </xf>
    <xf numFmtId="0" fontId="10" fillId="0" borderId="12" xfId="2" applyFont="1" applyBorder="1" applyAlignment="1" applyProtection="1">
      <alignment horizontal="center"/>
      <protection locked="0"/>
    </xf>
    <xf numFmtId="164" fontId="5" fillId="0" borderId="0" xfId="2" applyNumberFormat="1" applyFont="1" applyAlignment="1">
      <alignment horizontal="center"/>
    </xf>
    <xf numFmtId="0" fontId="10" fillId="0" borderId="0" xfId="2" applyFont="1" applyAlignment="1" applyProtection="1">
      <alignment horizontal="center"/>
      <protection locked="0"/>
    </xf>
    <xf numFmtId="1" fontId="1" fillId="0" borderId="0" xfId="2" applyNumberFormat="1" applyAlignment="1" applyProtection="1">
      <alignment horizontal="center"/>
      <protection locked="0"/>
    </xf>
    <xf numFmtId="0" fontId="1" fillId="0" borderId="1" xfId="2" applyBorder="1" applyProtection="1">
      <protection locked="0"/>
    </xf>
    <xf numFmtId="0" fontId="1" fillId="0" borderId="15" xfId="2" applyBorder="1" applyProtection="1">
      <protection locked="0"/>
    </xf>
    <xf numFmtId="0" fontId="1" fillId="20" borderId="1" xfId="2" applyFill="1" applyBorder="1" applyProtection="1">
      <protection locked="0"/>
    </xf>
    <xf numFmtId="0" fontId="1" fillId="19" borderId="1" xfId="2" applyFill="1" applyBorder="1" applyProtection="1">
      <protection locked="0"/>
    </xf>
    <xf numFmtId="0" fontId="1" fillId="22" borderId="1" xfId="2" applyFill="1" applyBorder="1" applyProtection="1">
      <protection locked="0"/>
    </xf>
    <xf numFmtId="49" fontId="1" fillId="0" borderId="1" xfId="2" applyNumberFormat="1" applyBorder="1" applyAlignment="1" applyProtection="1">
      <alignment horizontal="center"/>
      <protection locked="0"/>
    </xf>
    <xf numFmtId="0" fontId="1" fillId="25" borderId="1" xfId="2" applyFill="1" applyBorder="1" applyProtection="1">
      <protection locked="0"/>
    </xf>
    <xf numFmtId="0" fontId="1" fillId="11" borderId="1" xfId="2" applyFill="1" applyBorder="1" applyProtection="1">
      <protection locked="0"/>
    </xf>
    <xf numFmtId="0" fontId="1" fillId="0" borderId="0" xfId="2" applyAlignment="1">
      <alignment horizontal="left" vertical="center"/>
    </xf>
    <xf numFmtId="49" fontId="1" fillId="0" borderId="26" xfId="2" applyNumberFormat="1" applyBorder="1" applyAlignment="1" applyProtection="1">
      <alignment horizontal="center"/>
      <protection locked="0"/>
    </xf>
    <xf numFmtId="0" fontId="5" fillId="0" borderId="0" xfId="2" applyFont="1" applyAlignment="1">
      <alignment horizontal="center"/>
    </xf>
    <xf numFmtId="49" fontId="1" fillId="0" borderId="0" xfId="2" applyNumberFormat="1" applyAlignment="1" applyProtection="1">
      <alignment horizontal="center"/>
      <protection locked="0"/>
    </xf>
    <xf numFmtId="49" fontId="5" fillId="0" borderId="0" xfId="2" applyNumberFormat="1" applyFont="1" applyAlignment="1" applyProtection="1">
      <alignment horizontal="center"/>
      <protection locked="0"/>
    </xf>
    <xf numFmtId="49" fontId="1" fillId="0" borderId="0" xfId="2" applyNumberFormat="1" applyAlignment="1" applyProtection="1">
      <alignment horizontal="center" vertical="center"/>
      <protection locked="0"/>
    </xf>
    <xf numFmtId="0" fontId="3" fillId="0" borderId="0" xfId="1" applyProtection="1">
      <protection locked="0"/>
    </xf>
    <xf numFmtId="0" fontId="3" fillId="0" borderId="0" xfId="1" applyAlignment="1" applyProtection="1">
      <alignment horizontal="left"/>
      <protection locked="0"/>
    </xf>
    <xf numFmtId="0" fontId="5" fillId="0" borderId="0" xfId="1" applyFont="1" applyAlignment="1" applyProtection="1">
      <alignment horizontal="center"/>
      <protection locked="0"/>
    </xf>
    <xf numFmtId="0" fontId="5" fillId="2" borderId="28" xfId="1" applyFont="1" applyFill="1" applyBorder="1" applyAlignment="1">
      <alignment horizontal="center"/>
    </xf>
    <xf numFmtId="0" fontId="5" fillId="0" borderId="0" xfId="1" applyFont="1" applyProtection="1">
      <protection locked="0"/>
    </xf>
    <xf numFmtId="164" fontId="5" fillId="0" borderId="0" xfId="1" applyNumberFormat="1" applyFont="1" applyProtection="1">
      <protection locked="0"/>
    </xf>
    <xf numFmtId="0" fontId="5" fillId="0" borderId="0" xfId="1" applyFont="1" applyAlignment="1" applyProtection="1">
      <alignment horizontal="left"/>
      <protection locked="0"/>
    </xf>
    <xf numFmtId="164" fontId="4" fillId="8" borderId="7" xfId="1" applyNumberFormat="1" applyFont="1" applyFill="1" applyBorder="1" applyAlignment="1" applyProtection="1">
      <alignment horizontal="center"/>
      <protection locked="0"/>
    </xf>
    <xf numFmtId="0" fontId="4" fillId="8" borderId="8" xfId="1" applyFont="1" applyFill="1" applyBorder="1" applyProtection="1">
      <protection locked="0"/>
    </xf>
    <xf numFmtId="0" fontId="4" fillId="8" borderId="9" xfId="1" applyFont="1" applyFill="1" applyBorder="1" applyAlignment="1" applyProtection="1">
      <alignment horizontal="center"/>
      <protection locked="0"/>
    </xf>
    <xf numFmtId="0" fontId="4" fillId="8" borderId="9" xfId="1" applyFont="1" applyFill="1" applyBorder="1" applyAlignment="1" applyProtection="1">
      <alignment horizontal="left"/>
      <protection locked="0"/>
    </xf>
    <xf numFmtId="165" fontId="4" fillId="8" borderId="29" xfId="1" applyNumberFormat="1" applyFont="1" applyFill="1" applyBorder="1" applyAlignment="1" applyProtection="1">
      <alignment horizontal="center"/>
      <protection locked="0"/>
    </xf>
    <xf numFmtId="164" fontId="5" fillId="0" borderId="13" xfId="1" applyNumberFormat="1" applyFont="1" applyBorder="1" applyProtection="1">
      <protection locked="0"/>
    </xf>
    <xf numFmtId="0" fontId="5" fillId="0" borderId="13" xfId="1" applyFont="1" applyBorder="1" applyProtection="1">
      <protection locked="0"/>
    </xf>
    <xf numFmtId="0" fontId="5" fillId="0" borderId="13" xfId="1" applyFont="1" applyBorder="1" applyAlignment="1" applyProtection="1">
      <alignment horizontal="center"/>
      <protection locked="0"/>
    </xf>
    <xf numFmtId="0" fontId="5" fillId="0" borderId="13" xfId="1" applyFont="1" applyBorder="1" applyAlignment="1" applyProtection="1">
      <alignment horizontal="left"/>
      <protection locked="0"/>
    </xf>
    <xf numFmtId="0" fontId="5" fillId="0" borderId="14" xfId="1" applyFont="1" applyBorder="1" applyAlignment="1" applyProtection="1">
      <alignment horizontal="left"/>
      <protection locked="0"/>
    </xf>
    <xf numFmtId="165" fontId="5" fillId="0" borderId="1" xfId="1" applyNumberFormat="1" applyFont="1" applyBorder="1" applyProtection="1">
      <protection locked="0"/>
    </xf>
    <xf numFmtId="0" fontId="5" fillId="10" borderId="10" xfId="1" applyFont="1" applyFill="1" applyBorder="1" applyProtection="1">
      <protection locked="0"/>
    </xf>
    <xf numFmtId="0" fontId="5" fillId="10" borderId="30" xfId="2" applyFont="1" applyFill="1" applyBorder="1" applyProtection="1">
      <protection locked="0"/>
    </xf>
    <xf numFmtId="0" fontId="5" fillId="11" borderId="10" xfId="1" applyFont="1" applyFill="1" applyBorder="1" applyProtection="1">
      <protection locked="0"/>
    </xf>
    <xf numFmtId="164" fontId="5" fillId="0" borderId="17" xfId="1" applyNumberFormat="1" applyFont="1" applyBorder="1" applyProtection="1">
      <protection locked="0"/>
    </xf>
    <xf numFmtId="0" fontId="5" fillId="10" borderId="18" xfId="1" applyFont="1" applyFill="1" applyBorder="1" applyProtection="1">
      <protection locked="0"/>
    </xf>
    <xf numFmtId="0" fontId="5" fillId="10" borderId="20" xfId="2" applyFont="1" applyFill="1" applyBorder="1" applyProtection="1">
      <protection locked="0"/>
    </xf>
    <xf numFmtId="0" fontId="5" fillId="10" borderId="20" xfId="1" applyFont="1" applyFill="1" applyBorder="1" applyAlignment="1" applyProtection="1">
      <alignment horizontal="right"/>
      <protection locked="0"/>
    </xf>
    <xf numFmtId="0" fontId="5" fillId="10" borderId="16" xfId="1" applyFont="1" applyFill="1" applyBorder="1" applyAlignment="1" applyProtection="1">
      <alignment horizontal="left"/>
      <protection locked="0"/>
    </xf>
    <xf numFmtId="0" fontId="5" fillId="12" borderId="18" xfId="1" applyFont="1" applyFill="1" applyBorder="1" applyProtection="1">
      <protection locked="0"/>
    </xf>
    <xf numFmtId="0" fontId="5" fillId="0" borderId="17" xfId="1" applyFont="1" applyBorder="1" applyProtection="1">
      <protection locked="0"/>
    </xf>
    <xf numFmtId="0" fontId="5" fillId="13" borderId="18" xfId="1" applyFont="1" applyFill="1" applyBorder="1" applyProtection="1">
      <protection locked="0"/>
    </xf>
    <xf numFmtId="164" fontId="5" fillId="0" borderId="17" xfId="1" applyNumberFormat="1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5" fillId="10" borderId="19" xfId="1" applyFont="1" applyFill="1" applyBorder="1" applyProtection="1">
      <protection locked="0"/>
    </xf>
    <xf numFmtId="0" fontId="5" fillId="0" borderId="19" xfId="1" applyFont="1" applyBorder="1" applyProtection="1">
      <protection locked="0"/>
    </xf>
    <xf numFmtId="0" fontId="5" fillId="10" borderId="20" xfId="1" applyFont="1" applyFill="1" applyBorder="1" applyProtection="1">
      <protection locked="0"/>
    </xf>
    <xf numFmtId="0" fontId="5" fillId="10" borderId="16" xfId="1" applyFont="1" applyFill="1" applyBorder="1" applyProtection="1">
      <protection locked="0"/>
    </xf>
    <xf numFmtId="0" fontId="5" fillId="10" borderId="2" xfId="1" applyFont="1" applyFill="1" applyBorder="1" applyProtection="1">
      <protection locked="0"/>
    </xf>
    <xf numFmtId="0" fontId="5" fillId="10" borderId="4" xfId="1" applyFont="1" applyFill="1" applyBorder="1" applyProtection="1">
      <protection locked="0"/>
    </xf>
    <xf numFmtId="0" fontId="5" fillId="14" borderId="17" xfId="1" applyFont="1" applyFill="1" applyBorder="1" applyAlignment="1" applyProtection="1">
      <alignment horizontal="center"/>
      <protection locked="0"/>
    </xf>
    <xf numFmtId="165" fontId="5" fillId="0" borderId="0" xfId="1" applyNumberFormat="1" applyFont="1" applyProtection="1">
      <protection locked="0"/>
    </xf>
    <xf numFmtId="0" fontId="5" fillId="0" borderId="17" xfId="0" applyFont="1" applyBorder="1" applyProtection="1">
      <protection locked="0"/>
    </xf>
    <xf numFmtId="165" fontId="5" fillId="0" borderId="1" xfId="0" applyNumberFormat="1" applyFont="1" applyBorder="1" applyProtection="1">
      <protection locked="0"/>
    </xf>
    <xf numFmtId="0" fontId="5" fillId="10" borderId="0" xfId="1" applyFont="1" applyFill="1"/>
    <xf numFmtId="0" fontId="5" fillId="10" borderId="17" xfId="1" applyFont="1" applyFill="1" applyBorder="1" applyAlignment="1">
      <alignment horizontal="center"/>
    </xf>
    <xf numFmtId="0" fontId="5" fillId="10" borderId="13" xfId="1" applyFont="1" applyFill="1" applyBorder="1" applyAlignment="1">
      <alignment horizontal="left"/>
    </xf>
    <xf numFmtId="0" fontId="5" fillId="10" borderId="1" xfId="1" applyFont="1" applyFill="1" applyBorder="1" applyAlignment="1">
      <alignment horizontal="left"/>
    </xf>
    <xf numFmtId="165" fontId="5" fillId="10" borderId="0" xfId="1" applyNumberFormat="1" applyFont="1" applyFill="1"/>
    <xf numFmtId="9" fontId="5" fillId="10" borderId="0" xfId="3" applyFont="1" applyFill="1"/>
    <xf numFmtId="0" fontId="3" fillId="10" borderId="0" xfId="1" applyFill="1"/>
    <xf numFmtId="165" fontId="5" fillId="26" borderId="1" xfId="0" applyNumberFormat="1" applyFont="1" applyFill="1" applyBorder="1" applyProtection="1">
      <protection locked="0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left"/>
      <protection locked="0"/>
    </xf>
    <xf numFmtId="0" fontId="5" fillId="16" borderId="17" xfId="0" applyFont="1" applyFill="1" applyBorder="1" applyProtection="1">
      <protection locked="0"/>
    </xf>
    <xf numFmtId="165" fontId="5" fillId="9" borderId="1" xfId="0" applyNumberFormat="1" applyFont="1" applyFill="1" applyBorder="1" applyProtection="1">
      <protection locked="0"/>
    </xf>
    <xf numFmtId="0" fontId="5" fillId="9" borderId="1" xfId="1" applyFont="1" applyFill="1" applyBorder="1" applyAlignment="1">
      <alignment horizontal="left"/>
    </xf>
    <xf numFmtId="0" fontId="2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14" fillId="0" borderId="0" xfId="0" applyFont="1" applyAlignment="1">
      <alignment horizontal="left" indent="1"/>
    </xf>
    <xf numFmtId="167" fontId="0" fillId="0" borderId="0" xfId="0" applyNumberFormat="1" applyAlignment="1">
      <alignment horizontal="left" indent="1"/>
    </xf>
    <xf numFmtId="164" fontId="5" fillId="9" borderId="17" xfId="1" applyNumberFormat="1" applyFont="1" applyFill="1" applyBorder="1" applyAlignment="1">
      <alignment horizontal="left" indent="1"/>
    </xf>
    <xf numFmtId="0" fontId="5" fillId="9" borderId="0" xfId="1" applyFont="1" applyFill="1"/>
    <xf numFmtId="0" fontId="5" fillId="9" borderId="13" xfId="1" applyFont="1" applyFill="1" applyBorder="1" applyAlignment="1">
      <alignment horizontal="center"/>
    </xf>
    <xf numFmtId="0" fontId="5" fillId="9" borderId="17" xfId="0" applyFont="1" applyFill="1" applyBorder="1" applyProtection="1">
      <protection locked="0"/>
    </xf>
    <xf numFmtId="0" fontId="5" fillId="27" borderId="0" xfId="1" applyFont="1" applyFill="1"/>
    <xf numFmtId="165" fontId="5" fillId="27" borderId="1" xfId="0" applyNumberFormat="1" applyFont="1" applyFill="1" applyBorder="1" applyProtection="1">
      <protection locked="0"/>
    </xf>
    <xf numFmtId="165" fontId="5" fillId="27" borderId="17" xfId="1" applyNumberFormat="1" applyFont="1" applyFill="1" applyBorder="1"/>
    <xf numFmtId="165" fontId="5" fillId="27" borderId="22" xfId="1" applyNumberFormat="1" applyFont="1" applyFill="1" applyBorder="1"/>
    <xf numFmtId="165" fontId="15" fillId="0" borderId="5" xfId="1" applyNumberFormat="1" applyFont="1" applyBorder="1" applyAlignment="1">
      <alignment horizontal="center"/>
    </xf>
    <xf numFmtId="165" fontId="16" fillId="0" borderId="6" xfId="1" applyNumberFormat="1" applyFont="1" applyBorder="1" applyAlignment="1">
      <alignment horizontal="center"/>
    </xf>
    <xf numFmtId="9" fontId="5" fillId="9" borderId="1" xfId="3" applyFont="1" applyFill="1" applyBorder="1"/>
    <xf numFmtId="9" fontId="5" fillId="27" borderId="1" xfId="3" applyFont="1" applyFill="1" applyBorder="1"/>
    <xf numFmtId="9" fontId="5" fillId="16" borderId="1" xfId="3" applyFont="1" applyFill="1" applyBorder="1"/>
    <xf numFmtId="0" fontId="5" fillId="24" borderId="13" xfId="1" applyFont="1" applyFill="1" applyBorder="1" applyAlignment="1">
      <alignment horizontal="center"/>
    </xf>
    <xf numFmtId="9" fontId="5" fillId="24" borderId="1" xfId="3" applyFont="1" applyFill="1" applyBorder="1"/>
    <xf numFmtId="9" fontId="5" fillId="15" borderId="1" xfId="3" applyFont="1" applyFill="1" applyBorder="1"/>
    <xf numFmtId="165" fontId="15" fillId="0" borderId="0" xfId="1" applyNumberFormat="1" applyFont="1"/>
    <xf numFmtId="165" fontId="15" fillId="0" borderId="11" xfId="1" applyNumberFormat="1" applyFont="1" applyBorder="1"/>
    <xf numFmtId="0" fontId="5" fillId="10" borderId="13" xfId="1" applyFont="1" applyFill="1" applyBorder="1" applyAlignment="1">
      <alignment horizontal="center"/>
    </xf>
    <xf numFmtId="0" fontId="5" fillId="0" borderId="13" xfId="0" applyFont="1" applyBorder="1" applyAlignment="1" applyProtection="1">
      <alignment horizontal="center"/>
      <protection locked="0"/>
    </xf>
    <xf numFmtId="0" fontId="5" fillId="14" borderId="13" xfId="1" applyFont="1" applyFill="1" applyBorder="1" applyAlignment="1">
      <alignment horizontal="center"/>
    </xf>
    <xf numFmtId="165" fontId="5" fillId="9" borderId="1" xfId="1" applyNumberFormat="1" applyFont="1" applyFill="1" applyBorder="1"/>
    <xf numFmtId="9" fontId="5" fillId="28" borderId="0" xfId="3" applyFont="1" applyFill="1"/>
    <xf numFmtId="0" fontId="5" fillId="28" borderId="17" xfId="1" applyFont="1" applyFill="1" applyBorder="1"/>
    <xf numFmtId="165" fontId="15" fillId="0" borderId="7" xfId="1" applyNumberFormat="1" applyFont="1" applyBorder="1"/>
    <xf numFmtId="165" fontId="15" fillId="0" borderId="31" xfId="1" applyNumberFormat="1" applyFont="1" applyBorder="1"/>
    <xf numFmtId="165" fontId="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5" fillId="9" borderId="22" xfId="1" applyNumberFormat="1" applyFont="1" applyFill="1" applyBorder="1"/>
    <xf numFmtId="165" fontId="5" fillId="9" borderId="32" xfId="1" applyNumberFormat="1" applyFont="1" applyFill="1" applyBorder="1"/>
    <xf numFmtId="15" fontId="5" fillId="0" borderId="13" xfId="1" applyNumberFormat="1" applyFont="1" applyBorder="1"/>
    <xf numFmtId="44" fontId="5" fillId="12" borderId="13" xfId="6" applyFont="1" applyFill="1" applyBorder="1" applyAlignment="1">
      <alignment horizontal="left" indent="1"/>
    </xf>
    <xf numFmtId="44" fontId="5" fillId="29" borderId="13" xfId="6" applyFont="1" applyFill="1" applyBorder="1" applyAlignment="1">
      <alignment horizontal="left" indent="1"/>
    </xf>
    <xf numFmtId="44" fontId="5" fillId="30" borderId="13" xfId="6" applyFont="1" applyFill="1" applyBorder="1" applyAlignment="1">
      <alignment horizontal="left" indent="1"/>
    </xf>
    <xf numFmtId="165" fontId="15" fillId="0" borderId="33" xfId="1" applyNumberFormat="1" applyFont="1" applyBorder="1"/>
    <xf numFmtId="0" fontId="4" fillId="8" borderId="34" xfId="1" applyFont="1" applyFill="1" applyBorder="1"/>
    <xf numFmtId="165" fontId="5" fillId="31" borderId="1" xfId="0" applyNumberFormat="1" applyFont="1" applyFill="1" applyBorder="1" applyProtection="1">
      <protection locked="0"/>
    </xf>
    <xf numFmtId="0" fontId="5" fillId="32" borderId="0" xfId="1" applyFont="1" applyFill="1"/>
    <xf numFmtId="164" fontId="5" fillId="32" borderId="17" xfId="1" applyNumberFormat="1" applyFont="1" applyFill="1" applyBorder="1" applyAlignment="1">
      <alignment horizontal="left" indent="1"/>
    </xf>
    <xf numFmtId="0" fontId="5" fillId="32" borderId="17" xfId="1" applyFont="1" applyFill="1" applyBorder="1"/>
    <xf numFmtId="0" fontId="5" fillId="10" borderId="17" xfId="0" applyFont="1" applyFill="1" applyBorder="1" applyProtection="1">
      <protection locked="0"/>
    </xf>
    <xf numFmtId="0" fontId="4" fillId="0" borderId="17" xfId="1" applyFont="1" applyBorder="1"/>
    <xf numFmtId="165" fontId="5" fillId="0" borderId="0" xfId="0" applyNumberFormat="1" applyFont="1" applyProtection="1">
      <protection locked="0"/>
    </xf>
    <xf numFmtId="16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 indent="1"/>
    </xf>
    <xf numFmtId="165" fontId="6" fillId="3" borderId="2" xfId="1" applyNumberFormat="1" applyFont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165" fontId="6" fillId="4" borderId="2" xfId="1" applyNumberFormat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4" fillId="11" borderId="7" xfId="1" applyFont="1" applyFill="1" applyBorder="1" applyAlignment="1" applyProtection="1">
      <alignment horizontal="center"/>
      <protection locked="0"/>
    </xf>
    <xf numFmtId="0" fontId="2" fillId="11" borderId="11" xfId="1" applyFont="1" applyFill="1" applyBorder="1" applyAlignment="1" applyProtection="1">
      <alignment horizontal="center"/>
      <protection locked="0"/>
    </xf>
    <xf numFmtId="165" fontId="15" fillId="0" borderId="7" xfId="1" applyNumberFormat="1" applyFont="1" applyBorder="1" applyAlignment="1">
      <alignment horizontal="center"/>
    </xf>
    <xf numFmtId="165" fontId="15" fillId="0" borderId="31" xfId="1" applyNumberFormat="1" applyFont="1" applyBorder="1" applyAlignment="1">
      <alignment horizontal="center"/>
    </xf>
    <xf numFmtId="165" fontId="15" fillId="0" borderId="11" xfId="1" applyNumberFormat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49" fontId="1" fillId="0" borderId="1" xfId="2" applyNumberFormat="1" applyBorder="1" applyAlignment="1" applyProtection="1">
      <alignment horizontal="center" vertical="center"/>
      <protection locked="0"/>
    </xf>
    <xf numFmtId="0" fontId="5" fillId="0" borderId="26" xfId="2" applyFont="1" applyBorder="1" applyAlignment="1" applyProtection="1">
      <alignment horizontal="center" vertical="center"/>
      <protection locked="0"/>
    </xf>
    <xf numFmtId="1" fontId="5" fillId="0" borderId="26" xfId="2" applyNumberFormat="1" applyFont="1" applyBorder="1" applyAlignment="1" applyProtection="1">
      <alignment horizontal="center" vertical="center"/>
      <protection locked="0"/>
    </xf>
    <xf numFmtId="2" fontId="5" fillId="0" borderId="26" xfId="2" applyNumberFormat="1" applyFont="1" applyBorder="1" applyAlignment="1" applyProtection="1">
      <alignment horizontal="center" vertical="center"/>
      <protection locked="0"/>
    </xf>
    <xf numFmtId="0" fontId="5" fillId="0" borderId="26" xfId="2" applyFont="1" applyBorder="1" applyAlignment="1" applyProtection="1">
      <alignment horizontal="left" vertical="center"/>
      <protection locked="0"/>
    </xf>
  </cellXfs>
  <cellStyles count="7">
    <cellStyle name="Hyperlink 2" xfId="5" xr:uid="{4A3C70A8-064A-450F-9897-0257E68FD35D}"/>
    <cellStyle name="Millares" xfId="4" builtinId="3"/>
    <cellStyle name="Moneda" xfId="6" builtinId="4"/>
    <cellStyle name="Normal" xfId="0" builtinId="0"/>
    <cellStyle name="Normal 2" xfId="1" xr:uid="{0649F493-AB79-40E0-B3E6-FA723DAC57BF}"/>
    <cellStyle name="Normal 2 2" xfId="2" xr:uid="{81BD431E-9D7E-4166-923A-FAD784665CE9}"/>
    <cellStyle name="Porcentaje" xfId="3" builtinId="5"/>
  </cellStyles>
  <dxfs count="0"/>
  <tableStyles count="0" defaultTableStyle="TableStyleMedium2" defaultPivotStyle="PivotStyleLight16"/>
  <colors>
    <mruColors>
      <color rgb="FFFF99B6"/>
      <color rgb="FF99F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quaredranken\SQ_Data\6%20-%20Inkoop\Leveranciers\Diageo\Diag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SHEET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veladabcn.com" TargetMode="External"/><Relationship Id="rId13" Type="http://schemas.openxmlformats.org/officeDocument/2006/relationships/hyperlink" Target="mailto:vegansstcugat@gmail.com" TargetMode="External"/><Relationship Id="rId3" Type="http://schemas.openxmlformats.org/officeDocument/2006/relationships/hyperlink" Target="mailto:hanne_k2001@yahoo.com" TargetMode="External"/><Relationship Id="rId7" Type="http://schemas.openxmlformats.org/officeDocument/2006/relationships/hyperlink" Target="mailto:juli@sirokocafe.com" TargetMode="External"/><Relationship Id="rId12" Type="http://schemas.openxmlformats.org/officeDocument/2006/relationships/hyperlink" Target="mailto:moringavg22@gmail.com" TargetMode="External"/><Relationship Id="rId17" Type="http://schemas.openxmlformats.org/officeDocument/2006/relationships/comments" Target="../comments2.xml"/><Relationship Id="rId2" Type="http://schemas.openxmlformats.org/officeDocument/2006/relationships/hyperlink" Target="mailto:abrilo1@hotmail.com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mailto:cocina@21demarzo.com" TargetMode="External"/><Relationship Id="rId6" Type="http://schemas.openxmlformats.org/officeDocument/2006/relationships/hyperlink" Target="mailto:labonavibracafeteria@gmail.com" TargetMode="External"/><Relationship Id="rId11" Type="http://schemas.openxmlformats.org/officeDocument/2006/relationships/hyperlink" Target="mailto:alopezbalcells@sanaladas.com" TargetMode="External"/><Relationship Id="rId5" Type="http://schemas.openxmlformats.org/officeDocument/2006/relationships/hyperlink" Target="mailto:adrian@feelgoodfood.es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tamara@goldensmith.es" TargetMode="External"/><Relationship Id="rId4" Type="http://schemas.openxmlformats.org/officeDocument/2006/relationships/hyperlink" Target="mailto:administracion@dinicatering.com" TargetMode="External"/><Relationship Id="rId9" Type="http://schemas.openxmlformats.org/officeDocument/2006/relationships/hyperlink" Target="mailto:info@gransdelaterra.com" TargetMode="External"/><Relationship Id="rId14" Type="http://schemas.openxmlformats.org/officeDocument/2006/relationships/hyperlink" Target="mailto:admin@pambolisucre.ca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369B-7D21-4BE1-B0F6-4248F4392B03}">
  <sheetPr codeName="Hoja5">
    <pageSetUpPr fitToPage="1"/>
  </sheetPr>
  <dimension ref="A1:S1016"/>
  <sheetViews>
    <sheetView workbookViewId="0">
      <pane xSplit="4" ySplit="5" topLeftCell="E6" activePane="bottomRight" state="frozen"/>
      <selection pane="bottomRight" activeCell="A6" sqref="A6"/>
      <selection pane="bottomLeft" activeCell="E30" sqref="E30"/>
      <selection pane="topRight" activeCell="E30" sqref="E30"/>
    </sheetView>
  </sheetViews>
  <sheetFormatPr defaultColWidth="14.42578125" defaultRowHeight="15" customHeight="1"/>
  <cols>
    <col min="1" max="1" width="14.42578125" style="6" customWidth="1"/>
    <col min="2" max="2" width="13" style="160" customWidth="1"/>
    <col min="3" max="3" width="52.85546875" style="160" customWidth="1"/>
    <col min="4" max="4" width="10.28515625" style="160" customWidth="1"/>
    <col min="5" max="6" width="15" style="161" customWidth="1"/>
    <col min="7" max="8" width="8.42578125" style="160" bestFit="1" customWidth="1"/>
    <col min="9" max="9" width="8.42578125" style="160" customWidth="1"/>
    <col min="10" max="11" width="8.42578125" style="160" bestFit="1" customWidth="1"/>
    <col min="12" max="12" width="8.42578125" style="160" customWidth="1"/>
    <col min="13" max="13" width="14.42578125" style="6"/>
    <col min="14" max="15" width="14.42578125" style="160"/>
    <col min="16" max="16" width="8" style="160" bestFit="1" customWidth="1"/>
    <col min="17" max="18" width="14.42578125" style="160"/>
    <col min="19" max="16384" width="14.42578125" style="6"/>
  </cols>
  <sheetData>
    <row r="1" spans="1:19" ht="15" customHeight="1">
      <c r="E1" s="160"/>
    </row>
    <row r="2" spans="1:19">
      <c r="A2" s="1"/>
      <c r="B2" s="162"/>
      <c r="C2" s="162"/>
      <c r="E2" s="160"/>
      <c r="F2" s="3" t="s">
        <v>0</v>
      </c>
      <c r="G2" s="163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/>
      <c r="N2" s="164"/>
      <c r="O2" s="164"/>
      <c r="P2" s="164"/>
      <c r="Q2" s="164"/>
      <c r="R2" s="164"/>
      <c r="S2" s="5"/>
    </row>
    <row r="3" spans="1:19" ht="19.5" thickBot="1">
      <c r="A3" s="5"/>
      <c r="B3" s="165"/>
      <c r="C3" s="164"/>
      <c r="E3" s="160"/>
      <c r="F3" s="166"/>
      <c r="G3" s="265" t="s">
        <v>1</v>
      </c>
      <c r="H3" s="266"/>
      <c r="I3" s="267"/>
      <c r="J3" s="268" t="s">
        <v>2</v>
      </c>
      <c r="K3" s="269"/>
      <c r="L3" s="270"/>
      <c r="M3" s="5"/>
      <c r="N3" s="164"/>
      <c r="O3" s="164"/>
      <c r="P3" s="164"/>
      <c r="Q3" s="164"/>
      <c r="R3" s="164"/>
      <c r="S3" s="5"/>
    </row>
    <row r="4" spans="1:19" ht="19.5" thickBot="1">
      <c r="A4" s="5"/>
      <c r="B4" s="165"/>
      <c r="C4" s="164"/>
      <c r="E4" s="160"/>
      <c r="F4" s="166"/>
      <c r="G4" s="8" t="s">
        <v>3</v>
      </c>
      <c r="H4" s="9" t="s">
        <v>4</v>
      </c>
      <c r="I4" s="10" t="s">
        <v>5</v>
      </c>
      <c r="J4" s="8" t="s">
        <v>3</v>
      </c>
      <c r="K4" s="9" t="s">
        <v>4</v>
      </c>
      <c r="L4" s="10" t="s">
        <v>5</v>
      </c>
      <c r="M4" s="5"/>
      <c r="N4" s="164"/>
      <c r="O4" s="164"/>
      <c r="P4" s="164"/>
      <c r="Q4" s="164"/>
      <c r="R4" s="164"/>
      <c r="S4" s="5"/>
    </row>
    <row r="5" spans="1:19" ht="22.5" customHeight="1" thickBot="1">
      <c r="A5" s="5"/>
      <c r="B5" s="167" t="s">
        <v>6</v>
      </c>
      <c r="C5" s="168" t="s">
        <v>7</v>
      </c>
      <c r="D5" s="169" t="s">
        <v>8</v>
      </c>
      <c r="E5" s="170" t="s">
        <v>9</v>
      </c>
      <c r="F5" s="170" t="s">
        <v>10</v>
      </c>
      <c r="G5" s="171" t="s">
        <v>11</v>
      </c>
      <c r="H5" s="171" t="s">
        <v>11</v>
      </c>
      <c r="I5" s="171" t="s">
        <v>11</v>
      </c>
      <c r="J5" s="171" t="s">
        <v>11</v>
      </c>
      <c r="K5" s="171" t="s">
        <v>11</v>
      </c>
      <c r="L5" s="171" t="s">
        <v>11</v>
      </c>
      <c r="M5" s="5"/>
      <c r="N5" s="15" t="s">
        <v>9</v>
      </c>
      <c r="O5" s="16" t="s">
        <v>10</v>
      </c>
      <c r="P5" s="271" t="s">
        <v>12</v>
      </c>
      <c r="Q5" s="272"/>
      <c r="R5" s="17" t="s">
        <v>13</v>
      </c>
      <c r="S5" s="5"/>
    </row>
    <row r="6" spans="1:19" ht="15.75" thickBot="1">
      <c r="A6" s="5"/>
      <c r="B6" s="172" t="s">
        <v>14</v>
      </c>
      <c r="C6" s="173" t="s">
        <v>15</v>
      </c>
      <c r="D6" s="174">
        <v>15</v>
      </c>
      <c r="E6" s="175" t="s">
        <v>16</v>
      </c>
      <c r="F6" s="176" t="s">
        <v>17</v>
      </c>
      <c r="G6" s="177">
        <v>0</v>
      </c>
      <c r="H6" s="177">
        <v>0</v>
      </c>
      <c r="I6" s="177"/>
      <c r="J6" s="177">
        <v>2.8</v>
      </c>
      <c r="K6" s="177">
        <v>3.1</v>
      </c>
      <c r="L6" s="177">
        <v>4.8</v>
      </c>
      <c r="M6" s="5"/>
      <c r="N6" s="178" t="s">
        <v>18</v>
      </c>
      <c r="O6" s="179" t="s">
        <v>17</v>
      </c>
      <c r="P6" s="273" t="s">
        <v>19</v>
      </c>
      <c r="Q6" s="274"/>
      <c r="R6" s="180" t="s">
        <v>20</v>
      </c>
      <c r="S6" s="5"/>
    </row>
    <row r="7" spans="1:19">
      <c r="A7" s="5"/>
      <c r="B7" s="181" t="s">
        <v>21</v>
      </c>
      <c r="C7" s="173" t="s">
        <v>22</v>
      </c>
      <c r="D7" s="174">
        <v>15</v>
      </c>
      <c r="E7" s="175" t="s">
        <v>16</v>
      </c>
      <c r="F7" s="176" t="s">
        <v>17</v>
      </c>
      <c r="G7" s="177">
        <v>0</v>
      </c>
      <c r="H7" s="177">
        <v>0</v>
      </c>
      <c r="I7" s="177">
        <v>0</v>
      </c>
      <c r="J7" s="177">
        <v>3.12</v>
      </c>
      <c r="K7" s="177">
        <v>3.7</v>
      </c>
      <c r="L7" s="177">
        <v>5.8</v>
      </c>
      <c r="M7" s="5"/>
      <c r="N7" s="182" t="s">
        <v>23</v>
      </c>
      <c r="O7" s="183" t="s">
        <v>24</v>
      </c>
      <c r="P7" s="184" t="s">
        <v>25</v>
      </c>
      <c r="Q7" s="185" t="s">
        <v>26</v>
      </c>
      <c r="R7" s="186" t="s">
        <v>27</v>
      </c>
      <c r="S7" s="5"/>
    </row>
    <row r="8" spans="1:19">
      <c r="A8" s="5"/>
      <c r="B8" s="181" t="s">
        <v>28</v>
      </c>
      <c r="C8" s="187" t="s">
        <v>29</v>
      </c>
      <c r="D8" s="174">
        <v>35</v>
      </c>
      <c r="E8" s="175" t="s">
        <v>16</v>
      </c>
      <c r="F8" s="176" t="s">
        <v>17</v>
      </c>
      <c r="G8" s="177"/>
      <c r="H8" s="177"/>
      <c r="I8" s="177"/>
      <c r="J8" s="177"/>
      <c r="K8" s="177"/>
      <c r="L8" s="177">
        <v>43.75</v>
      </c>
      <c r="M8" s="5"/>
      <c r="N8" s="182" t="s">
        <v>30</v>
      </c>
      <c r="O8" s="183"/>
      <c r="P8" s="184" t="s">
        <v>31</v>
      </c>
      <c r="Q8" s="185" t="s">
        <v>32</v>
      </c>
      <c r="R8" s="188" t="s">
        <v>33</v>
      </c>
      <c r="S8" s="5"/>
    </row>
    <row r="9" spans="1:19">
      <c r="A9" s="5"/>
      <c r="B9" s="181"/>
      <c r="C9" s="173"/>
      <c r="D9" s="174"/>
      <c r="E9" s="175"/>
      <c r="F9" s="176"/>
      <c r="G9" s="177"/>
      <c r="H9" s="177"/>
      <c r="I9" s="177"/>
      <c r="J9" s="177"/>
      <c r="K9" s="177"/>
      <c r="L9" s="177"/>
      <c r="M9" s="5"/>
      <c r="N9" s="182" t="s">
        <v>16</v>
      </c>
      <c r="O9" s="183"/>
      <c r="P9" s="184" t="s">
        <v>34</v>
      </c>
      <c r="Q9" s="185" t="s">
        <v>35</v>
      </c>
      <c r="R9" s="182"/>
      <c r="S9" s="5"/>
    </row>
    <row r="10" spans="1:19" ht="15.75" thickBot="1">
      <c r="A10" s="5"/>
      <c r="B10" s="189" t="s">
        <v>36</v>
      </c>
      <c r="C10" s="173" t="s">
        <v>37</v>
      </c>
      <c r="D10" s="174">
        <v>15</v>
      </c>
      <c r="E10" s="175" t="s">
        <v>16</v>
      </c>
      <c r="F10" s="176" t="s">
        <v>24</v>
      </c>
      <c r="G10" s="177">
        <v>1.65</v>
      </c>
      <c r="H10" s="177">
        <v>1.8</v>
      </c>
      <c r="I10" s="177">
        <f>33.3/15</f>
        <v>2.2199999999999998</v>
      </c>
      <c r="J10" s="177">
        <v>1.8</v>
      </c>
      <c r="K10" s="177">
        <v>1.9</v>
      </c>
      <c r="L10" s="177">
        <f>41.25/15</f>
        <v>2.75</v>
      </c>
      <c r="M10" s="5"/>
      <c r="N10" s="182"/>
      <c r="O10" s="190"/>
      <c r="P10" s="184" t="s">
        <v>38</v>
      </c>
      <c r="Q10" s="185" t="s">
        <v>39</v>
      </c>
      <c r="R10" s="182"/>
      <c r="S10" s="5"/>
    </row>
    <row r="11" spans="1:19" ht="15.75" thickBot="1">
      <c r="A11" s="5"/>
      <c r="B11" s="189" t="s">
        <v>40</v>
      </c>
      <c r="C11" s="173" t="s">
        <v>41</v>
      </c>
      <c r="D11" s="191">
        <v>15</v>
      </c>
      <c r="E11" s="175" t="s">
        <v>16</v>
      </c>
      <c r="F11" s="176" t="s">
        <v>24</v>
      </c>
      <c r="G11" s="177">
        <v>1.65</v>
      </c>
      <c r="H11" s="177">
        <v>1.8</v>
      </c>
      <c r="I11" s="177">
        <f>33.3/15</f>
        <v>2.2199999999999998</v>
      </c>
      <c r="J11" s="177">
        <v>1.8</v>
      </c>
      <c r="K11" s="177">
        <v>1.9</v>
      </c>
      <c r="L11" s="177">
        <f>41.25/15</f>
        <v>2.75</v>
      </c>
      <c r="M11" s="5"/>
      <c r="N11" s="182"/>
      <c r="O11" s="164"/>
      <c r="P11" s="184"/>
      <c r="Q11" s="185"/>
      <c r="R11" s="192"/>
      <c r="S11" s="5"/>
    </row>
    <row r="12" spans="1:19" ht="15.75" thickBot="1">
      <c r="A12" s="5"/>
      <c r="B12" s="189" t="s">
        <v>42</v>
      </c>
      <c r="C12" s="173" t="s">
        <v>43</v>
      </c>
      <c r="D12" s="191">
        <v>15</v>
      </c>
      <c r="E12" s="175" t="s">
        <v>16</v>
      </c>
      <c r="F12" s="176" t="s">
        <v>24</v>
      </c>
      <c r="G12" s="177">
        <v>1.55</v>
      </c>
      <c r="H12" s="177">
        <v>1.7</v>
      </c>
      <c r="I12" s="177">
        <v>2</v>
      </c>
      <c r="J12" s="177">
        <v>1.7</v>
      </c>
      <c r="K12" s="177">
        <v>1.9</v>
      </c>
      <c r="L12" s="177">
        <v>2.5099999999999998</v>
      </c>
      <c r="M12" s="5"/>
      <c r="N12" s="182"/>
      <c r="O12" s="164"/>
      <c r="P12" s="273" t="s">
        <v>44</v>
      </c>
      <c r="Q12" s="274"/>
      <c r="R12" s="164"/>
      <c r="S12" s="5"/>
    </row>
    <row r="13" spans="1:19">
      <c r="A13" s="5"/>
      <c r="B13" s="189" t="s">
        <v>45</v>
      </c>
      <c r="C13" s="173" t="s">
        <v>46</v>
      </c>
      <c r="D13" s="191">
        <v>15</v>
      </c>
      <c r="E13" s="175" t="s">
        <v>16</v>
      </c>
      <c r="F13" s="176" t="s">
        <v>24</v>
      </c>
      <c r="G13" s="177">
        <v>1.55</v>
      </c>
      <c r="H13" s="177">
        <v>1.7</v>
      </c>
      <c r="I13" s="177">
        <v>2</v>
      </c>
      <c r="J13" s="177">
        <v>1.7</v>
      </c>
      <c r="K13" s="177">
        <v>1.9</v>
      </c>
      <c r="L13" s="177">
        <f>37.7/15</f>
        <v>2.5133333333333336</v>
      </c>
      <c r="M13" s="5"/>
      <c r="N13" s="182"/>
      <c r="O13" s="164"/>
      <c r="P13" s="184" t="s">
        <v>47</v>
      </c>
      <c r="Q13" s="185" t="s">
        <v>48</v>
      </c>
      <c r="R13" s="164"/>
      <c r="S13" s="5"/>
    </row>
    <row r="14" spans="1:19" ht="15.75" thickBot="1">
      <c r="A14" s="5"/>
      <c r="B14" s="189" t="s">
        <v>49</v>
      </c>
      <c r="C14" s="187" t="s">
        <v>50</v>
      </c>
      <c r="D14" s="191">
        <v>15</v>
      </c>
      <c r="E14" s="175" t="s">
        <v>16</v>
      </c>
      <c r="F14" s="176" t="s">
        <v>24</v>
      </c>
      <c r="G14" s="177">
        <v>1.65</v>
      </c>
      <c r="H14" s="177">
        <v>1.8</v>
      </c>
      <c r="I14" s="177">
        <f>33.3/15</f>
        <v>2.2199999999999998</v>
      </c>
      <c r="J14" s="177">
        <v>1.8</v>
      </c>
      <c r="K14" s="177">
        <v>1.9</v>
      </c>
      <c r="L14" s="177">
        <f>41.25/15</f>
        <v>2.75</v>
      </c>
      <c r="M14" s="5"/>
      <c r="N14" s="193"/>
      <c r="O14" s="164"/>
      <c r="P14" s="184" t="s">
        <v>51</v>
      </c>
      <c r="Q14" s="185" t="s">
        <v>52</v>
      </c>
      <c r="R14" s="164"/>
      <c r="S14" s="5"/>
    </row>
    <row r="15" spans="1:19">
      <c r="A15" s="5"/>
      <c r="B15" s="189" t="s">
        <v>53</v>
      </c>
      <c r="C15" s="187" t="s">
        <v>54</v>
      </c>
      <c r="D15" s="191">
        <v>15</v>
      </c>
      <c r="E15" s="175" t="s">
        <v>16</v>
      </c>
      <c r="F15" s="176" t="s">
        <v>24</v>
      </c>
      <c r="G15" s="177">
        <v>1.65</v>
      </c>
      <c r="H15" s="177">
        <v>1.8</v>
      </c>
      <c r="I15" s="177">
        <f>33.3/15</f>
        <v>2.2199999999999998</v>
      </c>
      <c r="J15" s="177">
        <v>1.8</v>
      </c>
      <c r="K15" s="177">
        <v>1.9</v>
      </c>
      <c r="L15" s="177">
        <f>41.25/15</f>
        <v>2.75</v>
      </c>
      <c r="M15" s="5"/>
      <c r="N15" s="164"/>
      <c r="O15" s="164"/>
      <c r="P15" s="184" t="s">
        <v>55</v>
      </c>
      <c r="Q15" s="185" t="s">
        <v>56</v>
      </c>
      <c r="R15" s="164"/>
      <c r="S15" s="5"/>
    </row>
    <row r="16" spans="1:19">
      <c r="A16" s="5"/>
      <c r="B16" s="189"/>
      <c r="C16" s="187"/>
      <c r="D16" s="191"/>
      <c r="E16" s="175"/>
      <c r="F16" s="176"/>
      <c r="G16" s="177"/>
      <c r="H16" s="177"/>
      <c r="I16" s="177"/>
      <c r="J16" s="177"/>
      <c r="K16" s="177"/>
      <c r="L16" s="177"/>
      <c r="M16" s="5"/>
      <c r="N16" s="164"/>
      <c r="O16" s="164"/>
      <c r="P16" s="184" t="s">
        <v>57</v>
      </c>
      <c r="Q16" s="185" t="s">
        <v>58</v>
      </c>
      <c r="R16" s="164"/>
      <c r="S16" s="5"/>
    </row>
    <row r="17" spans="1:19">
      <c r="A17" s="5"/>
      <c r="B17" s="181" t="s">
        <v>59</v>
      </c>
      <c r="C17" s="187" t="s">
        <v>60</v>
      </c>
      <c r="D17" s="191">
        <v>24</v>
      </c>
      <c r="E17" s="175" t="s">
        <v>16</v>
      </c>
      <c r="F17" s="176" t="s">
        <v>17</v>
      </c>
      <c r="G17" s="177">
        <v>0</v>
      </c>
      <c r="H17" s="177">
        <v>0</v>
      </c>
      <c r="I17" s="177">
        <v>0</v>
      </c>
      <c r="J17" s="177">
        <v>1.85</v>
      </c>
      <c r="K17" s="177">
        <v>2.2999999999999998</v>
      </c>
      <c r="L17" s="177">
        <v>3.4</v>
      </c>
      <c r="M17" s="5"/>
      <c r="N17" s="164"/>
      <c r="O17" s="164"/>
      <c r="P17" s="184" t="s">
        <v>61</v>
      </c>
      <c r="Q17" s="185" t="s">
        <v>62</v>
      </c>
      <c r="R17" s="164"/>
      <c r="S17" s="5"/>
    </row>
    <row r="18" spans="1:19">
      <c r="A18" s="5"/>
      <c r="B18" s="181"/>
      <c r="C18" s="187"/>
      <c r="D18" s="191"/>
      <c r="E18" s="175"/>
      <c r="F18" s="176"/>
      <c r="G18" s="177"/>
      <c r="H18" s="177"/>
      <c r="I18" s="177"/>
      <c r="J18" s="177"/>
      <c r="K18" s="177"/>
      <c r="L18" s="177"/>
      <c r="M18" s="5"/>
      <c r="N18" s="164"/>
      <c r="O18" s="164"/>
      <c r="P18" s="184" t="s">
        <v>63</v>
      </c>
      <c r="Q18" s="185" t="s">
        <v>64</v>
      </c>
      <c r="R18" s="164"/>
      <c r="S18" s="5"/>
    </row>
    <row r="19" spans="1:19">
      <c r="A19" s="5"/>
      <c r="B19" s="181" t="s">
        <v>65</v>
      </c>
      <c r="C19" s="187" t="s">
        <v>66</v>
      </c>
      <c r="D19" s="191">
        <v>1</v>
      </c>
      <c r="E19" s="175" t="s">
        <v>16</v>
      </c>
      <c r="F19" s="176" t="s">
        <v>24</v>
      </c>
      <c r="G19" s="177">
        <v>13.78</v>
      </c>
      <c r="H19" s="177">
        <v>19.5</v>
      </c>
      <c r="I19" s="177">
        <v>24.5</v>
      </c>
      <c r="J19" s="177">
        <v>0</v>
      </c>
      <c r="K19" s="177">
        <v>0</v>
      </c>
      <c r="L19" s="177">
        <v>0</v>
      </c>
      <c r="M19" s="5"/>
      <c r="N19" s="164"/>
      <c r="O19" s="164"/>
      <c r="P19" s="184" t="s">
        <v>67</v>
      </c>
      <c r="Q19" s="185" t="s">
        <v>68</v>
      </c>
      <c r="R19" s="164"/>
      <c r="S19" s="5"/>
    </row>
    <row r="20" spans="1:19">
      <c r="A20" s="5"/>
      <c r="B20" s="181" t="s">
        <v>69</v>
      </c>
      <c r="C20" s="187" t="s">
        <v>70</v>
      </c>
      <c r="D20" s="191">
        <v>1</v>
      </c>
      <c r="E20" s="175" t="s">
        <v>16</v>
      </c>
      <c r="F20" s="176" t="s">
        <v>24</v>
      </c>
      <c r="G20" s="177">
        <v>10.6</v>
      </c>
      <c r="H20" s="177">
        <v>15</v>
      </c>
      <c r="I20" s="177">
        <v>18.100000000000001</v>
      </c>
      <c r="J20" s="177">
        <v>0</v>
      </c>
      <c r="K20" s="177">
        <v>0</v>
      </c>
      <c r="L20" s="177">
        <v>0</v>
      </c>
      <c r="M20" s="5"/>
      <c r="N20" s="164"/>
      <c r="O20" s="164"/>
      <c r="P20" s="184" t="s">
        <v>71</v>
      </c>
      <c r="Q20" s="185" t="s">
        <v>72</v>
      </c>
      <c r="R20" s="164"/>
      <c r="S20" s="5"/>
    </row>
    <row r="21" spans="1:19">
      <c r="A21" s="5"/>
      <c r="B21" s="181" t="s">
        <v>73</v>
      </c>
      <c r="C21" s="187" t="s">
        <v>74</v>
      </c>
      <c r="D21" s="191">
        <v>1</v>
      </c>
      <c r="E21" s="175" t="s">
        <v>16</v>
      </c>
      <c r="F21" s="176" t="s">
        <v>24</v>
      </c>
      <c r="G21" s="177">
        <v>13.78</v>
      </c>
      <c r="H21" s="177">
        <v>19.5</v>
      </c>
      <c r="I21" s="177">
        <v>24.5</v>
      </c>
      <c r="J21" s="177">
        <v>0</v>
      </c>
      <c r="K21" s="177">
        <v>0</v>
      </c>
      <c r="L21" s="177">
        <v>0</v>
      </c>
      <c r="M21" s="5"/>
      <c r="N21" s="164"/>
      <c r="O21" s="164"/>
      <c r="P21" s="184" t="s">
        <v>75</v>
      </c>
      <c r="Q21" s="185" t="s">
        <v>76</v>
      </c>
      <c r="R21" s="164"/>
      <c r="S21" s="5"/>
    </row>
    <row r="22" spans="1:19">
      <c r="A22" s="5"/>
      <c r="B22" s="181" t="s">
        <v>77</v>
      </c>
      <c r="C22" s="187" t="s">
        <v>78</v>
      </c>
      <c r="D22" s="191">
        <v>1</v>
      </c>
      <c r="E22" s="175" t="s">
        <v>16</v>
      </c>
      <c r="F22" s="176" t="s">
        <v>17</v>
      </c>
      <c r="G22" s="177">
        <v>18</v>
      </c>
      <c r="H22" s="177">
        <v>21.5</v>
      </c>
      <c r="I22" s="177">
        <v>26.5</v>
      </c>
      <c r="J22" s="177">
        <v>0</v>
      </c>
      <c r="K22" s="177">
        <v>0</v>
      </c>
      <c r="L22" s="177">
        <v>0</v>
      </c>
      <c r="M22" s="5"/>
      <c r="N22" s="164"/>
      <c r="O22" s="164"/>
      <c r="P22" s="184" t="s">
        <v>79</v>
      </c>
      <c r="Q22" s="185" t="s">
        <v>80</v>
      </c>
      <c r="R22" s="164"/>
      <c r="S22" s="5"/>
    </row>
    <row r="23" spans="1:19">
      <c r="A23" s="5"/>
      <c r="B23" s="181" t="s">
        <v>81</v>
      </c>
      <c r="C23" s="187" t="s">
        <v>82</v>
      </c>
      <c r="D23" s="191">
        <v>1</v>
      </c>
      <c r="E23" s="175" t="s">
        <v>16</v>
      </c>
      <c r="F23" s="176" t="s">
        <v>17</v>
      </c>
      <c r="G23" s="177">
        <v>18</v>
      </c>
      <c r="H23" s="177">
        <v>21.5</v>
      </c>
      <c r="I23" s="177">
        <v>26.5</v>
      </c>
      <c r="J23" s="177">
        <v>0</v>
      </c>
      <c r="K23" s="177">
        <v>0</v>
      </c>
      <c r="L23" s="177">
        <v>0</v>
      </c>
      <c r="M23" s="5"/>
      <c r="N23" s="164"/>
      <c r="O23" s="164"/>
      <c r="P23" s="184" t="s">
        <v>83</v>
      </c>
      <c r="Q23" s="185" t="s">
        <v>84</v>
      </c>
      <c r="R23" s="164"/>
      <c r="S23" s="5"/>
    </row>
    <row r="24" spans="1:19">
      <c r="A24" s="5"/>
      <c r="B24" s="181" t="s">
        <v>85</v>
      </c>
      <c r="C24" s="187" t="s">
        <v>86</v>
      </c>
      <c r="D24" s="191">
        <v>1</v>
      </c>
      <c r="E24" s="175" t="s">
        <v>16</v>
      </c>
      <c r="F24" s="176" t="s">
        <v>24</v>
      </c>
      <c r="G24" s="177">
        <v>13.78</v>
      </c>
      <c r="H24" s="177">
        <v>19.5</v>
      </c>
      <c r="I24" s="177">
        <v>24.5</v>
      </c>
      <c r="J24" s="177">
        <v>0</v>
      </c>
      <c r="K24" s="177">
        <v>0</v>
      </c>
      <c r="L24" s="177">
        <v>0</v>
      </c>
      <c r="M24" s="5"/>
      <c r="N24" s="164"/>
      <c r="O24" s="164"/>
      <c r="P24" s="184" t="s">
        <v>87</v>
      </c>
      <c r="Q24" s="185" t="s">
        <v>88</v>
      </c>
      <c r="R24" s="164"/>
      <c r="S24" s="5"/>
    </row>
    <row r="25" spans="1:19">
      <c r="A25" s="5"/>
      <c r="B25" s="181"/>
      <c r="C25" s="187"/>
      <c r="D25" s="191"/>
      <c r="E25" s="175"/>
      <c r="F25" s="176"/>
      <c r="G25" s="177"/>
      <c r="H25" s="177"/>
      <c r="I25" s="177"/>
      <c r="J25" s="177"/>
      <c r="K25" s="177"/>
      <c r="L25" s="177"/>
      <c r="M25" s="5"/>
      <c r="N25" s="164"/>
      <c r="O25" s="164"/>
      <c r="P25" s="184" t="s">
        <v>89</v>
      </c>
      <c r="Q25" s="185" t="s">
        <v>90</v>
      </c>
      <c r="R25" s="164"/>
      <c r="S25" s="5"/>
    </row>
    <row r="26" spans="1:19">
      <c r="A26" s="5"/>
      <c r="B26" s="181" t="s">
        <v>91</v>
      </c>
      <c r="C26" s="187" t="s">
        <v>92</v>
      </c>
      <c r="D26" s="191">
        <v>1</v>
      </c>
      <c r="E26" s="175" t="s">
        <v>16</v>
      </c>
      <c r="F26" s="176" t="s">
        <v>17</v>
      </c>
      <c r="G26" s="177">
        <v>0</v>
      </c>
      <c r="H26" s="177">
        <v>0</v>
      </c>
      <c r="I26" s="177">
        <v>0</v>
      </c>
      <c r="J26" s="177">
        <v>0.8</v>
      </c>
      <c r="K26" s="177">
        <v>1.06</v>
      </c>
      <c r="L26" s="177">
        <v>1.4</v>
      </c>
      <c r="M26" s="5"/>
      <c r="N26" s="164"/>
      <c r="O26" s="164"/>
      <c r="P26" s="184" t="s">
        <v>93</v>
      </c>
      <c r="Q26" s="185" t="s">
        <v>94</v>
      </c>
      <c r="R26" s="164"/>
      <c r="S26" s="5"/>
    </row>
    <row r="27" spans="1:19">
      <c r="A27" s="5"/>
      <c r="B27" s="181" t="s">
        <v>95</v>
      </c>
      <c r="C27" s="187" t="s">
        <v>96</v>
      </c>
      <c r="D27" s="191">
        <v>5</v>
      </c>
      <c r="E27" s="175" t="s">
        <v>16</v>
      </c>
      <c r="F27" s="176" t="s">
        <v>17</v>
      </c>
      <c r="G27" s="177">
        <v>0</v>
      </c>
      <c r="H27" s="177">
        <v>0</v>
      </c>
      <c r="I27" s="177">
        <v>0</v>
      </c>
      <c r="J27" s="177">
        <v>4</v>
      </c>
      <c r="K27" s="177">
        <v>1.1499999999999999</v>
      </c>
      <c r="L27" s="177">
        <v>7.3</v>
      </c>
      <c r="M27" s="5"/>
      <c r="N27" s="164"/>
      <c r="O27" s="164"/>
      <c r="P27" s="194"/>
      <c r="Q27" s="195"/>
      <c r="R27" s="164"/>
      <c r="S27" s="5"/>
    </row>
    <row r="28" spans="1:19">
      <c r="A28" s="5"/>
      <c r="B28" s="181" t="s">
        <v>97</v>
      </c>
      <c r="C28" s="187" t="s">
        <v>98</v>
      </c>
      <c r="D28" s="191">
        <v>5</v>
      </c>
      <c r="E28" s="175" t="s">
        <v>16</v>
      </c>
      <c r="F28" s="176" t="s">
        <v>17</v>
      </c>
      <c r="G28" s="177">
        <v>0</v>
      </c>
      <c r="H28" s="177">
        <v>0</v>
      </c>
      <c r="I28" s="177">
        <v>0</v>
      </c>
      <c r="J28" s="177">
        <v>4</v>
      </c>
      <c r="K28" s="177">
        <v>1.1499999999999999</v>
      </c>
      <c r="L28" s="177">
        <v>7.3</v>
      </c>
      <c r="M28" s="5"/>
      <c r="N28" s="164"/>
      <c r="O28" s="164"/>
      <c r="P28" s="194"/>
      <c r="Q28" s="195"/>
      <c r="R28" s="164"/>
      <c r="S28" s="5"/>
    </row>
    <row r="29" spans="1:19" ht="15.75" thickBot="1">
      <c r="A29" s="5"/>
      <c r="B29" s="181" t="s">
        <v>99</v>
      </c>
      <c r="C29" s="187" t="s">
        <v>100</v>
      </c>
      <c r="D29" s="191">
        <v>5</v>
      </c>
      <c r="E29" s="175" t="s">
        <v>16</v>
      </c>
      <c r="F29" s="176" t="s">
        <v>17</v>
      </c>
      <c r="G29" s="177">
        <v>0</v>
      </c>
      <c r="H29" s="177">
        <v>0</v>
      </c>
      <c r="I29" s="177">
        <v>0</v>
      </c>
      <c r="J29" s="177">
        <v>4</v>
      </c>
      <c r="K29" s="177">
        <v>1.1499999999999999</v>
      </c>
      <c r="L29" s="177">
        <v>7.3</v>
      </c>
      <c r="M29" s="5"/>
      <c r="N29" s="164"/>
      <c r="O29" s="164"/>
      <c r="P29" s="196"/>
      <c r="Q29" s="197"/>
      <c r="R29" s="164"/>
      <c r="S29" s="5"/>
    </row>
    <row r="30" spans="1:19">
      <c r="A30" s="5"/>
      <c r="B30" s="181" t="s">
        <v>101</v>
      </c>
      <c r="C30" s="187" t="s">
        <v>102</v>
      </c>
      <c r="D30" s="191">
        <v>5</v>
      </c>
      <c r="E30" s="175" t="s">
        <v>16</v>
      </c>
      <c r="F30" s="176" t="s">
        <v>17</v>
      </c>
      <c r="G30" s="177">
        <v>0</v>
      </c>
      <c r="H30" s="177">
        <v>0</v>
      </c>
      <c r="I30" s="177">
        <v>0</v>
      </c>
      <c r="J30" s="177">
        <v>4</v>
      </c>
      <c r="K30" s="177">
        <v>1.1499999999999999</v>
      </c>
      <c r="L30" s="177">
        <v>7.3</v>
      </c>
      <c r="M30" s="5"/>
      <c r="N30" s="164"/>
      <c r="O30" s="164"/>
      <c r="P30" s="164"/>
      <c r="Q30" s="164"/>
      <c r="R30" s="164"/>
      <c r="S30" s="5"/>
    </row>
    <row r="31" spans="1:19">
      <c r="A31" s="5"/>
      <c r="B31" s="181" t="s">
        <v>103</v>
      </c>
      <c r="C31" s="187" t="s">
        <v>104</v>
      </c>
      <c r="D31" s="191">
        <v>5</v>
      </c>
      <c r="E31" s="175" t="s">
        <v>16</v>
      </c>
      <c r="F31" s="176" t="s">
        <v>17</v>
      </c>
      <c r="G31" s="177">
        <v>0</v>
      </c>
      <c r="H31" s="177">
        <v>0</v>
      </c>
      <c r="I31" s="177">
        <v>0</v>
      </c>
      <c r="J31" s="177">
        <v>4</v>
      </c>
      <c r="K31" s="177">
        <v>1.1499999999999999</v>
      </c>
      <c r="L31" s="177">
        <v>7.3</v>
      </c>
      <c r="M31" s="5"/>
      <c r="N31" s="164"/>
      <c r="O31" s="164"/>
      <c r="P31" s="164"/>
      <c r="Q31" s="164"/>
      <c r="R31" s="164"/>
      <c r="S31" s="5"/>
    </row>
    <row r="32" spans="1:19">
      <c r="A32" s="5"/>
      <c r="B32" s="181"/>
      <c r="C32" s="187"/>
      <c r="D32" s="191"/>
      <c r="E32" s="175"/>
      <c r="F32" s="176"/>
      <c r="G32" s="177"/>
      <c r="H32" s="177"/>
      <c r="I32" s="177"/>
      <c r="J32" s="177"/>
      <c r="K32" s="177"/>
      <c r="L32" s="177"/>
      <c r="M32" s="5"/>
      <c r="N32" s="164"/>
      <c r="O32" s="164"/>
      <c r="P32" s="164"/>
      <c r="Q32" s="164"/>
      <c r="R32" s="164"/>
      <c r="S32" s="5"/>
    </row>
    <row r="33" spans="1:19">
      <c r="A33" s="5"/>
      <c r="B33" s="181" t="s">
        <v>105</v>
      </c>
      <c r="C33" s="187" t="s">
        <v>106</v>
      </c>
      <c r="D33" s="191">
        <v>44</v>
      </c>
      <c r="E33" s="175" t="s">
        <v>16</v>
      </c>
      <c r="F33" s="176" t="s">
        <v>24</v>
      </c>
      <c r="G33" s="177">
        <v>1</v>
      </c>
      <c r="H33" s="177">
        <v>1.1000000000000001</v>
      </c>
      <c r="I33" s="177">
        <f>17.8/12</f>
        <v>1.4833333333333334</v>
      </c>
      <c r="J33" s="177">
        <v>1.1000000000000001</v>
      </c>
      <c r="K33" s="177">
        <v>1.1499999999999999</v>
      </c>
      <c r="L33" s="177">
        <f>20.45/12</f>
        <v>1.7041666666666666</v>
      </c>
      <c r="M33" s="5"/>
      <c r="N33" s="164"/>
      <c r="O33" s="164"/>
      <c r="P33" s="164"/>
      <c r="Q33" s="164"/>
      <c r="R33" s="164"/>
      <c r="S33" s="5"/>
    </row>
    <row r="34" spans="1:19">
      <c r="A34" s="5"/>
      <c r="B34" s="181" t="s">
        <v>107</v>
      </c>
      <c r="C34" s="187" t="s">
        <v>108</v>
      </c>
      <c r="D34" s="191">
        <v>13</v>
      </c>
      <c r="E34" s="175" t="s">
        <v>16</v>
      </c>
      <c r="F34" s="176" t="s">
        <v>24</v>
      </c>
      <c r="G34" s="177">
        <v>0</v>
      </c>
      <c r="H34" s="177">
        <v>0</v>
      </c>
      <c r="I34" s="177">
        <v>0</v>
      </c>
      <c r="J34" s="177">
        <v>1.27</v>
      </c>
      <c r="K34" s="177">
        <v>1.3</v>
      </c>
      <c r="L34" s="177">
        <v>1.45</v>
      </c>
      <c r="M34" s="5"/>
      <c r="N34" s="164"/>
      <c r="O34" s="164"/>
      <c r="P34" s="164"/>
      <c r="Q34" s="164"/>
      <c r="R34" s="164"/>
      <c r="S34" s="5"/>
    </row>
    <row r="35" spans="1:19">
      <c r="A35" s="5"/>
      <c r="B35" s="181" t="s">
        <v>109</v>
      </c>
      <c r="C35" s="187" t="s">
        <v>110</v>
      </c>
      <c r="D35" s="191">
        <v>13</v>
      </c>
      <c r="E35" s="175" t="s">
        <v>16</v>
      </c>
      <c r="F35" s="176" t="s">
        <v>24</v>
      </c>
      <c r="G35" s="177">
        <v>0</v>
      </c>
      <c r="H35" s="177">
        <v>0</v>
      </c>
      <c r="I35" s="177">
        <v>0</v>
      </c>
      <c r="J35" s="177">
        <v>1.27</v>
      </c>
      <c r="K35" s="177">
        <v>1.1499999999999999</v>
      </c>
      <c r="L35" s="177">
        <v>1.45</v>
      </c>
      <c r="M35" s="5"/>
      <c r="N35" s="164"/>
      <c r="O35" s="164"/>
      <c r="P35" s="164"/>
      <c r="Q35" s="164"/>
      <c r="R35" s="164"/>
      <c r="S35" s="5"/>
    </row>
    <row r="36" spans="1:19">
      <c r="A36" s="5"/>
      <c r="B36" s="181" t="s">
        <v>111</v>
      </c>
      <c r="C36" s="187" t="s">
        <v>112</v>
      </c>
      <c r="D36" s="191">
        <v>44</v>
      </c>
      <c r="E36" s="175" t="s">
        <v>16</v>
      </c>
      <c r="F36" s="176" t="s">
        <v>24</v>
      </c>
      <c r="G36" s="177">
        <v>0.63</v>
      </c>
      <c r="H36" s="177">
        <v>0.8</v>
      </c>
      <c r="I36" s="177">
        <f>11.45/12</f>
        <v>0.95416666666666661</v>
      </c>
      <c r="J36" s="177">
        <v>0.69</v>
      </c>
      <c r="K36" s="177">
        <v>0.85</v>
      </c>
      <c r="L36" s="177">
        <f>14.1/12</f>
        <v>1.175</v>
      </c>
      <c r="M36" s="5"/>
      <c r="N36" s="164"/>
      <c r="O36" s="164"/>
      <c r="P36" s="164"/>
      <c r="Q36" s="164"/>
      <c r="R36" s="164"/>
      <c r="S36" s="5"/>
    </row>
    <row r="37" spans="1:19">
      <c r="A37" s="5"/>
      <c r="B37" s="181" t="s">
        <v>113</v>
      </c>
      <c r="C37" s="187" t="s">
        <v>114</v>
      </c>
      <c r="D37" s="191"/>
      <c r="E37" s="175" t="s">
        <v>16</v>
      </c>
      <c r="F37" s="176" t="s">
        <v>24</v>
      </c>
      <c r="G37" s="177">
        <v>0</v>
      </c>
      <c r="H37" s="177">
        <v>0</v>
      </c>
      <c r="I37" s="177">
        <v>0</v>
      </c>
      <c r="J37" s="177">
        <v>1.1599999999999999</v>
      </c>
      <c r="K37" s="177">
        <v>1.1499999999999999</v>
      </c>
      <c r="L37" s="177">
        <v>1.45</v>
      </c>
      <c r="M37" s="5"/>
      <c r="N37" s="164"/>
      <c r="O37" s="164"/>
      <c r="P37" s="164"/>
      <c r="Q37" s="164"/>
      <c r="R37" s="164"/>
      <c r="S37" s="5"/>
    </row>
    <row r="38" spans="1:19">
      <c r="A38" s="5"/>
      <c r="B38" s="181" t="s">
        <v>115</v>
      </c>
      <c r="C38" s="187" t="s">
        <v>116</v>
      </c>
      <c r="D38" s="191"/>
      <c r="E38" s="175" t="s">
        <v>16</v>
      </c>
      <c r="F38" s="176" t="s">
        <v>24</v>
      </c>
      <c r="G38" s="177">
        <v>0</v>
      </c>
      <c r="H38" s="177">
        <v>0</v>
      </c>
      <c r="I38" s="177">
        <v>0</v>
      </c>
      <c r="J38" s="177">
        <v>1.1599999999999999</v>
      </c>
      <c r="K38" s="177">
        <v>1.1499999999999999</v>
      </c>
      <c r="L38" s="177">
        <v>1.45</v>
      </c>
      <c r="M38" s="5"/>
      <c r="N38" s="164"/>
      <c r="O38" s="164"/>
      <c r="P38" s="164"/>
      <c r="Q38" s="164"/>
      <c r="R38" s="164"/>
      <c r="S38" s="5"/>
    </row>
    <row r="39" spans="1:19">
      <c r="A39" s="5"/>
      <c r="B39" s="181"/>
      <c r="C39" s="187"/>
      <c r="D39" s="191"/>
      <c r="E39" s="175"/>
      <c r="F39" s="176"/>
      <c r="G39" s="177"/>
      <c r="H39" s="177"/>
      <c r="I39" s="177"/>
      <c r="J39" s="177"/>
      <c r="K39" s="177"/>
      <c r="L39" s="177"/>
      <c r="M39" s="5"/>
      <c r="N39" s="164"/>
      <c r="O39" s="164"/>
      <c r="P39" s="164"/>
      <c r="Q39" s="164"/>
      <c r="R39" s="164"/>
      <c r="S39" s="5"/>
    </row>
    <row r="40" spans="1:19">
      <c r="A40" s="5"/>
      <c r="B40" s="181" t="s">
        <v>117</v>
      </c>
      <c r="C40" s="187" t="s">
        <v>118</v>
      </c>
      <c r="D40" s="191">
        <v>15</v>
      </c>
      <c r="E40" s="175" t="s">
        <v>16</v>
      </c>
      <c r="F40" s="176" t="s">
        <v>17</v>
      </c>
      <c r="G40" s="177">
        <v>0</v>
      </c>
      <c r="H40" s="177">
        <v>0</v>
      </c>
      <c r="I40" s="177">
        <v>0</v>
      </c>
      <c r="J40" s="177">
        <v>3.2</v>
      </c>
      <c r="K40" s="177">
        <v>3.75</v>
      </c>
      <c r="L40" s="177">
        <v>5.8</v>
      </c>
      <c r="M40" s="5"/>
      <c r="N40" s="164"/>
      <c r="O40" s="164"/>
      <c r="P40" s="164"/>
      <c r="Q40" s="164"/>
      <c r="R40" s="164"/>
      <c r="S40" s="5"/>
    </row>
    <row r="41" spans="1:19" ht="15.75" customHeight="1">
      <c r="A41" s="5"/>
      <c r="B41" s="181" t="s">
        <v>119</v>
      </c>
      <c r="C41" s="187" t="s">
        <v>120</v>
      </c>
      <c r="D41" s="191">
        <v>15</v>
      </c>
      <c r="E41" s="175" t="s">
        <v>16</v>
      </c>
      <c r="F41" s="176" t="s">
        <v>17</v>
      </c>
      <c r="G41" s="177">
        <v>0</v>
      </c>
      <c r="H41" s="177">
        <v>0</v>
      </c>
      <c r="I41" s="177">
        <v>0</v>
      </c>
      <c r="J41" s="177">
        <v>3.2</v>
      </c>
      <c r="K41" s="177">
        <v>3.75</v>
      </c>
      <c r="L41" s="177">
        <v>5.8</v>
      </c>
      <c r="M41" s="5"/>
      <c r="N41" s="164"/>
      <c r="O41" s="164"/>
      <c r="P41" s="164"/>
      <c r="Q41" s="164"/>
      <c r="R41" s="164"/>
      <c r="S41" s="5"/>
    </row>
    <row r="42" spans="1:19" ht="15.75" customHeight="1">
      <c r="A42" s="5"/>
      <c r="B42" s="181"/>
      <c r="C42" s="187"/>
      <c r="D42" s="191"/>
      <c r="E42" s="175"/>
      <c r="F42" s="176"/>
      <c r="G42" s="177"/>
      <c r="H42" s="177"/>
      <c r="I42" s="177"/>
      <c r="J42" s="177"/>
      <c r="K42" s="177"/>
      <c r="L42" s="177"/>
      <c r="M42" s="5"/>
      <c r="N42" s="164"/>
      <c r="O42" s="164"/>
      <c r="P42" s="164"/>
      <c r="Q42" s="164"/>
      <c r="R42" s="164"/>
      <c r="S42" s="5"/>
    </row>
    <row r="43" spans="1:19" ht="15.75" customHeight="1">
      <c r="A43" s="5"/>
      <c r="B43" s="181" t="s">
        <v>121</v>
      </c>
      <c r="C43" s="187" t="s">
        <v>122</v>
      </c>
      <c r="D43" s="191">
        <v>6</v>
      </c>
      <c r="E43" s="175" t="s">
        <v>16</v>
      </c>
      <c r="F43" s="176" t="s">
        <v>24</v>
      </c>
      <c r="G43" s="177">
        <v>0</v>
      </c>
      <c r="H43" s="177">
        <v>0</v>
      </c>
      <c r="I43" s="177">
        <v>0</v>
      </c>
      <c r="J43" s="177">
        <f>6.67/6</f>
        <v>1.1116666666666666</v>
      </c>
      <c r="K43" s="177">
        <v>1.78</v>
      </c>
      <c r="L43" s="177">
        <f>13.25/6</f>
        <v>2.2083333333333335</v>
      </c>
      <c r="M43" s="5"/>
      <c r="N43" s="164"/>
      <c r="O43" s="164"/>
      <c r="P43" s="164"/>
      <c r="Q43" s="164"/>
      <c r="R43" s="164"/>
      <c r="S43" s="5"/>
    </row>
    <row r="44" spans="1:19" ht="15.75" customHeight="1">
      <c r="A44" s="5"/>
      <c r="B44" s="181" t="s">
        <v>123</v>
      </c>
      <c r="C44" s="187" t="s">
        <v>122</v>
      </c>
      <c r="D44" s="191">
        <v>15</v>
      </c>
      <c r="E44" s="175" t="s">
        <v>16</v>
      </c>
      <c r="F44" s="176" t="s">
        <v>24</v>
      </c>
      <c r="G44" s="177">
        <v>0</v>
      </c>
      <c r="H44" s="177">
        <v>0</v>
      </c>
      <c r="I44" s="177">
        <v>0</v>
      </c>
      <c r="J44" s="177">
        <f>16.7/15</f>
        <v>1.1133333333333333</v>
      </c>
      <c r="K44" s="177">
        <v>1.7833000000000001</v>
      </c>
      <c r="L44" s="177">
        <f>33.1/15</f>
        <v>2.2066666666666666</v>
      </c>
      <c r="M44" s="5"/>
      <c r="N44" s="164"/>
      <c r="O44" s="164"/>
      <c r="P44" s="164"/>
      <c r="Q44" s="164"/>
      <c r="R44" s="164"/>
      <c r="S44" s="5"/>
    </row>
    <row r="45" spans="1:19" ht="15.75" customHeight="1">
      <c r="A45" s="5"/>
      <c r="B45" s="181" t="s">
        <v>124</v>
      </c>
      <c r="C45" s="187" t="s">
        <v>125</v>
      </c>
      <c r="D45" s="191">
        <v>15</v>
      </c>
      <c r="E45" s="175" t="s">
        <v>16</v>
      </c>
      <c r="F45" s="176" t="s">
        <v>24</v>
      </c>
      <c r="G45" s="177">
        <v>0</v>
      </c>
      <c r="H45" s="177">
        <v>0</v>
      </c>
      <c r="I45" s="177">
        <v>0</v>
      </c>
      <c r="J45" s="177">
        <f>13.51/15</f>
        <v>0.90066666666666662</v>
      </c>
      <c r="K45" s="177">
        <v>1.3</v>
      </c>
      <c r="L45" s="177">
        <f>27.8/15</f>
        <v>1.8533333333333333</v>
      </c>
      <c r="M45" s="5"/>
      <c r="N45" s="164"/>
      <c r="O45" s="164"/>
      <c r="P45" s="164"/>
      <c r="Q45" s="164"/>
      <c r="R45" s="164"/>
      <c r="S45" s="5"/>
    </row>
    <row r="46" spans="1:19" ht="15.75" customHeight="1">
      <c r="A46" s="5"/>
      <c r="B46" s="181" t="s">
        <v>126</v>
      </c>
      <c r="C46" s="187" t="s">
        <v>125</v>
      </c>
      <c r="D46" s="191">
        <v>25</v>
      </c>
      <c r="E46" s="175" t="s">
        <v>16</v>
      </c>
      <c r="F46" s="176" t="s">
        <v>24</v>
      </c>
      <c r="G46" s="177">
        <v>0</v>
      </c>
      <c r="H46" s="177">
        <v>0</v>
      </c>
      <c r="I46" s="177">
        <v>0</v>
      </c>
      <c r="J46" s="177">
        <f>22.52/25</f>
        <v>0.90079999999999993</v>
      </c>
      <c r="K46" s="177">
        <v>1.296</v>
      </c>
      <c r="L46" s="177">
        <f>46.35/25</f>
        <v>1.8540000000000001</v>
      </c>
      <c r="M46" s="5"/>
      <c r="N46" s="164"/>
      <c r="O46" s="164"/>
      <c r="P46" s="164"/>
      <c r="Q46" s="164"/>
      <c r="R46" s="164"/>
      <c r="S46" s="5"/>
    </row>
    <row r="47" spans="1:19" ht="15.75" customHeight="1">
      <c r="A47" s="5"/>
      <c r="B47" s="181"/>
      <c r="C47" s="187"/>
      <c r="D47" s="191"/>
      <c r="E47" s="175"/>
      <c r="F47" s="176"/>
      <c r="G47" s="177"/>
      <c r="H47" s="177"/>
      <c r="I47" s="177"/>
      <c r="J47" s="177"/>
      <c r="K47" s="177"/>
      <c r="L47" s="177"/>
      <c r="M47" s="5"/>
      <c r="N47" s="164"/>
      <c r="O47" s="164"/>
      <c r="P47" s="164"/>
      <c r="Q47" s="164"/>
      <c r="R47" s="164"/>
      <c r="S47" s="5"/>
    </row>
    <row r="48" spans="1:19" ht="15.75" customHeight="1">
      <c r="A48" s="5"/>
      <c r="B48" s="181" t="s">
        <v>127</v>
      </c>
      <c r="C48" s="187" t="s">
        <v>128</v>
      </c>
      <c r="D48" s="191">
        <v>1</v>
      </c>
      <c r="E48" s="175" t="s">
        <v>16</v>
      </c>
      <c r="F48" s="176" t="s">
        <v>24</v>
      </c>
      <c r="G48" s="177">
        <v>0</v>
      </c>
      <c r="H48" s="177">
        <v>0</v>
      </c>
      <c r="I48" s="177">
        <v>19</v>
      </c>
      <c r="J48" s="177">
        <v>0</v>
      </c>
      <c r="K48" s="177">
        <v>0</v>
      </c>
      <c r="L48" s="177">
        <v>0</v>
      </c>
      <c r="M48" s="5"/>
      <c r="N48" s="164"/>
      <c r="O48" s="164"/>
      <c r="P48" s="164"/>
      <c r="Q48" s="164"/>
      <c r="R48" s="164"/>
      <c r="S48" s="5"/>
    </row>
    <row r="49" spans="1:19" ht="15.75" customHeight="1">
      <c r="A49" s="5"/>
      <c r="B49" s="181" t="s">
        <v>129</v>
      </c>
      <c r="C49" s="187" t="s">
        <v>130</v>
      </c>
      <c r="D49" s="191">
        <v>1</v>
      </c>
      <c r="E49" s="175" t="s">
        <v>16</v>
      </c>
      <c r="F49" s="176" t="s">
        <v>24</v>
      </c>
      <c r="G49" s="177">
        <v>24.9</v>
      </c>
      <c r="H49" s="177">
        <v>28.6</v>
      </c>
      <c r="I49" s="177">
        <v>38</v>
      </c>
      <c r="J49" s="177">
        <v>0</v>
      </c>
      <c r="K49" s="177">
        <v>0</v>
      </c>
      <c r="L49" s="177">
        <v>0</v>
      </c>
      <c r="M49" s="5"/>
      <c r="N49" s="164"/>
      <c r="O49" s="164"/>
      <c r="P49" s="164"/>
      <c r="Q49" s="164"/>
      <c r="R49" s="164"/>
      <c r="S49" s="5"/>
    </row>
    <row r="50" spans="1:19" ht="15.75" customHeight="1">
      <c r="A50" s="5"/>
      <c r="B50" s="181" t="s">
        <v>131</v>
      </c>
      <c r="C50" s="187" t="s">
        <v>132</v>
      </c>
      <c r="D50" s="191">
        <v>1</v>
      </c>
      <c r="E50" s="175" t="s">
        <v>16</v>
      </c>
      <c r="F50" s="176" t="s">
        <v>24</v>
      </c>
      <c r="G50" s="177">
        <v>0</v>
      </c>
      <c r="H50" s="177">
        <v>0</v>
      </c>
      <c r="I50" s="177">
        <v>20.65</v>
      </c>
      <c r="J50" s="177">
        <v>0</v>
      </c>
      <c r="K50" s="177">
        <v>0</v>
      </c>
      <c r="L50" s="177">
        <v>0</v>
      </c>
      <c r="M50" s="5"/>
      <c r="N50" s="164"/>
      <c r="O50" s="164"/>
      <c r="P50" s="164"/>
      <c r="Q50" s="164"/>
      <c r="R50" s="164"/>
      <c r="S50" s="5"/>
    </row>
    <row r="51" spans="1:19" ht="15.75" customHeight="1">
      <c r="A51" s="5"/>
      <c r="B51" s="181" t="s">
        <v>133</v>
      </c>
      <c r="C51" s="187" t="s">
        <v>134</v>
      </c>
      <c r="D51" s="191">
        <v>1</v>
      </c>
      <c r="E51" s="175" t="s">
        <v>16</v>
      </c>
      <c r="F51" s="176" t="s">
        <v>24</v>
      </c>
      <c r="G51" s="177">
        <v>27</v>
      </c>
      <c r="H51" s="177">
        <v>30.45</v>
      </c>
      <c r="I51" s="177">
        <v>41.3</v>
      </c>
      <c r="J51" s="177">
        <v>0</v>
      </c>
      <c r="K51" s="177">
        <v>0</v>
      </c>
      <c r="L51" s="177">
        <v>0</v>
      </c>
      <c r="M51" s="5"/>
      <c r="N51" s="164"/>
      <c r="O51" s="164"/>
      <c r="P51" s="164"/>
      <c r="Q51" s="164"/>
      <c r="R51" s="164"/>
      <c r="S51" s="5"/>
    </row>
    <row r="52" spans="1:19" ht="15" customHeight="1">
      <c r="A52" s="5"/>
      <c r="B52" s="181"/>
      <c r="C52" s="187"/>
      <c r="D52" s="191"/>
      <c r="E52" s="175"/>
      <c r="F52" s="176"/>
      <c r="G52" s="177"/>
      <c r="H52" s="177"/>
      <c r="I52" s="177"/>
      <c r="J52" s="177"/>
      <c r="K52" s="177"/>
      <c r="L52" s="177"/>
      <c r="M52" s="5"/>
      <c r="N52" s="164"/>
      <c r="O52" s="164"/>
      <c r="P52" s="164"/>
      <c r="Q52" s="164"/>
      <c r="R52" s="164"/>
      <c r="S52" s="5"/>
    </row>
    <row r="53" spans="1:19" ht="15.75" customHeight="1">
      <c r="A53" s="5"/>
      <c r="B53" s="181" t="s">
        <v>135</v>
      </c>
      <c r="C53" s="187" t="s">
        <v>136</v>
      </c>
      <c r="D53" s="191">
        <v>15</v>
      </c>
      <c r="E53" s="175" t="s">
        <v>16</v>
      </c>
      <c r="F53" s="176" t="s">
        <v>24</v>
      </c>
      <c r="G53" s="177">
        <v>1.6</v>
      </c>
      <c r="H53" s="177">
        <v>2.4500000000000002</v>
      </c>
      <c r="I53" s="177">
        <v>3.15</v>
      </c>
      <c r="J53" s="177">
        <v>0</v>
      </c>
      <c r="K53" s="177">
        <v>0</v>
      </c>
      <c r="L53" s="177">
        <v>0</v>
      </c>
      <c r="M53" s="5"/>
      <c r="N53" s="164"/>
      <c r="O53" s="164"/>
      <c r="P53" s="164"/>
      <c r="Q53" s="164"/>
      <c r="R53" s="164"/>
      <c r="S53" s="5"/>
    </row>
    <row r="54" spans="1:19" ht="15.75" customHeight="1">
      <c r="A54" s="5"/>
      <c r="B54" s="181" t="s">
        <v>137</v>
      </c>
      <c r="C54" s="187" t="s">
        <v>138</v>
      </c>
      <c r="D54" s="191">
        <v>15</v>
      </c>
      <c r="E54" s="175" t="s">
        <v>16</v>
      </c>
      <c r="F54" s="176" t="s">
        <v>24</v>
      </c>
      <c r="G54" s="177">
        <v>1.9</v>
      </c>
      <c r="H54" s="177">
        <v>2.85</v>
      </c>
      <c r="I54" s="177">
        <v>3.8</v>
      </c>
      <c r="J54" s="177">
        <v>0</v>
      </c>
      <c r="K54" s="177">
        <v>0</v>
      </c>
      <c r="L54" s="177">
        <v>0</v>
      </c>
      <c r="M54" s="5"/>
      <c r="N54" s="164"/>
      <c r="O54" s="164"/>
      <c r="P54" s="164"/>
      <c r="Q54" s="164"/>
      <c r="R54" s="164"/>
      <c r="S54" s="5"/>
    </row>
    <row r="55" spans="1:19" ht="15.75" customHeight="1">
      <c r="A55" s="5"/>
      <c r="B55" s="181" t="s">
        <v>139</v>
      </c>
      <c r="C55" s="187" t="s">
        <v>140</v>
      </c>
      <c r="D55" s="191">
        <v>15</v>
      </c>
      <c r="E55" s="175" t="s">
        <v>16</v>
      </c>
      <c r="F55" s="176" t="s">
        <v>24</v>
      </c>
      <c r="G55" s="177">
        <v>1.9</v>
      </c>
      <c r="H55" s="177">
        <v>2.85</v>
      </c>
      <c r="I55" s="177">
        <v>3.8</v>
      </c>
      <c r="J55" s="177">
        <v>0</v>
      </c>
      <c r="K55" s="177">
        <v>0</v>
      </c>
      <c r="L55" s="177">
        <v>0</v>
      </c>
      <c r="M55" s="5"/>
      <c r="N55" s="164"/>
      <c r="O55" s="164"/>
      <c r="P55" s="164"/>
      <c r="Q55" s="164"/>
      <c r="R55" s="164"/>
      <c r="S55" s="5"/>
    </row>
    <row r="56" spans="1:19" ht="15.75" customHeight="1">
      <c r="A56" s="5"/>
      <c r="B56" s="181" t="s">
        <v>141</v>
      </c>
      <c r="C56" s="187" t="s">
        <v>142</v>
      </c>
      <c r="D56" s="191">
        <v>15</v>
      </c>
      <c r="E56" s="175" t="s">
        <v>16</v>
      </c>
      <c r="F56" s="176" t="s">
        <v>17</v>
      </c>
      <c r="G56" s="177">
        <v>2</v>
      </c>
      <c r="H56" s="177">
        <v>3</v>
      </c>
      <c r="I56" s="177">
        <v>4</v>
      </c>
      <c r="J56" s="177">
        <v>0</v>
      </c>
      <c r="K56" s="177">
        <v>0</v>
      </c>
      <c r="L56" s="177">
        <v>0</v>
      </c>
      <c r="M56" s="5"/>
      <c r="N56" s="164"/>
      <c r="O56" s="164"/>
      <c r="P56" s="164"/>
      <c r="Q56" s="164"/>
      <c r="R56" s="164"/>
      <c r="S56" s="5"/>
    </row>
    <row r="57" spans="1:19" ht="15.75" customHeight="1">
      <c r="A57" s="5"/>
      <c r="B57" s="181" t="s">
        <v>143</v>
      </c>
      <c r="C57" s="187" t="s">
        <v>144</v>
      </c>
      <c r="D57" s="191">
        <v>15</v>
      </c>
      <c r="E57" s="175" t="s">
        <v>16</v>
      </c>
      <c r="F57" s="176" t="s">
        <v>24</v>
      </c>
      <c r="G57" s="177">
        <v>1.8</v>
      </c>
      <c r="H57" s="177">
        <v>2.75</v>
      </c>
      <c r="I57" s="177">
        <v>3.7</v>
      </c>
      <c r="J57" s="177">
        <v>0</v>
      </c>
      <c r="K57" s="177">
        <v>0</v>
      </c>
      <c r="L57" s="177">
        <v>0</v>
      </c>
      <c r="M57" s="5"/>
      <c r="N57" s="164"/>
      <c r="O57" s="164"/>
      <c r="P57" s="164"/>
      <c r="Q57" s="164"/>
      <c r="R57" s="164"/>
      <c r="S57" s="5"/>
    </row>
    <row r="58" spans="1:19" ht="15.75" customHeight="1">
      <c r="A58" s="5"/>
      <c r="B58" s="181" t="s">
        <v>145</v>
      </c>
      <c r="C58" s="187" t="s">
        <v>146</v>
      </c>
      <c r="D58" s="191">
        <v>15</v>
      </c>
      <c r="E58" s="175" t="s">
        <v>16</v>
      </c>
      <c r="F58" s="176" t="s">
        <v>24</v>
      </c>
      <c r="G58" s="177">
        <v>1.8</v>
      </c>
      <c r="H58" s="177">
        <v>2.75</v>
      </c>
      <c r="I58" s="177">
        <v>3.7</v>
      </c>
      <c r="J58" s="177">
        <v>0</v>
      </c>
      <c r="K58" s="177">
        <v>0</v>
      </c>
      <c r="L58" s="177">
        <v>0</v>
      </c>
      <c r="M58" s="5"/>
      <c r="N58" s="164"/>
      <c r="O58" s="164"/>
      <c r="P58" s="164"/>
      <c r="Q58" s="164"/>
      <c r="R58" s="164"/>
      <c r="S58" s="5"/>
    </row>
    <row r="59" spans="1:19" ht="15.75" customHeight="1">
      <c r="A59" s="5"/>
      <c r="B59" s="181" t="s">
        <v>147</v>
      </c>
      <c r="C59" s="187" t="s">
        <v>148</v>
      </c>
      <c r="D59" s="191">
        <v>15</v>
      </c>
      <c r="E59" s="175" t="s">
        <v>16</v>
      </c>
      <c r="F59" s="176" t="s">
        <v>24</v>
      </c>
      <c r="G59" s="177">
        <v>1.8</v>
      </c>
      <c r="H59" s="177">
        <v>2.75</v>
      </c>
      <c r="I59" s="177">
        <v>3.7</v>
      </c>
      <c r="J59" s="177">
        <v>0</v>
      </c>
      <c r="K59" s="177">
        <v>0</v>
      </c>
      <c r="L59" s="177">
        <v>0</v>
      </c>
      <c r="M59" s="5"/>
      <c r="N59" s="164"/>
      <c r="O59" s="164"/>
      <c r="P59" s="164"/>
      <c r="Q59" s="164"/>
      <c r="R59" s="164"/>
      <c r="S59" s="5"/>
    </row>
    <row r="60" spans="1:19" ht="15.75" customHeight="1">
      <c r="A60" s="5"/>
      <c r="B60" s="181" t="s">
        <v>149</v>
      </c>
      <c r="C60" s="187" t="s">
        <v>150</v>
      </c>
      <c r="D60" s="191">
        <v>15</v>
      </c>
      <c r="E60" s="175" t="s">
        <v>16</v>
      </c>
      <c r="F60" s="176" t="s">
        <v>17</v>
      </c>
      <c r="G60" s="177">
        <v>2</v>
      </c>
      <c r="H60" s="177">
        <v>3</v>
      </c>
      <c r="I60" s="177">
        <v>4</v>
      </c>
      <c r="J60" s="177">
        <v>0</v>
      </c>
      <c r="K60" s="177">
        <v>0</v>
      </c>
      <c r="L60" s="177">
        <v>0</v>
      </c>
      <c r="M60" s="5"/>
      <c r="N60" s="164"/>
      <c r="O60" s="164"/>
      <c r="P60" s="164"/>
      <c r="Q60" s="164"/>
      <c r="R60" s="164"/>
      <c r="S60" s="5"/>
    </row>
    <row r="61" spans="1:19" ht="15.75" customHeight="1">
      <c r="A61" s="5"/>
      <c r="B61" s="181" t="s">
        <v>151</v>
      </c>
      <c r="C61" s="187" t="s">
        <v>152</v>
      </c>
      <c r="D61" s="191">
        <v>15</v>
      </c>
      <c r="E61" s="175" t="s">
        <v>16</v>
      </c>
      <c r="F61" s="176" t="s">
        <v>17</v>
      </c>
      <c r="G61" s="177">
        <v>2.15</v>
      </c>
      <c r="H61" s="177">
        <v>3.1</v>
      </c>
      <c r="I61" s="177">
        <v>4.25</v>
      </c>
      <c r="J61" s="177">
        <v>0</v>
      </c>
      <c r="K61" s="177">
        <v>0</v>
      </c>
      <c r="L61" s="177">
        <v>0</v>
      </c>
      <c r="M61" s="5"/>
      <c r="N61" s="164"/>
      <c r="O61" s="164"/>
      <c r="P61" s="164"/>
      <c r="Q61" s="164"/>
      <c r="R61" s="164"/>
      <c r="S61" s="5"/>
    </row>
    <row r="62" spans="1:19" ht="15.75" customHeight="1">
      <c r="A62" s="5"/>
      <c r="B62" s="181" t="s">
        <v>153</v>
      </c>
      <c r="C62" s="187" t="s">
        <v>154</v>
      </c>
      <c r="D62" s="191">
        <v>15</v>
      </c>
      <c r="E62" s="175" t="s">
        <v>16</v>
      </c>
      <c r="F62" s="176" t="s">
        <v>24</v>
      </c>
      <c r="G62" s="177">
        <v>1.8</v>
      </c>
      <c r="H62" s="177">
        <v>2.75</v>
      </c>
      <c r="I62" s="177">
        <v>3.7</v>
      </c>
      <c r="J62" s="177">
        <v>0</v>
      </c>
      <c r="K62" s="177">
        <v>0</v>
      </c>
      <c r="L62" s="177">
        <v>0</v>
      </c>
      <c r="M62" s="5"/>
      <c r="N62" s="164"/>
      <c r="O62" s="164"/>
      <c r="P62" s="164"/>
      <c r="Q62" s="164"/>
      <c r="R62" s="164"/>
      <c r="S62" s="5"/>
    </row>
    <row r="63" spans="1:19" ht="15.75" customHeight="1">
      <c r="A63" s="5"/>
      <c r="B63" s="181" t="s">
        <v>155</v>
      </c>
      <c r="C63" s="187" t="s">
        <v>156</v>
      </c>
      <c r="D63" s="191">
        <v>15</v>
      </c>
      <c r="E63" s="175" t="s">
        <v>16</v>
      </c>
      <c r="F63" s="176" t="s">
        <v>24</v>
      </c>
      <c r="G63" s="177">
        <v>1.8</v>
      </c>
      <c r="H63" s="177">
        <v>2.75</v>
      </c>
      <c r="I63" s="177">
        <v>3.7</v>
      </c>
      <c r="J63" s="177">
        <v>0</v>
      </c>
      <c r="K63" s="177">
        <v>0</v>
      </c>
      <c r="L63" s="177">
        <v>0</v>
      </c>
      <c r="M63" s="5"/>
      <c r="N63" s="164"/>
      <c r="O63" s="164"/>
      <c r="P63" s="164"/>
      <c r="Q63" s="164"/>
      <c r="R63" s="164"/>
      <c r="S63" s="5"/>
    </row>
    <row r="64" spans="1:19" ht="15.75" customHeight="1">
      <c r="A64" s="5"/>
      <c r="B64" s="181" t="s">
        <v>157</v>
      </c>
      <c r="C64" s="187" t="s">
        <v>158</v>
      </c>
      <c r="D64" s="191">
        <v>15</v>
      </c>
      <c r="E64" s="175" t="s">
        <v>16</v>
      </c>
      <c r="F64" s="176" t="s">
        <v>24</v>
      </c>
      <c r="G64" s="177">
        <v>1.8</v>
      </c>
      <c r="H64" s="177">
        <v>2.75</v>
      </c>
      <c r="I64" s="177">
        <v>3.7</v>
      </c>
      <c r="J64" s="177">
        <v>0</v>
      </c>
      <c r="K64" s="177">
        <v>0</v>
      </c>
      <c r="L64" s="177">
        <v>0</v>
      </c>
      <c r="M64" s="5"/>
      <c r="N64" s="164"/>
      <c r="O64" s="164"/>
      <c r="P64" s="164"/>
      <c r="Q64" s="164"/>
      <c r="R64" s="164"/>
      <c r="S64" s="5"/>
    </row>
    <row r="65" spans="1:19" ht="15.75" customHeight="1">
      <c r="A65" s="5"/>
      <c r="B65" s="181"/>
      <c r="C65" s="187"/>
      <c r="D65" s="191"/>
      <c r="E65" s="175"/>
      <c r="F65" s="176"/>
      <c r="G65" s="177"/>
      <c r="H65" s="177"/>
      <c r="I65" s="177"/>
      <c r="J65" s="177"/>
      <c r="K65" s="177"/>
      <c r="L65" s="177"/>
      <c r="M65" s="5"/>
      <c r="N65" s="164"/>
      <c r="O65" s="164"/>
      <c r="P65" s="164"/>
      <c r="Q65" s="164"/>
      <c r="R65" s="164"/>
      <c r="S65" s="5"/>
    </row>
    <row r="66" spans="1:19" ht="15.75" customHeight="1">
      <c r="A66" s="5"/>
      <c r="B66" s="189" t="s">
        <v>159</v>
      </c>
      <c r="C66" s="187" t="s">
        <v>160</v>
      </c>
      <c r="D66" s="191">
        <v>24</v>
      </c>
      <c r="E66" s="175" t="s">
        <v>16</v>
      </c>
      <c r="F66" s="176" t="s">
        <v>24</v>
      </c>
      <c r="G66" s="177">
        <v>0.8</v>
      </c>
      <c r="H66" s="177">
        <v>1.05</v>
      </c>
      <c r="I66" s="177">
        <v>1.5</v>
      </c>
      <c r="J66" s="177">
        <v>0</v>
      </c>
      <c r="K66" s="177">
        <v>0</v>
      </c>
      <c r="L66" s="177">
        <v>0</v>
      </c>
      <c r="M66" s="5"/>
      <c r="N66" s="164"/>
      <c r="O66" s="164"/>
      <c r="P66" s="164"/>
      <c r="Q66" s="164"/>
      <c r="R66" s="164"/>
      <c r="S66" s="5"/>
    </row>
    <row r="67" spans="1:19" ht="15.75" customHeight="1">
      <c r="A67" s="5"/>
      <c r="B67" s="189" t="s">
        <v>161</v>
      </c>
      <c r="C67" s="187" t="s">
        <v>162</v>
      </c>
      <c r="D67" s="191">
        <v>24</v>
      </c>
      <c r="E67" s="175" t="s">
        <v>16</v>
      </c>
      <c r="F67" s="176" t="s">
        <v>24</v>
      </c>
      <c r="G67" s="177">
        <v>1</v>
      </c>
      <c r="H67" s="177">
        <v>1.1499999999999999</v>
      </c>
      <c r="I67" s="177">
        <v>1.65</v>
      </c>
      <c r="J67" s="177">
        <v>0</v>
      </c>
      <c r="K67" s="177">
        <v>0</v>
      </c>
      <c r="L67" s="177">
        <v>0</v>
      </c>
      <c r="M67" s="5"/>
      <c r="N67" s="164"/>
      <c r="O67" s="164"/>
      <c r="P67" s="164"/>
      <c r="Q67" s="164"/>
      <c r="R67" s="164"/>
      <c r="S67" s="5"/>
    </row>
    <row r="68" spans="1:19" ht="15.75" customHeight="1">
      <c r="A68" s="5"/>
      <c r="B68" s="189"/>
      <c r="C68" s="187"/>
      <c r="D68" s="191"/>
      <c r="E68" s="175"/>
      <c r="F68" s="176"/>
      <c r="G68" s="177"/>
      <c r="H68" s="177"/>
      <c r="I68" s="177"/>
      <c r="J68" s="177"/>
      <c r="K68" s="177"/>
      <c r="L68" s="177"/>
      <c r="M68" s="5"/>
      <c r="N68" s="164"/>
      <c r="O68" s="164"/>
      <c r="P68" s="164"/>
      <c r="Q68" s="164"/>
      <c r="R68" s="164"/>
      <c r="S68" s="5"/>
    </row>
    <row r="69" spans="1:19" ht="15.75" customHeight="1">
      <c r="A69" s="5"/>
      <c r="B69" s="181" t="s">
        <v>163</v>
      </c>
      <c r="C69" s="187" t="s">
        <v>164</v>
      </c>
      <c r="D69" s="191">
        <v>15</v>
      </c>
      <c r="E69" s="175" t="s">
        <v>16</v>
      </c>
      <c r="F69" s="176" t="s">
        <v>17</v>
      </c>
      <c r="G69" s="177">
        <v>0</v>
      </c>
      <c r="H69" s="177">
        <v>0</v>
      </c>
      <c r="I69" s="177">
        <v>0</v>
      </c>
      <c r="J69" s="177">
        <v>2.4500000000000002</v>
      </c>
      <c r="K69" s="177">
        <v>3.1</v>
      </c>
      <c r="L69" s="177">
        <v>4.75</v>
      </c>
      <c r="M69" s="5"/>
      <c r="N69" s="164"/>
      <c r="O69" s="164"/>
      <c r="P69" s="164"/>
      <c r="Q69" s="164"/>
      <c r="R69" s="164"/>
      <c r="S69" s="5"/>
    </row>
    <row r="70" spans="1:19" ht="15.75" customHeight="1">
      <c r="A70" s="5"/>
      <c r="B70" s="181" t="s">
        <v>165</v>
      </c>
      <c r="C70" s="187" t="s">
        <v>166</v>
      </c>
      <c r="D70" s="191">
        <v>1</v>
      </c>
      <c r="E70" s="175" t="s">
        <v>23</v>
      </c>
      <c r="F70" s="176" t="s">
        <v>17</v>
      </c>
      <c r="G70" s="177">
        <v>25.65</v>
      </c>
      <c r="H70" s="177">
        <v>32.200000000000003</v>
      </c>
      <c r="I70" s="177">
        <v>47.5</v>
      </c>
      <c r="J70" s="177">
        <v>30.9</v>
      </c>
      <c r="K70" s="177">
        <v>34.700000000000003</v>
      </c>
      <c r="L70" s="177">
        <v>51.4</v>
      </c>
      <c r="M70" s="5"/>
      <c r="N70" s="164"/>
      <c r="O70" s="164"/>
      <c r="P70" s="164"/>
      <c r="Q70" s="164"/>
      <c r="R70" s="164"/>
      <c r="S70" s="5"/>
    </row>
    <row r="71" spans="1:19" ht="15.75" customHeight="1">
      <c r="A71" s="5"/>
      <c r="B71" s="181" t="s">
        <v>167</v>
      </c>
      <c r="C71" s="187" t="s">
        <v>166</v>
      </c>
      <c r="D71" s="191">
        <v>5</v>
      </c>
      <c r="E71" s="175" t="s">
        <v>16</v>
      </c>
      <c r="F71" s="176" t="s">
        <v>17</v>
      </c>
      <c r="G71" s="177">
        <v>2.6</v>
      </c>
      <c r="H71" s="177">
        <v>3.1</v>
      </c>
      <c r="I71" s="177">
        <v>4.8</v>
      </c>
      <c r="J71" s="177">
        <v>2.9</v>
      </c>
      <c r="K71" s="177">
        <v>3.4</v>
      </c>
      <c r="L71" s="177">
        <v>5.3</v>
      </c>
      <c r="M71" s="5"/>
      <c r="N71" s="164"/>
      <c r="O71" s="164"/>
      <c r="P71" s="164"/>
      <c r="Q71" s="164"/>
      <c r="R71" s="164"/>
      <c r="S71" s="5"/>
    </row>
    <row r="72" spans="1:19" ht="15.75" customHeight="1">
      <c r="A72" s="5"/>
      <c r="B72" s="181" t="s">
        <v>168</v>
      </c>
      <c r="C72" s="187" t="s">
        <v>166</v>
      </c>
      <c r="D72" s="191">
        <v>1</v>
      </c>
      <c r="E72" s="175" t="s">
        <v>30</v>
      </c>
      <c r="F72" s="176" t="s">
        <v>17</v>
      </c>
      <c r="G72" s="177">
        <v>0</v>
      </c>
      <c r="H72" s="177">
        <v>25</v>
      </c>
      <c r="I72" s="177">
        <v>37</v>
      </c>
      <c r="J72" s="177">
        <v>0</v>
      </c>
      <c r="K72" s="177">
        <v>27.5</v>
      </c>
      <c r="L72" s="177">
        <v>39.5</v>
      </c>
      <c r="M72" s="5"/>
      <c r="N72" s="164"/>
      <c r="O72" s="164"/>
      <c r="P72" s="164"/>
      <c r="Q72" s="164"/>
      <c r="R72" s="164"/>
      <c r="S72" s="5"/>
    </row>
    <row r="73" spans="1:19" ht="15.75" customHeight="1">
      <c r="A73" s="5"/>
      <c r="B73" s="181" t="s">
        <v>169</v>
      </c>
      <c r="C73" s="187" t="s">
        <v>166</v>
      </c>
      <c r="D73" s="191">
        <v>1</v>
      </c>
      <c r="E73" s="175" t="s">
        <v>18</v>
      </c>
      <c r="F73" s="176" t="s">
        <v>17</v>
      </c>
      <c r="G73" s="177">
        <v>41</v>
      </c>
      <c r="H73" s="177">
        <v>50</v>
      </c>
      <c r="I73" s="177">
        <v>76</v>
      </c>
      <c r="J73" s="177">
        <v>46</v>
      </c>
      <c r="K73" s="177">
        <v>55</v>
      </c>
      <c r="L73" s="177">
        <v>80</v>
      </c>
      <c r="M73" s="5"/>
      <c r="N73" s="164"/>
      <c r="O73" s="164"/>
      <c r="P73" s="164"/>
      <c r="Q73" s="164"/>
      <c r="R73" s="164"/>
      <c r="S73" s="5"/>
    </row>
    <row r="74" spans="1:19" ht="15.75" customHeight="1">
      <c r="A74" s="5"/>
      <c r="B74" s="181"/>
      <c r="C74" s="187"/>
      <c r="D74" s="191"/>
      <c r="E74" s="175"/>
      <c r="F74" s="176"/>
      <c r="G74" s="177"/>
      <c r="H74" s="177"/>
      <c r="I74" s="177"/>
      <c r="J74" s="177"/>
      <c r="K74" s="177"/>
      <c r="L74" s="177"/>
      <c r="M74" s="5"/>
      <c r="N74" s="164"/>
      <c r="O74" s="164"/>
      <c r="P74" s="164"/>
      <c r="Q74" s="164"/>
      <c r="R74" s="164"/>
      <c r="S74" s="5"/>
    </row>
    <row r="75" spans="1:19" ht="15.75" customHeight="1">
      <c r="A75" s="5"/>
      <c r="B75" s="189" t="s">
        <v>170</v>
      </c>
      <c r="C75" s="187" t="s">
        <v>171</v>
      </c>
      <c r="D75" s="191">
        <v>8</v>
      </c>
      <c r="E75" s="175" t="s">
        <v>16</v>
      </c>
      <c r="F75" s="176" t="s">
        <v>17</v>
      </c>
      <c r="G75" s="177">
        <v>0</v>
      </c>
      <c r="H75" s="177">
        <v>0</v>
      </c>
      <c r="I75" s="177">
        <f>8.3/8</f>
        <v>1.0375000000000001</v>
      </c>
      <c r="J75" s="177">
        <v>0.8</v>
      </c>
      <c r="K75" s="177">
        <v>0</v>
      </c>
      <c r="L75" s="177">
        <v>0</v>
      </c>
      <c r="M75" s="5"/>
      <c r="N75" s="164"/>
      <c r="O75" s="164"/>
      <c r="P75" s="164"/>
      <c r="Q75" s="164"/>
      <c r="R75" s="164"/>
      <c r="S75" s="5"/>
    </row>
    <row r="76" spans="1:19" ht="15.75" customHeight="1">
      <c r="A76" s="5"/>
      <c r="B76" s="189" t="s">
        <v>172</v>
      </c>
      <c r="C76" s="187" t="s">
        <v>173</v>
      </c>
      <c r="D76" s="191">
        <v>8</v>
      </c>
      <c r="E76" s="175" t="s">
        <v>16</v>
      </c>
      <c r="F76" s="176" t="s">
        <v>17</v>
      </c>
      <c r="G76" s="177">
        <v>0</v>
      </c>
      <c r="H76" s="177">
        <v>0</v>
      </c>
      <c r="I76" s="177">
        <f>8.3/8</f>
        <v>1.0375000000000001</v>
      </c>
      <c r="J76" s="177">
        <v>0.8</v>
      </c>
      <c r="K76" s="177">
        <v>0</v>
      </c>
      <c r="L76" s="177">
        <v>0</v>
      </c>
      <c r="M76" s="5"/>
      <c r="N76" s="164"/>
      <c r="O76" s="164"/>
      <c r="P76" s="164"/>
      <c r="Q76" s="164"/>
      <c r="R76" s="164"/>
      <c r="S76" s="5"/>
    </row>
    <row r="77" spans="1:19" ht="15.75" customHeight="1">
      <c r="A77" s="5"/>
      <c r="B77" s="189"/>
      <c r="C77" s="187"/>
      <c r="D77" s="191"/>
      <c r="E77" s="175"/>
      <c r="F77" s="176"/>
      <c r="G77" s="177"/>
      <c r="H77" s="177"/>
      <c r="I77" s="177"/>
      <c r="J77" s="177"/>
      <c r="K77" s="177"/>
      <c r="L77" s="177"/>
      <c r="M77" s="5"/>
      <c r="N77" s="164"/>
      <c r="O77" s="164"/>
      <c r="P77" s="164"/>
      <c r="Q77" s="164"/>
      <c r="R77" s="164"/>
      <c r="S77" s="5"/>
    </row>
    <row r="78" spans="1:19" ht="15.75" customHeight="1">
      <c r="A78" s="5"/>
      <c r="B78" s="189" t="s">
        <v>174</v>
      </c>
      <c r="C78" s="187" t="s">
        <v>175</v>
      </c>
      <c r="D78" s="191">
        <v>20</v>
      </c>
      <c r="E78" s="175" t="s">
        <v>16</v>
      </c>
      <c r="F78" s="176" t="s">
        <v>17</v>
      </c>
      <c r="G78" s="177">
        <v>0</v>
      </c>
      <c r="H78" s="177">
        <v>0</v>
      </c>
      <c r="I78" s="177">
        <v>4.5</v>
      </c>
      <c r="J78" s="177">
        <v>3.15</v>
      </c>
      <c r="K78" s="177">
        <v>3.6</v>
      </c>
      <c r="L78" s="177">
        <v>0</v>
      </c>
      <c r="M78" s="5"/>
      <c r="N78" s="164"/>
      <c r="O78" s="164"/>
      <c r="P78" s="164"/>
      <c r="Q78" s="164"/>
      <c r="R78" s="164"/>
      <c r="S78" s="5"/>
    </row>
    <row r="79" spans="1:19" ht="15.75" customHeight="1">
      <c r="A79" s="5"/>
      <c r="B79" s="189" t="s">
        <v>176</v>
      </c>
      <c r="C79" s="187" t="s">
        <v>177</v>
      </c>
      <c r="D79" s="191">
        <v>20</v>
      </c>
      <c r="E79" s="175" t="s">
        <v>16</v>
      </c>
      <c r="F79" s="176" t="s">
        <v>17</v>
      </c>
      <c r="G79" s="177">
        <v>0</v>
      </c>
      <c r="H79" s="177">
        <v>0</v>
      </c>
      <c r="I79" s="177">
        <v>4.5</v>
      </c>
      <c r="J79" s="177">
        <v>3.15</v>
      </c>
      <c r="K79" s="177">
        <v>3.6</v>
      </c>
      <c r="L79" s="177">
        <v>0</v>
      </c>
      <c r="M79" s="5"/>
      <c r="N79" s="164"/>
      <c r="O79" s="164"/>
      <c r="P79" s="164"/>
      <c r="Q79" s="164"/>
      <c r="R79" s="164"/>
      <c r="S79" s="5"/>
    </row>
    <row r="80" spans="1:19" ht="15.75" customHeight="1">
      <c r="A80" s="5"/>
      <c r="B80" s="189" t="s">
        <v>178</v>
      </c>
      <c r="C80" s="187" t="s">
        <v>179</v>
      </c>
      <c r="D80" s="191">
        <v>20</v>
      </c>
      <c r="E80" s="175" t="s">
        <v>16</v>
      </c>
      <c r="F80" s="176" t="s">
        <v>17</v>
      </c>
      <c r="G80" s="177">
        <v>3.15</v>
      </c>
      <c r="H80" s="177">
        <v>3.6</v>
      </c>
      <c r="I80" s="177">
        <v>4.5</v>
      </c>
      <c r="J80" s="177">
        <v>0</v>
      </c>
      <c r="K80" s="177">
        <v>0</v>
      </c>
      <c r="L80" s="177">
        <v>0</v>
      </c>
      <c r="M80" s="5"/>
      <c r="N80" s="164"/>
      <c r="O80" s="164"/>
      <c r="P80" s="164"/>
      <c r="Q80" s="164"/>
      <c r="R80" s="164"/>
      <c r="S80" s="5"/>
    </row>
    <row r="81" spans="1:19" ht="15.75" customHeight="1">
      <c r="A81" s="5"/>
      <c r="B81" s="189"/>
      <c r="C81" s="187"/>
      <c r="D81" s="191"/>
      <c r="E81" s="175"/>
      <c r="F81" s="176"/>
      <c r="G81" s="177"/>
      <c r="H81" s="177"/>
      <c r="I81" s="177"/>
      <c r="J81" s="177"/>
      <c r="K81" s="177"/>
      <c r="L81" s="177"/>
      <c r="M81" s="5"/>
      <c r="N81" s="164"/>
      <c r="O81" s="164"/>
      <c r="P81" s="164"/>
      <c r="Q81" s="164"/>
      <c r="R81" s="164"/>
      <c r="S81" s="5"/>
    </row>
    <row r="82" spans="1:19" ht="15.75" customHeight="1">
      <c r="A82" s="5"/>
      <c r="B82" s="181" t="s">
        <v>180</v>
      </c>
      <c r="C82" s="187" t="s">
        <v>181</v>
      </c>
      <c r="D82" s="191">
        <v>15</v>
      </c>
      <c r="E82" s="175" t="s">
        <v>16</v>
      </c>
      <c r="F82" s="176" t="s">
        <v>17</v>
      </c>
      <c r="G82" s="177">
        <v>0</v>
      </c>
      <c r="H82" s="177">
        <v>0</v>
      </c>
      <c r="I82" s="177">
        <v>0</v>
      </c>
      <c r="J82" s="177">
        <v>3.65</v>
      </c>
      <c r="K82" s="177">
        <v>4.0999999999999996</v>
      </c>
      <c r="L82" s="177">
        <v>6.35</v>
      </c>
      <c r="M82" s="5"/>
      <c r="N82" s="164"/>
      <c r="O82" s="164"/>
      <c r="P82" s="164"/>
      <c r="Q82" s="164"/>
      <c r="R82" s="164"/>
      <c r="S82" s="5"/>
    </row>
    <row r="83" spans="1:19" ht="15.75" customHeight="1">
      <c r="A83" s="5"/>
      <c r="B83" s="181" t="s">
        <v>182</v>
      </c>
      <c r="C83" s="187" t="s">
        <v>183</v>
      </c>
      <c r="D83" s="191">
        <v>15</v>
      </c>
      <c r="E83" s="175" t="s">
        <v>16</v>
      </c>
      <c r="F83" s="176" t="s">
        <v>17</v>
      </c>
      <c r="G83" s="177">
        <v>0</v>
      </c>
      <c r="H83" s="177">
        <v>0</v>
      </c>
      <c r="I83" s="177">
        <v>0</v>
      </c>
      <c r="J83" s="177">
        <v>3.35</v>
      </c>
      <c r="K83" s="177">
        <v>3.7</v>
      </c>
      <c r="L83" s="177">
        <v>5.8</v>
      </c>
      <c r="M83" s="5"/>
      <c r="N83" s="164"/>
      <c r="O83" s="164"/>
      <c r="P83" s="164"/>
      <c r="Q83" s="164"/>
      <c r="R83" s="164"/>
      <c r="S83" s="5"/>
    </row>
    <row r="84" spans="1:19" ht="15.75" customHeight="1">
      <c r="A84" s="5"/>
      <c r="B84" s="181"/>
      <c r="C84" s="187"/>
      <c r="D84" s="191"/>
      <c r="E84" s="175"/>
      <c r="F84" s="176"/>
      <c r="G84" s="177"/>
      <c r="H84" s="177"/>
      <c r="I84" s="177"/>
      <c r="J84" s="177"/>
      <c r="K84" s="177"/>
      <c r="L84" s="177"/>
      <c r="M84" s="5"/>
      <c r="N84" s="164"/>
      <c r="O84" s="164"/>
      <c r="P84" s="164"/>
      <c r="Q84" s="164"/>
      <c r="R84" s="164"/>
      <c r="S84" s="5"/>
    </row>
    <row r="85" spans="1:19" ht="15.75" customHeight="1">
      <c r="A85" s="5"/>
      <c r="B85" s="181" t="s">
        <v>184</v>
      </c>
      <c r="C85" s="187" t="s">
        <v>185</v>
      </c>
      <c r="D85" s="191">
        <v>1</v>
      </c>
      <c r="E85" s="175" t="s">
        <v>23</v>
      </c>
      <c r="F85" s="176" t="s">
        <v>17</v>
      </c>
      <c r="G85" s="177">
        <v>28.25</v>
      </c>
      <c r="H85" s="177">
        <v>32.200000000000003</v>
      </c>
      <c r="I85" s="177">
        <v>47.5</v>
      </c>
      <c r="J85" s="177">
        <v>32.299999999999997</v>
      </c>
      <c r="K85" s="177">
        <v>34.5</v>
      </c>
      <c r="L85" s="177">
        <v>51.4</v>
      </c>
      <c r="M85" s="5"/>
      <c r="N85" s="164"/>
      <c r="O85" s="164"/>
      <c r="P85" s="164"/>
      <c r="Q85" s="164"/>
      <c r="R85" s="164"/>
      <c r="S85" s="5"/>
    </row>
    <row r="86" spans="1:19" ht="15.75" customHeight="1">
      <c r="A86" s="5"/>
      <c r="B86" s="181" t="s">
        <v>186</v>
      </c>
      <c r="C86" s="187" t="s">
        <v>185</v>
      </c>
      <c r="D86" s="191">
        <v>1</v>
      </c>
      <c r="E86" s="175" t="s">
        <v>30</v>
      </c>
      <c r="F86" s="176" t="s">
        <v>17</v>
      </c>
      <c r="G86" s="177">
        <v>0</v>
      </c>
      <c r="H86" s="177">
        <v>21.6</v>
      </c>
      <c r="I86" s="177">
        <v>37</v>
      </c>
      <c r="J86" s="177">
        <v>0</v>
      </c>
      <c r="K86" s="177">
        <v>24.25</v>
      </c>
      <c r="L86" s="177">
        <v>39.5</v>
      </c>
      <c r="M86" s="5"/>
      <c r="N86" s="164"/>
      <c r="O86" s="164"/>
      <c r="P86" s="164"/>
      <c r="Q86" s="164"/>
      <c r="R86" s="164"/>
      <c r="S86" s="5"/>
    </row>
    <row r="87" spans="1:19" ht="15.75" customHeight="1">
      <c r="A87" s="5"/>
      <c r="B87" s="181" t="s">
        <v>187</v>
      </c>
      <c r="C87" s="187" t="s">
        <v>185</v>
      </c>
      <c r="D87" s="191">
        <v>1</v>
      </c>
      <c r="E87" s="175" t="s">
        <v>18</v>
      </c>
      <c r="F87" s="176" t="s">
        <v>17</v>
      </c>
      <c r="G87" s="177">
        <v>41</v>
      </c>
      <c r="H87" s="177">
        <v>50</v>
      </c>
      <c r="I87" s="177">
        <v>76</v>
      </c>
      <c r="J87" s="177">
        <v>46</v>
      </c>
      <c r="K87" s="177">
        <v>55</v>
      </c>
      <c r="L87" s="177">
        <v>80</v>
      </c>
      <c r="M87" s="5"/>
      <c r="N87" s="164"/>
      <c r="O87" s="164"/>
      <c r="P87" s="164"/>
      <c r="Q87" s="164"/>
      <c r="R87" s="164"/>
      <c r="S87" s="5"/>
    </row>
    <row r="88" spans="1:19" ht="15.75" customHeight="1">
      <c r="A88" s="5"/>
      <c r="B88" s="181" t="s">
        <v>188</v>
      </c>
      <c r="C88" s="187" t="s">
        <v>189</v>
      </c>
      <c r="D88" s="191">
        <v>1</v>
      </c>
      <c r="E88" s="175" t="s">
        <v>23</v>
      </c>
      <c r="F88" s="176" t="s">
        <v>17</v>
      </c>
      <c r="G88" s="177">
        <v>28.25</v>
      </c>
      <c r="H88" s="177">
        <v>32.200000000000003</v>
      </c>
      <c r="I88" s="177">
        <v>47.5</v>
      </c>
      <c r="J88" s="177">
        <v>32.299999999999997</v>
      </c>
      <c r="K88" s="177">
        <v>34.5</v>
      </c>
      <c r="L88" s="177">
        <v>51.4</v>
      </c>
      <c r="M88" s="5"/>
      <c r="N88" s="164"/>
      <c r="O88" s="164"/>
      <c r="P88" s="164"/>
      <c r="Q88" s="164"/>
      <c r="R88" s="164"/>
      <c r="S88" s="5"/>
    </row>
    <row r="89" spans="1:19" ht="15.75" customHeight="1">
      <c r="A89" s="5"/>
      <c r="B89" s="181" t="s">
        <v>190</v>
      </c>
      <c r="C89" s="187" t="s">
        <v>189</v>
      </c>
      <c r="D89" s="191">
        <v>1</v>
      </c>
      <c r="E89" s="175" t="s">
        <v>30</v>
      </c>
      <c r="F89" s="176" t="s">
        <v>17</v>
      </c>
      <c r="G89" s="177">
        <v>0</v>
      </c>
      <c r="H89" s="177">
        <v>21.6</v>
      </c>
      <c r="I89" s="177">
        <v>37</v>
      </c>
      <c r="J89" s="177">
        <v>0</v>
      </c>
      <c r="K89" s="177">
        <v>24.25</v>
      </c>
      <c r="L89" s="177">
        <v>39.5</v>
      </c>
      <c r="M89" s="5"/>
      <c r="N89" s="164"/>
      <c r="O89" s="164"/>
      <c r="P89" s="164"/>
      <c r="Q89" s="164"/>
      <c r="R89" s="164"/>
      <c r="S89" s="5"/>
    </row>
    <row r="90" spans="1:19" ht="15.75" customHeight="1">
      <c r="A90" s="5"/>
      <c r="B90" s="181" t="s">
        <v>191</v>
      </c>
      <c r="C90" s="187" t="s">
        <v>189</v>
      </c>
      <c r="D90" s="191">
        <v>1</v>
      </c>
      <c r="E90" s="175" t="s">
        <v>18</v>
      </c>
      <c r="F90" s="176" t="s">
        <v>17</v>
      </c>
      <c r="G90" s="177">
        <v>41</v>
      </c>
      <c r="H90" s="177">
        <v>50</v>
      </c>
      <c r="I90" s="177">
        <v>76</v>
      </c>
      <c r="J90" s="177">
        <v>46</v>
      </c>
      <c r="K90" s="177">
        <v>55</v>
      </c>
      <c r="L90" s="177">
        <v>80</v>
      </c>
      <c r="M90" s="5"/>
      <c r="N90" s="164"/>
      <c r="O90" s="164"/>
      <c r="P90" s="164"/>
      <c r="Q90" s="164"/>
      <c r="R90" s="164"/>
      <c r="S90" s="5"/>
    </row>
    <row r="91" spans="1:19" ht="15.75" customHeight="1">
      <c r="A91" s="5"/>
      <c r="B91" s="181" t="s">
        <v>192</v>
      </c>
      <c r="C91" s="187" t="s">
        <v>193</v>
      </c>
      <c r="D91" s="191">
        <v>1</v>
      </c>
      <c r="E91" s="175" t="s">
        <v>23</v>
      </c>
      <c r="F91" s="176" t="s">
        <v>17</v>
      </c>
      <c r="G91" s="177">
        <v>29.9</v>
      </c>
      <c r="H91" s="177">
        <v>35.200000000000003</v>
      </c>
      <c r="I91" s="177">
        <v>50.5</v>
      </c>
      <c r="J91" s="177">
        <v>33.9</v>
      </c>
      <c r="K91" s="177">
        <v>37.5</v>
      </c>
      <c r="L91" s="177">
        <v>79</v>
      </c>
      <c r="M91" s="5"/>
      <c r="N91" s="164"/>
      <c r="O91" s="164"/>
      <c r="P91" s="164"/>
      <c r="Q91" s="164"/>
      <c r="R91" s="164"/>
      <c r="S91" s="5"/>
    </row>
    <row r="92" spans="1:19" ht="15.75" customHeight="1">
      <c r="A92" s="5"/>
      <c r="B92" s="181" t="s">
        <v>194</v>
      </c>
      <c r="C92" s="187" t="s">
        <v>193</v>
      </c>
      <c r="D92" s="191">
        <v>1</v>
      </c>
      <c r="E92" s="175" t="s">
        <v>30</v>
      </c>
      <c r="F92" s="176" t="s">
        <v>17</v>
      </c>
      <c r="G92" s="177">
        <v>0</v>
      </c>
      <c r="H92" s="177">
        <v>26.6</v>
      </c>
      <c r="I92" s="177">
        <v>40</v>
      </c>
      <c r="J92" s="177">
        <v>0</v>
      </c>
      <c r="K92" s="177">
        <v>29.25</v>
      </c>
      <c r="L92" s="177">
        <v>42.5</v>
      </c>
      <c r="M92" s="5"/>
      <c r="N92" s="164"/>
      <c r="O92" s="164"/>
      <c r="P92" s="164"/>
      <c r="Q92" s="164"/>
      <c r="R92" s="164"/>
      <c r="S92" s="5"/>
    </row>
    <row r="93" spans="1:19" ht="15.75" customHeight="1">
      <c r="A93" s="5"/>
      <c r="B93" s="181" t="s">
        <v>195</v>
      </c>
      <c r="C93" s="187" t="s">
        <v>193</v>
      </c>
      <c r="D93" s="191">
        <v>1</v>
      </c>
      <c r="E93" s="175" t="s">
        <v>18</v>
      </c>
      <c r="F93" s="176" t="s">
        <v>17</v>
      </c>
      <c r="G93" s="177">
        <v>43.9</v>
      </c>
      <c r="H93" s="177">
        <v>56</v>
      </c>
      <c r="I93" s="177">
        <v>79</v>
      </c>
      <c r="J93" s="177">
        <v>48.9</v>
      </c>
      <c r="K93" s="177">
        <v>60</v>
      </c>
      <c r="L93" s="177">
        <v>85</v>
      </c>
      <c r="M93" s="5"/>
      <c r="N93" s="164"/>
      <c r="O93" s="164"/>
      <c r="P93" s="164"/>
      <c r="Q93" s="164"/>
      <c r="R93" s="164"/>
      <c r="S93" s="5"/>
    </row>
    <row r="94" spans="1:19" ht="15.75" customHeight="1">
      <c r="A94" s="5"/>
      <c r="B94" s="181" t="s">
        <v>196</v>
      </c>
      <c r="C94" s="187" t="s">
        <v>197</v>
      </c>
      <c r="D94" s="191">
        <v>1</v>
      </c>
      <c r="E94" s="175" t="s">
        <v>23</v>
      </c>
      <c r="F94" s="176" t="s">
        <v>17</v>
      </c>
      <c r="G94" s="177">
        <v>28.25</v>
      </c>
      <c r="H94" s="177">
        <v>32.200000000000003</v>
      </c>
      <c r="I94" s="177">
        <v>47.5</v>
      </c>
      <c r="J94" s="177">
        <v>32.299999999999997</v>
      </c>
      <c r="K94" s="177">
        <v>34.4</v>
      </c>
      <c r="L94" s="177">
        <v>51.4</v>
      </c>
      <c r="M94" s="5"/>
      <c r="N94" s="164"/>
      <c r="O94" s="164"/>
      <c r="P94" s="164"/>
      <c r="Q94" s="164"/>
      <c r="R94" s="164"/>
      <c r="S94" s="5"/>
    </row>
    <row r="95" spans="1:19" ht="15.75" customHeight="1">
      <c r="A95" s="5"/>
      <c r="B95" s="181" t="s">
        <v>198</v>
      </c>
      <c r="C95" s="187" t="s">
        <v>197</v>
      </c>
      <c r="D95" s="191">
        <v>15</v>
      </c>
      <c r="E95" s="175" t="s">
        <v>16</v>
      </c>
      <c r="F95" s="176" t="s">
        <v>17</v>
      </c>
      <c r="G95" s="177">
        <v>3.5</v>
      </c>
      <c r="H95" s="177">
        <v>3.45</v>
      </c>
      <c r="I95" s="177">
        <v>5.3</v>
      </c>
      <c r="J95" s="177">
        <v>3.7</v>
      </c>
      <c r="K95" s="177">
        <v>3.75</v>
      </c>
      <c r="L95" s="177">
        <v>5.7</v>
      </c>
      <c r="M95" s="5"/>
      <c r="N95" s="164"/>
      <c r="O95" s="164"/>
      <c r="P95" s="164"/>
      <c r="Q95" s="164"/>
      <c r="R95" s="164"/>
      <c r="S95" s="5"/>
    </row>
    <row r="96" spans="1:19" ht="15.75" customHeight="1">
      <c r="A96" s="5"/>
      <c r="B96" s="181" t="s">
        <v>199</v>
      </c>
      <c r="C96" s="187" t="s">
        <v>197</v>
      </c>
      <c r="D96" s="191">
        <v>1</v>
      </c>
      <c r="E96" s="175" t="s">
        <v>30</v>
      </c>
      <c r="F96" s="176" t="s">
        <v>17</v>
      </c>
      <c r="G96" s="177">
        <v>0</v>
      </c>
      <c r="H96" s="177">
        <v>21.6</v>
      </c>
      <c r="I96" s="177">
        <v>37</v>
      </c>
      <c r="J96" s="177">
        <v>0</v>
      </c>
      <c r="K96" s="177">
        <v>24.25</v>
      </c>
      <c r="L96" s="177">
        <v>39.5</v>
      </c>
      <c r="M96" s="5"/>
      <c r="N96" s="164"/>
      <c r="O96" s="164"/>
      <c r="P96" s="164"/>
      <c r="Q96" s="164"/>
      <c r="R96" s="164"/>
      <c r="S96" s="5"/>
    </row>
    <row r="97" spans="1:19" ht="15.75" customHeight="1">
      <c r="A97" s="5"/>
      <c r="B97" s="181" t="s">
        <v>200</v>
      </c>
      <c r="C97" s="187" t="s">
        <v>197</v>
      </c>
      <c r="D97" s="191">
        <v>1</v>
      </c>
      <c r="E97" s="175" t="s">
        <v>18</v>
      </c>
      <c r="F97" s="176" t="s">
        <v>17</v>
      </c>
      <c r="G97" s="177">
        <v>41</v>
      </c>
      <c r="H97" s="177">
        <v>50</v>
      </c>
      <c r="I97" s="177">
        <v>76</v>
      </c>
      <c r="J97" s="177">
        <v>46</v>
      </c>
      <c r="K97" s="177">
        <v>55</v>
      </c>
      <c r="L97" s="177">
        <v>80</v>
      </c>
      <c r="M97" s="5"/>
      <c r="N97" s="164"/>
      <c r="O97" s="164"/>
      <c r="P97" s="164"/>
      <c r="Q97" s="164"/>
      <c r="R97" s="164"/>
      <c r="S97" s="5"/>
    </row>
    <row r="98" spans="1:19" ht="15.75" customHeight="1">
      <c r="A98" s="5"/>
      <c r="B98" s="181" t="s">
        <v>201</v>
      </c>
      <c r="C98" s="187" t="s">
        <v>202</v>
      </c>
      <c r="D98" s="191">
        <v>15</v>
      </c>
      <c r="E98" s="175" t="s">
        <v>16</v>
      </c>
      <c r="F98" s="176" t="s">
        <v>17</v>
      </c>
      <c r="G98" s="177">
        <v>3.5</v>
      </c>
      <c r="H98" s="177">
        <v>3.45</v>
      </c>
      <c r="I98" s="177">
        <v>5.3</v>
      </c>
      <c r="J98" s="177">
        <v>3.7</v>
      </c>
      <c r="K98" s="177">
        <v>3.75</v>
      </c>
      <c r="L98" s="177">
        <v>5.7</v>
      </c>
      <c r="M98" s="5"/>
      <c r="N98" s="164"/>
      <c r="O98" s="164"/>
      <c r="P98" s="164"/>
      <c r="Q98" s="164"/>
      <c r="R98" s="164"/>
      <c r="S98" s="5"/>
    </row>
    <row r="99" spans="1:19" ht="15.75" customHeight="1">
      <c r="A99" s="5"/>
      <c r="B99" s="181" t="s">
        <v>203</v>
      </c>
      <c r="C99" s="187" t="s">
        <v>204</v>
      </c>
      <c r="D99" s="191">
        <v>15</v>
      </c>
      <c r="E99" s="175" t="s">
        <v>16</v>
      </c>
      <c r="F99" s="176" t="s">
        <v>17</v>
      </c>
      <c r="G99" s="177">
        <v>3.5</v>
      </c>
      <c r="H99" s="177">
        <v>3.45</v>
      </c>
      <c r="I99" s="177">
        <v>5.3</v>
      </c>
      <c r="J99" s="177">
        <v>3.7</v>
      </c>
      <c r="K99" s="177">
        <v>3.75</v>
      </c>
      <c r="L99" s="177">
        <v>5.7</v>
      </c>
      <c r="M99" s="5"/>
      <c r="N99" s="164"/>
      <c r="O99" s="164"/>
      <c r="P99" s="164"/>
      <c r="Q99" s="164"/>
      <c r="R99" s="164"/>
      <c r="S99" s="5"/>
    </row>
    <row r="100" spans="1:19" ht="15.75" customHeight="1">
      <c r="A100" s="5"/>
      <c r="B100" s="181" t="s">
        <v>205</v>
      </c>
      <c r="C100" s="187" t="s">
        <v>206</v>
      </c>
      <c r="D100" s="191">
        <v>15</v>
      </c>
      <c r="E100" s="175" t="s">
        <v>16</v>
      </c>
      <c r="F100" s="176" t="s">
        <v>17</v>
      </c>
      <c r="G100" s="177">
        <v>3.5</v>
      </c>
      <c r="H100" s="177">
        <v>3.45</v>
      </c>
      <c r="I100" s="177">
        <v>5.3</v>
      </c>
      <c r="J100" s="177">
        <v>3.7</v>
      </c>
      <c r="K100" s="177">
        <v>3.75</v>
      </c>
      <c r="L100" s="177">
        <v>5.7</v>
      </c>
      <c r="M100" s="5"/>
      <c r="N100" s="164"/>
      <c r="O100" s="164"/>
      <c r="P100" s="164"/>
      <c r="Q100" s="164"/>
      <c r="R100" s="164"/>
      <c r="S100" s="5"/>
    </row>
    <row r="101" spans="1:19" ht="15.75" customHeight="1">
      <c r="A101" s="5"/>
      <c r="B101" s="181" t="s">
        <v>207</v>
      </c>
      <c r="C101" s="187" t="s">
        <v>202</v>
      </c>
      <c r="D101" s="191">
        <v>1</v>
      </c>
      <c r="E101" s="175" t="s">
        <v>23</v>
      </c>
      <c r="F101" s="176" t="s">
        <v>17</v>
      </c>
      <c r="G101" s="177">
        <v>29.5</v>
      </c>
      <c r="H101" s="177">
        <v>32.200000000000003</v>
      </c>
      <c r="I101" s="177">
        <v>47.5</v>
      </c>
      <c r="J101" s="177">
        <v>32.5</v>
      </c>
      <c r="K101" s="177">
        <v>34.5</v>
      </c>
      <c r="L101" s="177">
        <v>51.4</v>
      </c>
      <c r="M101" s="5"/>
      <c r="N101" s="164"/>
      <c r="O101" s="164"/>
      <c r="P101" s="164"/>
      <c r="Q101" s="164"/>
      <c r="R101" s="164"/>
      <c r="S101" s="5"/>
    </row>
    <row r="102" spans="1:19" ht="15.75" customHeight="1">
      <c r="A102" s="5"/>
      <c r="B102" s="181" t="s">
        <v>208</v>
      </c>
      <c r="C102" s="187" t="s">
        <v>202</v>
      </c>
      <c r="D102" s="191">
        <v>1</v>
      </c>
      <c r="E102" s="175" t="s">
        <v>30</v>
      </c>
      <c r="F102" s="176" t="s">
        <v>17</v>
      </c>
      <c r="G102" s="177">
        <v>0</v>
      </c>
      <c r="H102" s="177">
        <v>21.6</v>
      </c>
      <c r="I102" s="177">
        <v>37</v>
      </c>
      <c r="J102" s="177">
        <v>0</v>
      </c>
      <c r="K102" s="177">
        <v>24.25</v>
      </c>
      <c r="L102" s="177">
        <v>39.5</v>
      </c>
      <c r="M102" s="5"/>
      <c r="N102" s="164"/>
      <c r="O102" s="164"/>
      <c r="P102" s="164"/>
      <c r="Q102" s="164"/>
      <c r="R102" s="164"/>
      <c r="S102" s="5"/>
    </row>
    <row r="103" spans="1:19" ht="15.75" customHeight="1">
      <c r="A103" s="5"/>
      <c r="B103" s="181" t="s">
        <v>209</v>
      </c>
      <c r="C103" s="187" t="s">
        <v>202</v>
      </c>
      <c r="D103" s="191">
        <v>1</v>
      </c>
      <c r="E103" s="175" t="s">
        <v>18</v>
      </c>
      <c r="F103" s="176" t="s">
        <v>17</v>
      </c>
      <c r="G103" s="177">
        <v>41</v>
      </c>
      <c r="H103" s="177">
        <v>50</v>
      </c>
      <c r="I103" s="177">
        <v>76</v>
      </c>
      <c r="J103" s="177">
        <v>46</v>
      </c>
      <c r="K103" s="177">
        <v>55</v>
      </c>
      <c r="L103" s="177">
        <v>80</v>
      </c>
      <c r="M103" s="5"/>
      <c r="N103" s="164"/>
      <c r="O103" s="164"/>
      <c r="P103" s="164"/>
      <c r="Q103" s="164"/>
      <c r="R103" s="164"/>
      <c r="S103" s="5"/>
    </row>
    <row r="104" spans="1:19" ht="15.75" customHeight="1">
      <c r="A104" s="5"/>
      <c r="B104" s="181" t="s">
        <v>210</v>
      </c>
      <c r="C104" s="187" t="s">
        <v>211</v>
      </c>
      <c r="D104" s="191">
        <v>1</v>
      </c>
      <c r="E104" s="175" t="s">
        <v>23</v>
      </c>
      <c r="F104" s="176" t="s">
        <v>17</v>
      </c>
      <c r="G104" s="177">
        <v>28.25</v>
      </c>
      <c r="H104" s="177">
        <v>32.200000000000003</v>
      </c>
      <c r="I104" s="177">
        <v>47.5</v>
      </c>
      <c r="J104" s="177">
        <v>32.299999999999997</v>
      </c>
      <c r="K104" s="177">
        <v>34.5</v>
      </c>
      <c r="L104" s="177">
        <v>51.4</v>
      </c>
      <c r="M104" s="5"/>
      <c r="N104" s="164"/>
      <c r="O104" s="164"/>
      <c r="P104" s="164"/>
      <c r="Q104" s="164"/>
      <c r="R104" s="164"/>
      <c r="S104" s="5"/>
    </row>
    <row r="105" spans="1:19" ht="15.75" customHeight="1">
      <c r="A105" s="5"/>
      <c r="B105" s="181" t="s">
        <v>212</v>
      </c>
      <c r="C105" s="187" t="s">
        <v>211</v>
      </c>
      <c r="D105" s="191">
        <v>1</v>
      </c>
      <c r="E105" s="175" t="s">
        <v>30</v>
      </c>
      <c r="F105" s="176" t="s">
        <v>17</v>
      </c>
      <c r="G105" s="177">
        <v>0</v>
      </c>
      <c r="H105" s="177">
        <v>21.6</v>
      </c>
      <c r="I105" s="177">
        <v>37</v>
      </c>
      <c r="J105" s="177">
        <v>0</v>
      </c>
      <c r="K105" s="177">
        <v>24.25</v>
      </c>
      <c r="L105" s="177">
        <v>39.5</v>
      </c>
      <c r="M105" s="5"/>
      <c r="N105" s="164"/>
      <c r="O105" s="164"/>
      <c r="P105" s="164"/>
      <c r="Q105" s="164"/>
      <c r="R105" s="164"/>
      <c r="S105" s="5"/>
    </row>
    <row r="106" spans="1:19" ht="15.75" customHeight="1">
      <c r="A106" s="5"/>
      <c r="B106" s="181" t="s">
        <v>213</v>
      </c>
      <c r="C106" s="187" t="s">
        <v>211</v>
      </c>
      <c r="D106" s="191">
        <v>1</v>
      </c>
      <c r="E106" s="175" t="s">
        <v>18</v>
      </c>
      <c r="F106" s="176" t="s">
        <v>17</v>
      </c>
      <c r="G106" s="177">
        <v>41</v>
      </c>
      <c r="H106" s="177">
        <v>50</v>
      </c>
      <c r="I106" s="177">
        <v>76</v>
      </c>
      <c r="J106" s="177">
        <v>46</v>
      </c>
      <c r="K106" s="177">
        <v>55</v>
      </c>
      <c r="L106" s="177">
        <v>80</v>
      </c>
      <c r="M106" s="5"/>
      <c r="N106" s="164"/>
      <c r="O106" s="164"/>
      <c r="P106" s="164"/>
      <c r="Q106" s="164"/>
      <c r="R106" s="164"/>
      <c r="S106" s="5"/>
    </row>
    <row r="107" spans="1:19" ht="15.75" customHeight="1">
      <c r="A107" s="5"/>
      <c r="B107" s="181" t="s">
        <v>214</v>
      </c>
      <c r="C107" s="187" t="s">
        <v>215</v>
      </c>
      <c r="D107" s="191">
        <v>1</v>
      </c>
      <c r="E107" s="175" t="s">
        <v>23</v>
      </c>
      <c r="F107" s="176" t="s">
        <v>17</v>
      </c>
      <c r="G107" s="177">
        <v>28.25</v>
      </c>
      <c r="H107" s="177">
        <v>32.200000000000003</v>
      </c>
      <c r="I107" s="177">
        <v>47.5</v>
      </c>
      <c r="J107" s="177">
        <v>32.299999999999997</v>
      </c>
      <c r="K107" s="177">
        <v>34.5</v>
      </c>
      <c r="L107" s="177">
        <v>51.4</v>
      </c>
      <c r="M107" s="5"/>
      <c r="N107" s="164"/>
      <c r="O107" s="164"/>
      <c r="P107" s="164"/>
      <c r="Q107" s="164"/>
      <c r="R107" s="164"/>
      <c r="S107" s="5"/>
    </row>
    <row r="108" spans="1:19" ht="15.75" customHeight="1">
      <c r="A108" s="5"/>
      <c r="B108" s="181" t="s">
        <v>216</v>
      </c>
      <c r="C108" s="187" t="s">
        <v>215</v>
      </c>
      <c r="D108" s="191">
        <v>1</v>
      </c>
      <c r="E108" s="175" t="s">
        <v>30</v>
      </c>
      <c r="F108" s="176" t="s">
        <v>17</v>
      </c>
      <c r="G108" s="177">
        <v>0</v>
      </c>
      <c r="H108" s="177">
        <v>21.6</v>
      </c>
      <c r="I108" s="177">
        <v>37</v>
      </c>
      <c r="J108" s="177">
        <v>0</v>
      </c>
      <c r="K108" s="177">
        <v>24.25</v>
      </c>
      <c r="L108" s="177">
        <v>39.5</v>
      </c>
      <c r="M108" s="5"/>
      <c r="N108" s="164"/>
      <c r="O108" s="164"/>
      <c r="P108" s="164"/>
      <c r="Q108" s="164"/>
      <c r="R108" s="164"/>
      <c r="S108" s="5"/>
    </row>
    <row r="109" spans="1:19" ht="15.75" customHeight="1">
      <c r="A109" s="5"/>
      <c r="B109" s="181" t="s">
        <v>217</v>
      </c>
      <c r="C109" s="187" t="s">
        <v>215</v>
      </c>
      <c r="D109" s="191">
        <v>1</v>
      </c>
      <c r="E109" s="175" t="s">
        <v>18</v>
      </c>
      <c r="F109" s="176" t="s">
        <v>17</v>
      </c>
      <c r="G109" s="177">
        <v>41</v>
      </c>
      <c r="H109" s="177">
        <v>50</v>
      </c>
      <c r="I109" s="177">
        <v>76</v>
      </c>
      <c r="J109" s="177">
        <v>46</v>
      </c>
      <c r="K109" s="177">
        <v>55</v>
      </c>
      <c r="L109" s="177">
        <v>80</v>
      </c>
      <c r="M109" s="5"/>
      <c r="N109" s="164"/>
      <c r="O109" s="164"/>
      <c r="P109" s="164"/>
      <c r="Q109" s="164"/>
      <c r="R109" s="164"/>
      <c r="S109" s="5"/>
    </row>
    <row r="110" spans="1:19" ht="15.75" customHeight="1">
      <c r="A110" s="5"/>
      <c r="B110" s="181"/>
      <c r="C110" s="187"/>
      <c r="D110" s="191"/>
      <c r="E110" s="175"/>
      <c r="F110" s="176"/>
      <c r="G110" s="177"/>
      <c r="H110" s="177"/>
      <c r="I110" s="177"/>
      <c r="J110" s="177"/>
      <c r="K110" s="177"/>
      <c r="L110" s="177"/>
      <c r="M110" s="5"/>
      <c r="N110" s="164"/>
      <c r="O110" s="164"/>
      <c r="P110" s="164"/>
      <c r="Q110" s="164"/>
      <c r="R110" s="164"/>
      <c r="S110" s="5"/>
    </row>
    <row r="111" spans="1:19" ht="15.75" customHeight="1">
      <c r="A111" s="5"/>
      <c r="B111" s="181" t="s">
        <v>218</v>
      </c>
      <c r="C111" s="187" t="s">
        <v>219</v>
      </c>
      <c r="D111" s="191">
        <v>15</v>
      </c>
      <c r="E111" s="175" t="s">
        <v>16</v>
      </c>
      <c r="F111" s="176" t="s">
        <v>17</v>
      </c>
      <c r="G111" s="177">
        <v>0</v>
      </c>
      <c r="H111" s="177">
        <v>0</v>
      </c>
      <c r="I111" s="177">
        <v>0</v>
      </c>
      <c r="J111" s="177">
        <v>3.3</v>
      </c>
      <c r="K111" s="177">
        <v>3.5</v>
      </c>
      <c r="L111" s="177">
        <v>4.75</v>
      </c>
      <c r="M111" s="5"/>
      <c r="N111" s="164"/>
      <c r="O111" s="164"/>
      <c r="P111" s="164"/>
      <c r="Q111" s="164"/>
      <c r="R111" s="164"/>
      <c r="S111" s="5"/>
    </row>
    <row r="112" spans="1:19" ht="15.75" customHeight="1">
      <c r="A112" s="5"/>
      <c r="B112" s="181" t="s">
        <v>220</v>
      </c>
      <c r="C112" s="187" t="s">
        <v>221</v>
      </c>
      <c r="D112" s="191">
        <v>15</v>
      </c>
      <c r="E112" s="175" t="s">
        <v>16</v>
      </c>
      <c r="F112" s="176" t="s">
        <v>17</v>
      </c>
      <c r="G112" s="177">
        <v>0</v>
      </c>
      <c r="H112" s="177">
        <v>0</v>
      </c>
      <c r="I112" s="177">
        <v>0</v>
      </c>
      <c r="J112" s="177">
        <v>3.3</v>
      </c>
      <c r="K112" s="177">
        <v>3.5</v>
      </c>
      <c r="L112" s="177">
        <v>4.75</v>
      </c>
      <c r="M112" s="5"/>
      <c r="N112" s="164"/>
      <c r="O112" s="164"/>
      <c r="P112" s="164"/>
      <c r="Q112" s="164"/>
      <c r="R112" s="164"/>
      <c r="S112" s="5"/>
    </row>
    <row r="113" spans="1:19" ht="15.75" customHeight="1">
      <c r="A113" s="5"/>
      <c r="B113" s="181" t="s">
        <v>222</v>
      </c>
      <c r="C113" s="187" t="s">
        <v>223</v>
      </c>
      <c r="D113" s="191">
        <v>15</v>
      </c>
      <c r="E113" s="175" t="s">
        <v>16</v>
      </c>
      <c r="F113" s="176" t="s">
        <v>17</v>
      </c>
      <c r="G113" s="177">
        <v>0</v>
      </c>
      <c r="H113" s="177">
        <v>0</v>
      </c>
      <c r="I113" s="177">
        <v>0</v>
      </c>
      <c r="J113" s="177">
        <v>3.3</v>
      </c>
      <c r="K113" s="177">
        <v>3.5</v>
      </c>
      <c r="L113" s="177">
        <v>4.75</v>
      </c>
      <c r="M113" s="5"/>
      <c r="N113" s="164"/>
      <c r="O113" s="164"/>
      <c r="P113" s="164"/>
      <c r="Q113" s="164"/>
      <c r="R113" s="164"/>
      <c r="S113" s="5"/>
    </row>
    <row r="114" spans="1:19" ht="15.75" customHeight="1">
      <c r="A114" s="5"/>
      <c r="B114" s="181"/>
      <c r="C114" s="187"/>
      <c r="D114" s="191"/>
      <c r="E114" s="175"/>
      <c r="F114" s="176"/>
      <c r="G114" s="177"/>
      <c r="H114" s="177"/>
      <c r="I114" s="177"/>
      <c r="J114" s="177"/>
      <c r="K114" s="177"/>
      <c r="L114" s="177"/>
      <c r="M114" s="5"/>
      <c r="N114" s="164"/>
      <c r="O114" s="164"/>
      <c r="P114" s="164"/>
      <c r="Q114" s="164"/>
      <c r="R114" s="164"/>
      <c r="S114" s="5"/>
    </row>
    <row r="115" spans="1:19" ht="15.75" customHeight="1">
      <c r="A115" s="5"/>
      <c r="B115" s="181" t="s">
        <v>224</v>
      </c>
      <c r="C115" s="187" t="s">
        <v>225</v>
      </c>
      <c r="D115" s="191">
        <v>5</v>
      </c>
      <c r="E115" s="175" t="s">
        <v>23</v>
      </c>
      <c r="F115" s="176" t="s">
        <v>17</v>
      </c>
      <c r="G115" s="177">
        <v>0</v>
      </c>
      <c r="H115" s="177">
        <v>0</v>
      </c>
      <c r="I115" s="177">
        <v>42</v>
      </c>
      <c r="J115" s="177">
        <v>0</v>
      </c>
      <c r="K115" s="177">
        <v>0</v>
      </c>
      <c r="L115" s="177">
        <v>0</v>
      </c>
      <c r="M115" s="5"/>
      <c r="N115" s="164"/>
      <c r="O115" s="164"/>
      <c r="P115" s="164"/>
      <c r="Q115" s="164"/>
      <c r="R115" s="164"/>
      <c r="S115" s="5"/>
    </row>
    <row r="116" spans="1:19" ht="15.75" customHeight="1">
      <c r="A116" s="5"/>
      <c r="B116" s="181" t="s">
        <v>226</v>
      </c>
      <c r="C116" s="187" t="s">
        <v>225</v>
      </c>
      <c r="D116" s="191">
        <v>5</v>
      </c>
      <c r="E116" s="175" t="s">
        <v>16</v>
      </c>
      <c r="F116" s="176" t="s">
        <v>17</v>
      </c>
      <c r="G116" s="177">
        <v>0</v>
      </c>
      <c r="H116" s="177">
        <v>0</v>
      </c>
      <c r="I116" s="177">
        <v>5.3</v>
      </c>
      <c r="J116" s="177">
        <v>0</v>
      </c>
      <c r="K116" s="177">
        <v>0</v>
      </c>
      <c r="L116" s="177">
        <v>0</v>
      </c>
      <c r="M116" s="5"/>
      <c r="N116" s="164"/>
      <c r="O116" s="164"/>
      <c r="P116" s="164"/>
      <c r="Q116" s="164"/>
      <c r="R116" s="164"/>
      <c r="S116" s="5"/>
    </row>
    <row r="117" spans="1:19" ht="15.75" customHeight="1">
      <c r="A117" s="5"/>
      <c r="B117" s="181" t="s">
        <v>227</v>
      </c>
      <c r="C117" s="187" t="s">
        <v>228</v>
      </c>
      <c r="D117" s="191">
        <v>1</v>
      </c>
      <c r="E117" s="175" t="s">
        <v>23</v>
      </c>
      <c r="F117" s="176" t="s">
        <v>17</v>
      </c>
      <c r="G117" s="177">
        <v>0</v>
      </c>
      <c r="H117" s="177">
        <v>0</v>
      </c>
      <c r="I117" s="177">
        <v>0</v>
      </c>
      <c r="J117" s="177">
        <v>26.85</v>
      </c>
      <c r="K117" s="177">
        <v>31</v>
      </c>
      <c r="L117" s="177">
        <v>48</v>
      </c>
      <c r="M117" s="5"/>
      <c r="N117" s="164"/>
      <c r="O117" s="164"/>
      <c r="P117" s="164"/>
      <c r="Q117" s="164"/>
      <c r="R117" s="164"/>
      <c r="S117" s="5"/>
    </row>
    <row r="118" spans="1:19" ht="15.75" customHeight="1">
      <c r="A118" s="5"/>
      <c r="B118" s="181" t="s">
        <v>229</v>
      </c>
      <c r="C118" s="187" t="s">
        <v>230</v>
      </c>
      <c r="D118" s="191">
        <v>1</v>
      </c>
      <c r="E118" s="175" t="s">
        <v>23</v>
      </c>
      <c r="F118" s="176" t="s">
        <v>24</v>
      </c>
      <c r="G118" s="177">
        <v>19.25</v>
      </c>
      <c r="H118" s="177">
        <v>21.5</v>
      </c>
      <c r="I118" s="177">
        <v>25</v>
      </c>
      <c r="J118" s="177">
        <v>0</v>
      </c>
      <c r="K118" s="177">
        <v>0</v>
      </c>
      <c r="L118" s="177">
        <v>0</v>
      </c>
      <c r="M118" s="5"/>
      <c r="N118" s="164"/>
      <c r="O118" s="164"/>
      <c r="P118" s="164"/>
      <c r="Q118" s="164"/>
      <c r="R118" s="164"/>
      <c r="S118" s="5"/>
    </row>
    <row r="119" spans="1:19" ht="15.75" customHeight="1">
      <c r="A119" s="5"/>
      <c r="B119" s="181" t="s">
        <v>231</v>
      </c>
      <c r="C119" s="187" t="s">
        <v>230</v>
      </c>
      <c r="D119" s="191">
        <v>1</v>
      </c>
      <c r="E119" s="175" t="s">
        <v>30</v>
      </c>
      <c r="F119" s="176" t="s">
        <v>24</v>
      </c>
      <c r="G119" s="177">
        <v>0</v>
      </c>
      <c r="H119" s="177">
        <v>17.600000000000001</v>
      </c>
      <c r="I119" s="177">
        <v>17.5</v>
      </c>
      <c r="J119" s="177">
        <v>0</v>
      </c>
      <c r="K119" s="177">
        <v>0</v>
      </c>
      <c r="L119" s="177">
        <v>0</v>
      </c>
      <c r="M119" s="5"/>
      <c r="N119" s="164"/>
      <c r="O119" s="164"/>
      <c r="P119" s="164"/>
      <c r="Q119" s="164"/>
      <c r="R119" s="164"/>
      <c r="S119" s="5"/>
    </row>
    <row r="120" spans="1:19" ht="15.75" customHeight="1">
      <c r="A120" s="5"/>
      <c r="B120" s="181" t="s">
        <v>232</v>
      </c>
      <c r="C120" s="187" t="s">
        <v>233</v>
      </c>
      <c r="D120" s="191">
        <v>1</v>
      </c>
      <c r="E120" s="175" t="s">
        <v>30</v>
      </c>
      <c r="F120" s="176" t="s">
        <v>17</v>
      </c>
      <c r="G120" s="177">
        <v>0</v>
      </c>
      <c r="H120" s="177">
        <v>0</v>
      </c>
      <c r="I120" s="177">
        <v>29</v>
      </c>
      <c r="J120" s="177">
        <v>0</v>
      </c>
      <c r="K120" s="177">
        <v>0</v>
      </c>
      <c r="L120" s="177">
        <v>0</v>
      </c>
      <c r="M120" s="5"/>
      <c r="N120" s="164"/>
      <c r="O120" s="164"/>
      <c r="P120" s="164"/>
      <c r="Q120" s="164"/>
      <c r="R120" s="164"/>
      <c r="S120" s="5"/>
    </row>
    <row r="121" spans="1:19" ht="15.75" customHeight="1">
      <c r="A121" s="5"/>
      <c r="B121" s="181" t="s">
        <v>234</v>
      </c>
      <c r="C121" s="187" t="s">
        <v>233</v>
      </c>
      <c r="D121" s="191">
        <v>1</v>
      </c>
      <c r="E121" s="175" t="s">
        <v>23</v>
      </c>
      <c r="F121" s="176" t="s">
        <v>17</v>
      </c>
      <c r="G121" s="177">
        <v>29</v>
      </c>
      <c r="H121" s="177">
        <v>33</v>
      </c>
      <c r="I121" s="177">
        <v>42</v>
      </c>
      <c r="J121" s="177">
        <v>0</v>
      </c>
      <c r="K121" s="177">
        <v>0</v>
      </c>
      <c r="L121" s="177">
        <v>0</v>
      </c>
      <c r="M121" s="5"/>
      <c r="N121" s="164"/>
      <c r="O121" s="164"/>
      <c r="P121" s="164"/>
      <c r="Q121" s="164"/>
      <c r="R121" s="164"/>
      <c r="S121" s="5"/>
    </row>
    <row r="122" spans="1:19" ht="15.75" customHeight="1">
      <c r="A122" s="5"/>
      <c r="B122" s="181" t="s">
        <v>235</v>
      </c>
      <c r="C122" s="187" t="s">
        <v>233</v>
      </c>
      <c r="D122" s="191">
        <v>1</v>
      </c>
      <c r="E122" s="175" t="s">
        <v>18</v>
      </c>
      <c r="F122" s="176" t="s">
        <v>17</v>
      </c>
      <c r="G122" s="177">
        <v>42</v>
      </c>
      <c r="H122" s="177">
        <v>51</v>
      </c>
      <c r="I122" s="177">
        <v>62</v>
      </c>
      <c r="J122" s="177">
        <v>0</v>
      </c>
      <c r="K122" s="177">
        <v>0</v>
      </c>
      <c r="L122" s="177">
        <v>0</v>
      </c>
      <c r="M122" s="5"/>
      <c r="N122" s="164"/>
      <c r="O122" s="164"/>
      <c r="P122" s="164"/>
      <c r="Q122" s="164"/>
      <c r="R122" s="164"/>
      <c r="S122" s="5"/>
    </row>
    <row r="123" spans="1:19" ht="15.75" customHeight="1">
      <c r="A123" s="5"/>
      <c r="B123" s="181" t="s">
        <v>236</v>
      </c>
      <c r="C123" s="187" t="s">
        <v>237</v>
      </c>
      <c r="D123" s="191">
        <v>1</v>
      </c>
      <c r="E123" s="175" t="s">
        <v>30</v>
      </c>
      <c r="F123" s="176" t="s">
        <v>17</v>
      </c>
      <c r="G123" s="177">
        <v>0</v>
      </c>
      <c r="H123" s="177">
        <v>0</v>
      </c>
      <c r="I123" s="177">
        <v>0</v>
      </c>
      <c r="J123" s="177">
        <v>32</v>
      </c>
      <c r="K123" s="177">
        <v>27.5</v>
      </c>
      <c r="L123" s="177">
        <v>42.5</v>
      </c>
      <c r="M123" s="5"/>
      <c r="N123" s="164"/>
      <c r="O123" s="164"/>
      <c r="P123" s="164"/>
      <c r="Q123" s="164"/>
      <c r="R123" s="164"/>
      <c r="S123" s="5"/>
    </row>
    <row r="124" spans="1:19" ht="15.75" customHeight="1">
      <c r="A124" s="5"/>
      <c r="B124" s="181" t="s">
        <v>238</v>
      </c>
      <c r="C124" s="187" t="s">
        <v>237</v>
      </c>
      <c r="D124" s="191">
        <v>1</v>
      </c>
      <c r="E124" s="175" t="s">
        <v>23</v>
      </c>
      <c r="F124" s="176" t="s">
        <v>17</v>
      </c>
      <c r="G124" s="177"/>
      <c r="H124" s="177"/>
      <c r="I124" s="177"/>
      <c r="J124" s="177"/>
      <c r="K124" s="177">
        <v>34.6</v>
      </c>
      <c r="L124" s="177">
        <v>53</v>
      </c>
      <c r="M124" s="5"/>
      <c r="N124" s="164"/>
      <c r="O124" s="164"/>
      <c r="P124" s="164"/>
      <c r="Q124" s="164"/>
      <c r="R124" s="164"/>
      <c r="S124" s="5"/>
    </row>
    <row r="125" spans="1:19" ht="15.75" customHeight="1">
      <c r="A125" s="5"/>
      <c r="B125" s="181" t="s">
        <v>239</v>
      </c>
      <c r="C125" s="187" t="s">
        <v>237</v>
      </c>
      <c r="D125" s="191">
        <v>1</v>
      </c>
      <c r="E125" s="175" t="s">
        <v>18</v>
      </c>
      <c r="F125" s="176" t="s">
        <v>17</v>
      </c>
      <c r="G125" s="177"/>
      <c r="H125" s="177"/>
      <c r="I125" s="177"/>
      <c r="J125" s="177"/>
      <c r="K125" s="177"/>
      <c r="L125" s="177">
        <v>86</v>
      </c>
      <c r="M125" s="5"/>
      <c r="N125" s="164"/>
      <c r="O125" s="164"/>
      <c r="P125" s="164"/>
      <c r="Q125" s="164"/>
      <c r="R125" s="164"/>
      <c r="S125" s="5"/>
    </row>
    <row r="126" spans="1:19" ht="15.75" customHeight="1">
      <c r="A126" s="5"/>
      <c r="B126" s="181" t="s">
        <v>240</v>
      </c>
      <c r="C126" s="187" t="s">
        <v>241</v>
      </c>
      <c r="D126" s="191">
        <v>1</v>
      </c>
      <c r="E126" s="175" t="s">
        <v>30</v>
      </c>
      <c r="F126" s="176" t="s">
        <v>17</v>
      </c>
      <c r="G126" s="177">
        <v>0</v>
      </c>
      <c r="H126" s="177">
        <v>0</v>
      </c>
      <c r="I126" s="177">
        <v>0</v>
      </c>
      <c r="J126" s="177">
        <v>32</v>
      </c>
      <c r="K126" s="177">
        <v>27.5</v>
      </c>
      <c r="L126" s="177">
        <v>42.5</v>
      </c>
      <c r="M126" s="5"/>
      <c r="N126" s="164"/>
      <c r="O126" s="164"/>
      <c r="P126" s="164"/>
      <c r="Q126" s="164"/>
      <c r="R126" s="164"/>
      <c r="S126" s="5"/>
    </row>
    <row r="127" spans="1:19" ht="15.75" customHeight="1">
      <c r="A127" s="5"/>
      <c r="B127" s="181" t="s">
        <v>242</v>
      </c>
      <c r="C127" s="187" t="s">
        <v>241</v>
      </c>
      <c r="D127" s="191">
        <v>1</v>
      </c>
      <c r="E127" s="175" t="s">
        <v>23</v>
      </c>
      <c r="F127" s="176" t="s">
        <v>17</v>
      </c>
      <c r="G127" s="177">
        <v>0</v>
      </c>
      <c r="H127" s="177">
        <v>0</v>
      </c>
      <c r="I127" s="177">
        <v>0</v>
      </c>
      <c r="J127" s="177">
        <v>0</v>
      </c>
      <c r="K127" s="177">
        <v>34.6</v>
      </c>
      <c r="L127" s="177">
        <v>53</v>
      </c>
      <c r="M127" s="5"/>
      <c r="N127" s="164"/>
      <c r="O127" s="164"/>
      <c r="P127" s="164"/>
      <c r="Q127" s="164"/>
      <c r="R127" s="164"/>
      <c r="S127" s="5"/>
    </row>
    <row r="128" spans="1:19" ht="15.75" customHeight="1">
      <c r="A128" s="5"/>
      <c r="B128" s="181" t="s">
        <v>243</v>
      </c>
      <c r="C128" s="187" t="s">
        <v>241</v>
      </c>
      <c r="D128" s="191">
        <v>1</v>
      </c>
      <c r="E128" s="175" t="s">
        <v>18</v>
      </c>
      <c r="F128" s="176" t="s">
        <v>17</v>
      </c>
      <c r="G128" s="177">
        <v>0</v>
      </c>
      <c r="H128" s="177">
        <v>0</v>
      </c>
      <c r="I128" s="177">
        <v>0</v>
      </c>
      <c r="J128" s="177">
        <v>0</v>
      </c>
      <c r="K128" s="177"/>
      <c r="L128" s="177">
        <v>86</v>
      </c>
      <c r="M128" s="5"/>
      <c r="N128" s="164"/>
      <c r="O128" s="164"/>
      <c r="P128" s="164"/>
      <c r="Q128" s="164"/>
      <c r="R128" s="164"/>
      <c r="S128" s="5"/>
    </row>
    <row r="129" spans="1:19" ht="15.75" customHeight="1">
      <c r="A129" s="5"/>
      <c r="B129" s="181" t="s">
        <v>244</v>
      </c>
      <c r="C129" s="187" t="s">
        <v>245</v>
      </c>
      <c r="D129" s="191">
        <v>15</v>
      </c>
      <c r="E129" s="175" t="s">
        <v>16</v>
      </c>
      <c r="F129" s="176" t="s">
        <v>17</v>
      </c>
      <c r="G129" s="177">
        <v>3.12</v>
      </c>
      <c r="H129" s="177">
        <v>3.5</v>
      </c>
      <c r="I129" s="177">
        <v>5.3</v>
      </c>
      <c r="J129" s="177"/>
      <c r="K129" s="177">
        <v>0</v>
      </c>
      <c r="L129" s="177">
        <v>0</v>
      </c>
      <c r="M129" s="5"/>
      <c r="N129" s="164"/>
      <c r="O129" s="164"/>
      <c r="P129" s="164"/>
      <c r="Q129" s="164"/>
      <c r="R129" s="164"/>
      <c r="S129" s="5"/>
    </row>
    <row r="130" spans="1:19" ht="15.75" customHeight="1">
      <c r="A130" s="5"/>
      <c r="B130" s="181" t="s">
        <v>246</v>
      </c>
      <c r="C130" s="187" t="s">
        <v>247</v>
      </c>
      <c r="D130" s="198">
        <v>20</v>
      </c>
      <c r="E130" s="175" t="s">
        <v>16</v>
      </c>
      <c r="F130" s="176" t="s">
        <v>17</v>
      </c>
      <c r="G130" s="177">
        <v>3.2</v>
      </c>
      <c r="H130" s="177">
        <v>3.7</v>
      </c>
      <c r="I130" s="177">
        <v>4.8</v>
      </c>
      <c r="J130" s="177"/>
      <c r="K130" s="177">
        <v>0</v>
      </c>
      <c r="L130" s="177">
        <v>0</v>
      </c>
      <c r="M130" s="5"/>
      <c r="N130" s="164"/>
      <c r="O130" s="164"/>
      <c r="P130" s="164"/>
      <c r="Q130" s="164"/>
      <c r="R130" s="164"/>
      <c r="S130" s="5"/>
    </row>
    <row r="131" spans="1:19" ht="15.75" customHeight="1">
      <c r="A131" s="5"/>
      <c r="B131" s="181" t="s">
        <v>248</v>
      </c>
      <c r="C131" s="187" t="s">
        <v>249</v>
      </c>
      <c r="D131" s="191">
        <v>1</v>
      </c>
      <c r="E131" s="175" t="s">
        <v>30</v>
      </c>
      <c r="F131" s="176" t="s">
        <v>24</v>
      </c>
      <c r="G131" s="177">
        <v>17.8</v>
      </c>
      <c r="H131" s="177">
        <v>19.7</v>
      </c>
      <c r="I131" s="177">
        <v>24.4</v>
      </c>
      <c r="J131" s="177">
        <v>0</v>
      </c>
      <c r="K131" s="177">
        <v>0</v>
      </c>
      <c r="L131" s="177">
        <v>0</v>
      </c>
      <c r="M131" s="5"/>
      <c r="N131" s="164"/>
      <c r="O131" s="164"/>
      <c r="P131" s="164"/>
      <c r="Q131" s="164"/>
      <c r="R131" s="164"/>
      <c r="S131" s="5"/>
    </row>
    <row r="132" spans="1:19" ht="15.75" customHeight="1">
      <c r="A132" s="5"/>
      <c r="B132" s="181" t="s">
        <v>250</v>
      </c>
      <c r="C132" s="187" t="s">
        <v>251</v>
      </c>
      <c r="D132" s="191">
        <v>1</v>
      </c>
      <c r="E132" s="175" t="s">
        <v>23</v>
      </c>
      <c r="F132" s="176" t="s">
        <v>17</v>
      </c>
      <c r="G132" s="177">
        <v>25.65</v>
      </c>
      <c r="H132" s="177">
        <v>32.200000000000003</v>
      </c>
      <c r="I132" s="177">
        <v>47.5</v>
      </c>
      <c r="J132" s="177">
        <v>30.9</v>
      </c>
      <c r="K132" s="177">
        <v>34.700000000000003</v>
      </c>
      <c r="L132" s="177">
        <v>51.4</v>
      </c>
      <c r="M132" s="5"/>
      <c r="N132" s="164"/>
      <c r="O132" s="164"/>
      <c r="P132" s="164"/>
      <c r="Q132" s="164"/>
      <c r="R132" s="164"/>
      <c r="S132" s="5"/>
    </row>
    <row r="133" spans="1:19" ht="15.75" customHeight="1">
      <c r="A133" s="5"/>
      <c r="B133" s="181" t="s">
        <v>252</v>
      </c>
      <c r="C133" s="187" t="s">
        <v>251</v>
      </c>
      <c r="D133" s="191">
        <v>15</v>
      </c>
      <c r="E133" s="175" t="s">
        <v>16</v>
      </c>
      <c r="F133" s="176" t="s">
        <v>17</v>
      </c>
      <c r="G133" s="177">
        <v>2.6</v>
      </c>
      <c r="H133" s="177">
        <v>3.1</v>
      </c>
      <c r="I133" s="177">
        <v>4.8</v>
      </c>
      <c r="J133" s="177">
        <v>0</v>
      </c>
      <c r="K133" s="177">
        <v>0</v>
      </c>
      <c r="L133" s="177">
        <v>0</v>
      </c>
      <c r="M133" s="5"/>
      <c r="N133" s="164"/>
      <c r="O133" s="164"/>
      <c r="P133" s="164"/>
      <c r="Q133" s="164"/>
      <c r="R133" s="164"/>
      <c r="S133" s="5"/>
    </row>
    <row r="134" spans="1:19" ht="15.75" customHeight="1">
      <c r="A134" s="5"/>
      <c r="B134" s="181" t="s">
        <v>253</v>
      </c>
      <c r="C134" s="187" t="s">
        <v>251</v>
      </c>
      <c r="D134" s="191">
        <v>1</v>
      </c>
      <c r="E134" s="175" t="s">
        <v>30</v>
      </c>
      <c r="F134" s="176" t="s">
        <v>17</v>
      </c>
      <c r="G134" s="177">
        <v>0</v>
      </c>
      <c r="H134" s="177">
        <v>25</v>
      </c>
      <c r="I134" s="177">
        <v>37</v>
      </c>
      <c r="J134" s="177">
        <v>0</v>
      </c>
      <c r="K134" s="177">
        <v>27.5</v>
      </c>
      <c r="L134" s="177">
        <v>39.5</v>
      </c>
      <c r="M134" s="5"/>
      <c r="N134" s="164"/>
      <c r="O134" s="164"/>
      <c r="P134" s="164"/>
      <c r="Q134" s="164"/>
      <c r="R134" s="164"/>
      <c r="S134" s="5"/>
    </row>
    <row r="135" spans="1:19" ht="15.75" customHeight="1">
      <c r="A135" s="5"/>
      <c r="B135" s="181" t="s">
        <v>254</v>
      </c>
      <c r="C135" s="187" t="s">
        <v>251</v>
      </c>
      <c r="D135" s="191">
        <v>1</v>
      </c>
      <c r="E135" s="175" t="s">
        <v>18</v>
      </c>
      <c r="F135" s="176" t="s">
        <v>17</v>
      </c>
      <c r="G135" s="177">
        <v>41</v>
      </c>
      <c r="H135" s="177">
        <v>50</v>
      </c>
      <c r="I135" s="177">
        <v>76</v>
      </c>
      <c r="J135" s="177">
        <v>46</v>
      </c>
      <c r="K135" s="177">
        <v>55</v>
      </c>
      <c r="L135" s="177">
        <v>80</v>
      </c>
      <c r="M135" s="5"/>
      <c r="N135" s="164"/>
      <c r="O135" s="164"/>
      <c r="P135" s="164"/>
      <c r="Q135" s="164"/>
      <c r="R135" s="164"/>
      <c r="S135" s="5"/>
    </row>
    <row r="136" spans="1:19" ht="15.75" customHeight="1">
      <c r="A136" s="5"/>
      <c r="B136" s="181" t="s">
        <v>255</v>
      </c>
      <c r="C136" s="187" t="s">
        <v>256</v>
      </c>
      <c r="D136" s="191">
        <v>1</v>
      </c>
      <c r="E136" s="175" t="s">
        <v>23</v>
      </c>
      <c r="F136" s="176" t="s">
        <v>17</v>
      </c>
      <c r="G136" s="177">
        <v>25.65</v>
      </c>
      <c r="H136" s="177">
        <v>32.200000000000003</v>
      </c>
      <c r="I136" s="177">
        <v>47.5</v>
      </c>
      <c r="J136" s="177">
        <v>28.8</v>
      </c>
      <c r="K136" s="177">
        <v>34.700000000000003</v>
      </c>
      <c r="L136" s="177">
        <v>51.4</v>
      </c>
      <c r="M136" s="5"/>
      <c r="N136" s="164"/>
      <c r="O136" s="164"/>
      <c r="P136" s="164"/>
      <c r="Q136" s="164"/>
      <c r="R136" s="164"/>
      <c r="S136" s="5"/>
    </row>
    <row r="137" spans="1:19" ht="15.75" customHeight="1">
      <c r="A137" s="5"/>
      <c r="B137" s="181" t="s">
        <v>257</v>
      </c>
      <c r="C137" s="187" t="s">
        <v>256</v>
      </c>
      <c r="D137" s="191">
        <v>1</v>
      </c>
      <c r="E137" s="175" t="s">
        <v>30</v>
      </c>
      <c r="F137" s="176" t="s">
        <v>17</v>
      </c>
      <c r="G137" s="177">
        <v>0</v>
      </c>
      <c r="H137" s="177">
        <v>25</v>
      </c>
      <c r="I137" s="177">
        <v>37</v>
      </c>
      <c r="J137" s="177">
        <v>0</v>
      </c>
      <c r="K137" s="177">
        <v>27.5</v>
      </c>
      <c r="L137" s="177">
        <v>39.5</v>
      </c>
      <c r="M137" s="5"/>
      <c r="N137" s="164"/>
      <c r="O137" s="164"/>
      <c r="P137" s="164"/>
      <c r="Q137" s="164"/>
      <c r="R137" s="164"/>
      <c r="S137" s="5"/>
    </row>
    <row r="138" spans="1:19" ht="15.75" customHeight="1">
      <c r="A138" s="5"/>
      <c r="B138" s="181" t="s">
        <v>258</v>
      </c>
      <c r="C138" s="187" t="s">
        <v>256</v>
      </c>
      <c r="D138" s="191">
        <v>1</v>
      </c>
      <c r="E138" s="175" t="s">
        <v>18</v>
      </c>
      <c r="F138" s="176" t="s">
        <v>17</v>
      </c>
      <c r="G138" s="177">
        <v>41</v>
      </c>
      <c r="H138" s="177">
        <v>50</v>
      </c>
      <c r="I138" s="177">
        <v>76</v>
      </c>
      <c r="J138" s="177">
        <v>46</v>
      </c>
      <c r="K138" s="177">
        <v>55</v>
      </c>
      <c r="L138" s="177">
        <v>80</v>
      </c>
      <c r="M138" s="5"/>
      <c r="N138" s="164"/>
      <c r="O138" s="164"/>
      <c r="P138" s="164"/>
      <c r="Q138" s="164"/>
      <c r="R138" s="164"/>
      <c r="S138" s="5"/>
    </row>
    <row r="139" spans="1:19" ht="15.75" customHeight="1">
      <c r="A139" s="5"/>
      <c r="B139" s="181" t="s">
        <v>259</v>
      </c>
      <c r="C139" s="187" t="s">
        <v>260</v>
      </c>
      <c r="D139" s="191">
        <v>1</v>
      </c>
      <c r="E139" s="175" t="s">
        <v>23</v>
      </c>
      <c r="F139" s="176" t="s">
        <v>17</v>
      </c>
      <c r="G139" s="177">
        <v>29.15</v>
      </c>
      <c r="H139" s="177">
        <v>31</v>
      </c>
      <c r="I139" s="177">
        <v>47.5</v>
      </c>
      <c r="J139" s="177">
        <v>0</v>
      </c>
      <c r="K139" s="177">
        <v>0</v>
      </c>
      <c r="L139" s="177">
        <v>0</v>
      </c>
      <c r="M139" s="5"/>
      <c r="N139" s="164"/>
      <c r="O139" s="164"/>
      <c r="P139" s="164"/>
      <c r="Q139" s="164"/>
      <c r="R139" s="164"/>
      <c r="S139" s="5"/>
    </row>
    <row r="140" spans="1:19" ht="15.75" customHeight="1">
      <c r="A140" s="5"/>
      <c r="B140" s="181" t="s">
        <v>261</v>
      </c>
      <c r="C140" s="187" t="s">
        <v>262</v>
      </c>
      <c r="D140" s="191">
        <v>1</v>
      </c>
      <c r="E140" s="175" t="s">
        <v>18</v>
      </c>
      <c r="F140" s="176" t="s">
        <v>17</v>
      </c>
      <c r="G140" s="177">
        <v>41</v>
      </c>
      <c r="H140" s="177">
        <v>50</v>
      </c>
      <c r="I140" s="177">
        <v>76</v>
      </c>
      <c r="J140" s="177">
        <v>46</v>
      </c>
      <c r="K140" s="177">
        <v>55</v>
      </c>
      <c r="L140" s="177">
        <v>80</v>
      </c>
      <c r="M140" s="5"/>
      <c r="N140" s="164"/>
      <c r="O140" s="164"/>
      <c r="P140" s="164"/>
      <c r="Q140" s="164"/>
      <c r="R140" s="164"/>
      <c r="S140" s="5"/>
    </row>
    <row r="141" spans="1:19" ht="15.75" customHeight="1">
      <c r="A141" s="5"/>
      <c r="B141" s="181" t="s">
        <v>263</v>
      </c>
      <c r="C141" s="187" t="s">
        <v>262</v>
      </c>
      <c r="D141" s="191">
        <v>1</v>
      </c>
      <c r="E141" s="175" t="s">
        <v>30</v>
      </c>
      <c r="F141" s="176" t="s">
        <v>17</v>
      </c>
      <c r="G141" s="177">
        <v>0</v>
      </c>
      <c r="H141" s="177">
        <v>25</v>
      </c>
      <c r="I141" s="177">
        <v>37</v>
      </c>
      <c r="J141" s="177">
        <v>0</v>
      </c>
      <c r="K141" s="177">
        <v>27.5</v>
      </c>
      <c r="L141" s="177">
        <v>39.5</v>
      </c>
      <c r="M141" s="5"/>
      <c r="N141" s="164"/>
      <c r="O141" s="164"/>
      <c r="P141" s="164"/>
      <c r="Q141" s="164"/>
      <c r="R141" s="164"/>
      <c r="S141" s="5"/>
    </row>
    <row r="142" spans="1:19" ht="15.75" customHeight="1">
      <c r="A142" s="5"/>
      <c r="B142" s="181" t="s">
        <v>264</v>
      </c>
      <c r="C142" s="187" t="s">
        <v>262</v>
      </c>
      <c r="D142" s="191">
        <v>1</v>
      </c>
      <c r="E142" s="175" t="s">
        <v>23</v>
      </c>
      <c r="F142" s="176" t="s">
        <v>17</v>
      </c>
      <c r="G142" s="177">
        <v>27</v>
      </c>
      <c r="H142" s="177">
        <v>32.200000000000003</v>
      </c>
      <c r="I142" s="177">
        <v>47.5</v>
      </c>
      <c r="J142" s="177">
        <v>30.9</v>
      </c>
      <c r="K142" s="177">
        <v>34.700000000000003</v>
      </c>
      <c r="L142" s="177">
        <v>51.4</v>
      </c>
      <c r="M142" s="5"/>
      <c r="N142" s="164"/>
      <c r="O142" s="164"/>
      <c r="P142" s="164"/>
      <c r="Q142" s="164"/>
      <c r="R142" s="164"/>
      <c r="S142" s="5"/>
    </row>
    <row r="143" spans="1:19" ht="15.75" customHeight="1">
      <c r="A143" s="5"/>
      <c r="B143" s="181" t="s">
        <v>265</v>
      </c>
      <c r="C143" s="187" t="s">
        <v>266</v>
      </c>
      <c r="D143" s="191">
        <v>1</v>
      </c>
      <c r="E143" s="175" t="s">
        <v>30</v>
      </c>
      <c r="F143" s="176" t="s">
        <v>17</v>
      </c>
      <c r="G143" s="177">
        <v>17.8</v>
      </c>
      <c r="H143" s="177">
        <v>19</v>
      </c>
      <c r="I143" s="177">
        <v>23.3</v>
      </c>
      <c r="J143" s="177">
        <v>0</v>
      </c>
      <c r="K143" s="177">
        <v>0</v>
      </c>
      <c r="L143" s="177">
        <v>0</v>
      </c>
      <c r="M143" s="5"/>
      <c r="N143" s="164"/>
      <c r="O143" s="164"/>
      <c r="P143" s="164"/>
      <c r="Q143" s="164"/>
      <c r="R143" s="164"/>
      <c r="S143" s="5"/>
    </row>
    <row r="144" spans="1:19" ht="15.75" customHeight="1">
      <c r="A144" s="5"/>
      <c r="B144" s="181" t="s">
        <v>267</v>
      </c>
      <c r="C144" s="187" t="s">
        <v>268</v>
      </c>
      <c r="D144" s="191">
        <v>1</v>
      </c>
      <c r="E144" s="175" t="s">
        <v>30</v>
      </c>
      <c r="F144" s="176" t="s">
        <v>17</v>
      </c>
      <c r="G144" s="177">
        <v>17.8</v>
      </c>
      <c r="H144" s="177">
        <v>19</v>
      </c>
      <c r="I144" s="177">
        <v>27</v>
      </c>
      <c r="J144" s="177">
        <v>0</v>
      </c>
      <c r="K144" s="177">
        <v>0</v>
      </c>
      <c r="L144" s="177">
        <v>0</v>
      </c>
      <c r="M144" s="5"/>
      <c r="N144" s="164"/>
      <c r="O144" s="164"/>
      <c r="P144" s="164"/>
      <c r="Q144" s="164"/>
      <c r="R144" s="164"/>
      <c r="S144" s="5"/>
    </row>
    <row r="145" spans="1:19" ht="15.75" customHeight="1">
      <c r="A145" s="5"/>
      <c r="B145" s="181" t="s">
        <v>269</v>
      </c>
      <c r="C145" s="187" t="s">
        <v>270</v>
      </c>
      <c r="D145" s="191">
        <v>1</v>
      </c>
      <c r="E145" s="175" t="s">
        <v>30</v>
      </c>
      <c r="F145" s="176" t="s">
        <v>24</v>
      </c>
      <c r="G145" s="177">
        <v>17.8</v>
      </c>
      <c r="H145" s="177">
        <v>19</v>
      </c>
      <c r="I145" s="177">
        <v>25</v>
      </c>
      <c r="J145" s="177">
        <v>0</v>
      </c>
      <c r="K145" s="177">
        <v>0</v>
      </c>
      <c r="L145" s="177">
        <v>0</v>
      </c>
      <c r="M145" s="5"/>
      <c r="N145" s="164"/>
      <c r="O145" s="164"/>
      <c r="P145" s="164"/>
      <c r="Q145" s="164"/>
      <c r="R145" s="164"/>
      <c r="S145" s="5"/>
    </row>
    <row r="146" spans="1:19" ht="15.75" customHeight="1">
      <c r="A146" s="5"/>
      <c r="B146" s="181" t="s">
        <v>271</v>
      </c>
      <c r="C146" s="187" t="s">
        <v>272</v>
      </c>
      <c r="D146" s="191">
        <v>1</v>
      </c>
      <c r="E146" s="175" t="s">
        <v>16</v>
      </c>
      <c r="F146" s="176" t="s">
        <v>17</v>
      </c>
      <c r="G146" s="177">
        <v>0</v>
      </c>
      <c r="H146" s="177">
        <v>0</v>
      </c>
      <c r="I146" s="177">
        <v>0</v>
      </c>
      <c r="J146" s="177"/>
      <c r="K146" s="177"/>
      <c r="L146" s="177">
        <v>43.75</v>
      </c>
      <c r="M146" s="5"/>
      <c r="N146" s="164"/>
      <c r="O146" s="164"/>
      <c r="P146" s="164"/>
      <c r="Q146" s="164"/>
      <c r="R146" s="164"/>
      <c r="S146" s="5"/>
    </row>
    <row r="147" spans="1:19" ht="15.75" customHeight="1">
      <c r="A147" s="5"/>
      <c r="B147" s="181" t="s">
        <v>273</v>
      </c>
      <c r="C147" s="187" t="s">
        <v>274</v>
      </c>
      <c r="D147" s="191">
        <v>1</v>
      </c>
      <c r="E147" s="175" t="s">
        <v>30</v>
      </c>
      <c r="F147" s="176" t="s">
        <v>24</v>
      </c>
      <c r="G147" s="177">
        <v>19.8</v>
      </c>
      <c r="H147" s="177">
        <v>21</v>
      </c>
      <c r="I147" s="177">
        <v>27</v>
      </c>
      <c r="J147" s="177"/>
      <c r="K147" s="177"/>
      <c r="L147" s="177"/>
      <c r="M147" s="5"/>
      <c r="N147" s="164"/>
      <c r="O147" s="164"/>
      <c r="P147" s="164"/>
      <c r="Q147" s="164"/>
      <c r="R147" s="164"/>
      <c r="S147" s="5"/>
    </row>
    <row r="148" spans="1:19" ht="15.75" customHeight="1">
      <c r="A148" s="5"/>
      <c r="B148" s="181" t="s">
        <v>275</v>
      </c>
      <c r="C148" s="187" t="s">
        <v>276</v>
      </c>
      <c r="D148" s="191">
        <v>1</v>
      </c>
      <c r="E148" s="175" t="s">
        <v>23</v>
      </c>
      <c r="F148" s="176" t="s">
        <v>17</v>
      </c>
      <c r="G148" s="177"/>
      <c r="H148" s="177"/>
      <c r="I148" s="177"/>
      <c r="J148" s="177"/>
      <c r="K148" s="177"/>
      <c r="L148" s="177">
        <v>49.9</v>
      </c>
      <c r="M148" s="5"/>
      <c r="N148" s="164"/>
      <c r="O148" s="164"/>
      <c r="P148" s="164"/>
      <c r="Q148" s="164"/>
      <c r="R148" s="164"/>
      <c r="S148" s="5"/>
    </row>
    <row r="149" spans="1:19" ht="15.75" customHeight="1">
      <c r="A149" s="5"/>
      <c r="B149" s="181" t="s">
        <v>277</v>
      </c>
      <c r="C149" s="187" t="s">
        <v>278</v>
      </c>
      <c r="D149" s="191">
        <v>20</v>
      </c>
      <c r="E149" s="175" t="s">
        <v>16</v>
      </c>
      <c r="F149" s="176" t="s">
        <v>17</v>
      </c>
      <c r="G149" s="177"/>
      <c r="H149" s="177"/>
      <c r="I149" s="177"/>
      <c r="J149" s="177">
        <v>3.5</v>
      </c>
      <c r="K149" s="177">
        <v>4.4000000000000004</v>
      </c>
      <c r="L149" s="177">
        <v>5.5</v>
      </c>
      <c r="M149" s="5"/>
      <c r="N149" s="164"/>
      <c r="O149" s="164"/>
      <c r="P149" s="164"/>
      <c r="Q149" s="164"/>
      <c r="R149" s="164"/>
      <c r="S149" s="5"/>
    </row>
    <row r="150" spans="1:19" ht="15.75" customHeight="1">
      <c r="A150" s="5"/>
      <c r="B150" s="181"/>
      <c r="C150" s="187"/>
      <c r="D150" s="191"/>
      <c r="E150" s="175"/>
      <c r="F150" s="176"/>
      <c r="G150" s="177"/>
      <c r="H150" s="177"/>
      <c r="I150" s="177"/>
      <c r="J150" s="177"/>
      <c r="K150" s="177"/>
      <c r="L150" s="177"/>
      <c r="M150" s="5"/>
      <c r="N150" s="164"/>
      <c r="O150" s="164"/>
      <c r="P150" s="164"/>
      <c r="Q150" s="164"/>
      <c r="R150" s="164"/>
      <c r="S150" s="5"/>
    </row>
    <row r="151" spans="1:19" ht="15.75" customHeight="1">
      <c r="A151" s="5"/>
      <c r="B151" s="181" t="s">
        <v>279</v>
      </c>
      <c r="C151" s="187" t="s">
        <v>280</v>
      </c>
      <c r="D151" s="191">
        <v>1</v>
      </c>
      <c r="E151" s="175" t="s">
        <v>23</v>
      </c>
      <c r="F151" s="176" t="s">
        <v>24</v>
      </c>
      <c r="G151" s="177">
        <v>24.1</v>
      </c>
      <c r="H151" s="177">
        <v>24.1</v>
      </c>
      <c r="I151" s="177">
        <v>37.1</v>
      </c>
      <c r="J151" s="177">
        <v>0</v>
      </c>
      <c r="K151" s="177">
        <v>0</v>
      </c>
      <c r="L151" s="177">
        <v>0</v>
      </c>
      <c r="M151" s="5"/>
      <c r="N151" s="164"/>
      <c r="O151" s="164"/>
      <c r="P151" s="164"/>
      <c r="Q151" s="164"/>
      <c r="R151" s="164"/>
      <c r="S151" s="5"/>
    </row>
    <row r="152" spans="1:19" ht="15.75" customHeight="1">
      <c r="A152" s="5"/>
      <c r="B152" s="181" t="s">
        <v>281</v>
      </c>
      <c r="C152" s="187" t="s">
        <v>280</v>
      </c>
      <c r="D152" s="191">
        <v>1</v>
      </c>
      <c r="E152" s="175" t="s">
        <v>30</v>
      </c>
      <c r="F152" s="176" t="s">
        <v>24</v>
      </c>
      <c r="G152" s="177">
        <v>0</v>
      </c>
      <c r="H152" s="177">
        <v>0</v>
      </c>
      <c r="I152" s="177">
        <v>21.2</v>
      </c>
      <c r="J152" s="177">
        <v>0</v>
      </c>
      <c r="K152" s="177">
        <v>0</v>
      </c>
      <c r="L152" s="177">
        <v>0</v>
      </c>
      <c r="M152" s="5"/>
      <c r="N152" s="164"/>
      <c r="O152" s="164"/>
      <c r="P152" s="164"/>
      <c r="Q152" s="164"/>
      <c r="R152" s="164"/>
      <c r="S152" s="5"/>
    </row>
    <row r="153" spans="1:19" ht="15.75" customHeight="1">
      <c r="A153" s="5"/>
      <c r="B153" s="181"/>
      <c r="C153" s="187"/>
      <c r="D153" s="191"/>
      <c r="E153" s="175"/>
      <c r="F153" s="176"/>
      <c r="G153" s="177"/>
      <c r="H153" s="177"/>
      <c r="I153" s="177"/>
      <c r="J153" s="177"/>
      <c r="K153" s="177"/>
      <c r="L153" s="177"/>
      <c r="M153" s="5"/>
      <c r="N153" s="164"/>
      <c r="O153" s="164"/>
      <c r="P153" s="164"/>
      <c r="Q153" s="164"/>
      <c r="R153" s="164"/>
      <c r="S153" s="5"/>
    </row>
    <row r="154" spans="1:19" ht="15.75" customHeight="1">
      <c r="A154" s="5"/>
      <c r="B154" s="181" t="s">
        <v>282</v>
      </c>
      <c r="C154" s="187" t="s">
        <v>283</v>
      </c>
      <c r="D154" s="191">
        <v>15</v>
      </c>
      <c r="E154" s="175" t="s">
        <v>16</v>
      </c>
      <c r="F154" s="176" t="s">
        <v>24</v>
      </c>
      <c r="G154" s="177">
        <v>1.1499999999999999</v>
      </c>
      <c r="H154" s="177">
        <v>1.2</v>
      </c>
      <c r="I154" s="177">
        <v>1.5</v>
      </c>
      <c r="J154" s="177">
        <v>0</v>
      </c>
      <c r="K154" s="177">
        <v>0</v>
      </c>
      <c r="L154" s="177">
        <v>0</v>
      </c>
      <c r="M154" s="5"/>
      <c r="N154" s="164"/>
      <c r="O154" s="164"/>
      <c r="P154" s="164"/>
      <c r="Q154" s="164"/>
      <c r="R154" s="164"/>
      <c r="S154" s="5"/>
    </row>
    <row r="155" spans="1:19" ht="15.75" customHeight="1">
      <c r="A155" s="5"/>
      <c r="B155" s="181" t="s">
        <v>284</v>
      </c>
      <c r="C155" s="187" t="s">
        <v>285</v>
      </c>
      <c r="D155" s="191">
        <v>15</v>
      </c>
      <c r="E155" s="175" t="s">
        <v>16</v>
      </c>
      <c r="F155" s="176" t="s">
        <v>24</v>
      </c>
      <c r="G155" s="177">
        <v>1.1499999999999999</v>
      </c>
      <c r="H155" s="177">
        <v>1.2</v>
      </c>
      <c r="I155" s="177">
        <v>1.5</v>
      </c>
      <c r="J155" s="177">
        <v>0</v>
      </c>
      <c r="K155" s="177">
        <v>0</v>
      </c>
      <c r="L155" s="177">
        <v>0</v>
      </c>
      <c r="M155" s="5"/>
      <c r="N155" s="164"/>
      <c r="O155" s="164"/>
      <c r="P155" s="164"/>
      <c r="Q155" s="164"/>
      <c r="R155" s="164"/>
      <c r="S155" s="5"/>
    </row>
    <row r="156" spans="1:19" ht="15.75" customHeight="1">
      <c r="A156" s="5"/>
      <c r="B156" s="181" t="s">
        <v>286</v>
      </c>
      <c r="C156" s="187" t="s">
        <v>287</v>
      </c>
      <c r="D156" s="191">
        <v>15</v>
      </c>
      <c r="E156" s="175" t="s">
        <v>16</v>
      </c>
      <c r="F156" s="176" t="s">
        <v>24</v>
      </c>
      <c r="G156" s="177">
        <v>1.1499999999999999</v>
      </c>
      <c r="H156" s="177">
        <v>1.2</v>
      </c>
      <c r="I156" s="177">
        <v>1.5</v>
      </c>
      <c r="J156" s="177">
        <v>0</v>
      </c>
      <c r="K156" s="177">
        <v>0</v>
      </c>
      <c r="L156" s="177">
        <v>0</v>
      </c>
      <c r="M156" s="5"/>
      <c r="N156" s="164"/>
      <c r="O156" s="164"/>
      <c r="P156" s="164"/>
      <c r="Q156" s="164"/>
      <c r="R156" s="164"/>
      <c r="S156" s="5"/>
    </row>
    <row r="157" spans="1:19" ht="15.75" customHeight="1">
      <c r="A157" s="5"/>
      <c r="B157" s="181" t="s">
        <v>288</v>
      </c>
      <c r="C157" s="187" t="s">
        <v>289</v>
      </c>
      <c r="D157" s="191">
        <v>15</v>
      </c>
      <c r="E157" s="175" t="s">
        <v>16</v>
      </c>
      <c r="F157" s="176" t="s">
        <v>24</v>
      </c>
      <c r="G157" s="177">
        <v>1.1499999999999999</v>
      </c>
      <c r="H157" s="177">
        <v>1.2</v>
      </c>
      <c r="I157" s="177">
        <v>1.5</v>
      </c>
      <c r="J157" s="177">
        <v>0</v>
      </c>
      <c r="K157" s="177">
        <v>0</v>
      </c>
      <c r="L157" s="177">
        <v>0</v>
      </c>
      <c r="M157" s="5"/>
      <c r="N157" s="164"/>
      <c r="O157" s="164"/>
      <c r="P157" s="164"/>
      <c r="Q157" s="164"/>
      <c r="R157" s="164"/>
      <c r="S157" s="5"/>
    </row>
    <row r="158" spans="1:19" ht="15.75" customHeight="1">
      <c r="A158" s="5"/>
      <c r="B158" s="181" t="s">
        <v>290</v>
      </c>
      <c r="C158" s="187" t="s">
        <v>291</v>
      </c>
      <c r="D158" s="191">
        <v>15</v>
      </c>
      <c r="E158" s="175" t="s">
        <v>16</v>
      </c>
      <c r="F158" s="176" t="s">
        <v>24</v>
      </c>
      <c r="G158" s="177">
        <v>1.1499999999999999</v>
      </c>
      <c r="H158" s="177">
        <v>1.2</v>
      </c>
      <c r="I158" s="177">
        <v>1.5</v>
      </c>
      <c r="J158" s="177">
        <v>0</v>
      </c>
      <c r="K158" s="177">
        <v>0</v>
      </c>
      <c r="L158" s="177">
        <v>0</v>
      </c>
      <c r="M158" s="5"/>
      <c r="N158" s="164"/>
      <c r="O158" s="164"/>
      <c r="P158" s="164"/>
      <c r="Q158" s="164"/>
      <c r="R158" s="164"/>
      <c r="S158" s="5"/>
    </row>
    <row r="159" spans="1:19" ht="15.75" customHeight="1">
      <c r="A159" s="5"/>
      <c r="B159" s="181" t="s">
        <v>292</v>
      </c>
      <c r="C159" s="187" t="s">
        <v>293</v>
      </c>
      <c r="D159" s="191">
        <v>1</v>
      </c>
      <c r="E159" s="175" t="s">
        <v>30</v>
      </c>
      <c r="F159" s="176" t="s">
        <v>24</v>
      </c>
      <c r="G159" s="177">
        <v>21</v>
      </c>
      <c r="H159" s="177">
        <v>21.2</v>
      </c>
      <c r="I159" s="177">
        <v>29.7</v>
      </c>
      <c r="J159" s="177">
        <v>0</v>
      </c>
      <c r="K159" s="177">
        <v>0</v>
      </c>
      <c r="L159" s="177">
        <v>0</v>
      </c>
      <c r="M159" s="5"/>
      <c r="N159" s="164"/>
      <c r="O159" s="164"/>
      <c r="P159" s="164"/>
      <c r="Q159" s="164"/>
      <c r="R159" s="164"/>
      <c r="S159" s="5"/>
    </row>
    <row r="160" spans="1:19" ht="15.75" customHeight="1">
      <c r="A160" s="5"/>
      <c r="B160" s="181" t="s">
        <v>294</v>
      </c>
      <c r="C160" s="187" t="s">
        <v>295</v>
      </c>
      <c r="D160" s="191">
        <v>1</v>
      </c>
      <c r="E160" s="175" t="s">
        <v>30</v>
      </c>
      <c r="F160" s="176" t="s">
        <v>24</v>
      </c>
      <c r="G160" s="177">
        <v>21</v>
      </c>
      <c r="H160" s="177">
        <v>21.2</v>
      </c>
      <c r="I160" s="177">
        <v>29.7</v>
      </c>
      <c r="J160" s="177">
        <v>0</v>
      </c>
      <c r="K160" s="177">
        <v>0</v>
      </c>
      <c r="L160" s="177">
        <v>0</v>
      </c>
      <c r="M160" s="5"/>
      <c r="N160" s="164"/>
      <c r="O160" s="164"/>
      <c r="P160" s="164"/>
      <c r="Q160" s="164"/>
      <c r="R160" s="164"/>
      <c r="S160" s="5"/>
    </row>
    <row r="161" spans="1:19" ht="15.75" customHeight="1">
      <c r="A161" s="5"/>
      <c r="B161" s="181" t="s">
        <v>296</v>
      </c>
      <c r="C161" s="187" t="s">
        <v>297</v>
      </c>
      <c r="D161" s="191">
        <v>1</v>
      </c>
      <c r="E161" s="175" t="s">
        <v>30</v>
      </c>
      <c r="F161" s="176" t="s">
        <v>24</v>
      </c>
      <c r="G161" s="177">
        <v>21</v>
      </c>
      <c r="H161" s="177">
        <v>21.2</v>
      </c>
      <c r="I161" s="177">
        <v>29.7</v>
      </c>
      <c r="J161" s="177">
        <v>0</v>
      </c>
      <c r="K161" s="177">
        <v>0</v>
      </c>
      <c r="L161" s="177">
        <v>0</v>
      </c>
      <c r="M161" s="5"/>
      <c r="N161" s="164"/>
      <c r="O161" s="164"/>
      <c r="P161" s="164"/>
      <c r="Q161" s="164"/>
      <c r="R161" s="164"/>
      <c r="S161" s="5"/>
    </row>
    <row r="162" spans="1:19" ht="15.75" customHeight="1">
      <c r="A162" s="5"/>
      <c r="B162" s="181" t="s">
        <v>298</v>
      </c>
      <c r="C162" s="187" t="s">
        <v>299</v>
      </c>
      <c r="D162" s="191">
        <v>1</v>
      </c>
      <c r="E162" s="175" t="s">
        <v>30</v>
      </c>
      <c r="F162" s="176" t="s">
        <v>24</v>
      </c>
      <c r="G162" s="177">
        <v>21</v>
      </c>
      <c r="H162" s="177">
        <v>21.2</v>
      </c>
      <c r="I162" s="177">
        <v>29.7</v>
      </c>
      <c r="J162" s="177">
        <v>0</v>
      </c>
      <c r="K162" s="177">
        <v>0</v>
      </c>
      <c r="L162" s="177">
        <v>0</v>
      </c>
      <c r="M162" s="5"/>
      <c r="N162" s="164"/>
      <c r="O162" s="164"/>
      <c r="P162" s="164"/>
      <c r="Q162" s="164"/>
      <c r="R162" s="164"/>
      <c r="S162" s="5"/>
    </row>
    <row r="163" spans="1:19" ht="15.75" customHeight="1">
      <c r="A163" s="5"/>
      <c r="B163" s="181" t="s">
        <v>300</v>
      </c>
      <c r="C163" s="187" t="s">
        <v>301</v>
      </c>
      <c r="D163" s="191">
        <v>1</v>
      </c>
      <c r="E163" s="175" t="s">
        <v>30</v>
      </c>
      <c r="F163" s="176" t="s">
        <v>24</v>
      </c>
      <c r="G163" s="177">
        <v>21</v>
      </c>
      <c r="H163" s="177">
        <v>21.2</v>
      </c>
      <c r="I163" s="177">
        <v>29.7</v>
      </c>
      <c r="J163" s="177">
        <v>0</v>
      </c>
      <c r="K163" s="177">
        <v>0</v>
      </c>
      <c r="L163" s="177">
        <v>0</v>
      </c>
      <c r="M163" s="5"/>
      <c r="N163" s="164"/>
      <c r="O163" s="164"/>
      <c r="P163" s="164"/>
      <c r="Q163" s="164"/>
      <c r="R163" s="164"/>
      <c r="S163" s="5"/>
    </row>
    <row r="164" spans="1:19" ht="15.75" customHeight="1">
      <c r="A164" s="5"/>
      <c r="B164" s="181" t="s">
        <v>302</v>
      </c>
      <c r="C164" s="187" t="s">
        <v>303</v>
      </c>
      <c r="D164" s="191">
        <v>1</v>
      </c>
      <c r="E164" s="175" t="s">
        <v>23</v>
      </c>
      <c r="F164" s="176" t="s">
        <v>24</v>
      </c>
      <c r="G164" s="177">
        <v>24.1</v>
      </c>
      <c r="H164" s="177">
        <v>24.1</v>
      </c>
      <c r="I164" s="177">
        <v>37.1</v>
      </c>
      <c r="J164" s="177">
        <v>0</v>
      </c>
      <c r="K164" s="177">
        <v>0</v>
      </c>
      <c r="L164" s="177">
        <v>0</v>
      </c>
      <c r="M164" s="5"/>
      <c r="N164" s="164"/>
      <c r="O164" s="164"/>
      <c r="P164" s="164"/>
      <c r="Q164" s="164"/>
      <c r="R164" s="164"/>
      <c r="S164" s="5"/>
    </row>
    <row r="165" spans="1:19" ht="15.75" customHeight="1">
      <c r="A165" s="5"/>
      <c r="B165" s="181" t="s">
        <v>304</v>
      </c>
      <c r="C165" s="187" t="s">
        <v>303</v>
      </c>
      <c r="D165" s="191">
        <v>1</v>
      </c>
      <c r="E165" s="175" t="s">
        <v>30</v>
      </c>
      <c r="F165" s="176" t="s">
        <v>24</v>
      </c>
      <c r="G165" s="177">
        <v>0</v>
      </c>
      <c r="H165" s="177">
        <v>0</v>
      </c>
      <c r="I165" s="177">
        <v>21.2</v>
      </c>
      <c r="J165" s="177">
        <v>0</v>
      </c>
      <c r="K165" s="177">
        <v>0</v>
      </c>
      <c r="L165" s="177">
        <v>0</v>
      </c>
      <c r="M165" s="5"/>
      <c r="N165" s="164"/>
      <c r="O165" s="164"/>
      <c r="P165" s="164"/>
      <c r="Q165" s="164"/>
      <c r="R165" s="164"/>
      <c r="S165" s="5"/>
    </row>
    <row r="166" spans="1:19" ht="15.75" customHeight="1">
      <c r="A166" s="5"/>
      <c r="B166" s="181"/>
      <c r="C166" s="187"/>
      <c r="D166" s="191"/>
      <c r="E166" s="175"/>
      <c r="F166" s="176"/>
      <c r="G166" s="177"/>
      <c r="H166" s="177"/>
      <c r="I166" s="177"/>
      <c r="J166" s="177"/>
      <c r="K166" s="177"/>
      <c r="L166" s="177"/>
      <c r="M166" s="5"/>
      <c r="N166" s="164"/>
      <c r="O166" s="164"/>
      <c r="P166" s="164"/>
      <c r="Q166" s="164"/>
      <c r="R166" s="164"/>
      <c r="S166" s="5"/>
    </row>
    <row r="167" spans="1:19" ht="15.75" customHeight="1">
      <c r="A167" s="5"/>
      <c r="B167" s="181" t="s">
        <v>305</v>
      </c>
      <c r="C167" s="187" t="s">
        <v>306</v>
      </c>
      <c r="D167" s="191">
        <v>15</v>
      </c>
      <c r="E167" s="175" t="s">
        <v>16</v>
      </c>
      <c r="F167" s="176" t="s">
        <v>17</v>
      </c>
      <c r="G167" s="177">
        <v>0</v>
      </c>
      <c r="H167" s="177">
        <v>0</v>
      </c>
      <c r="I167" s="177">
        <v>0</v>
      </c>
      <c r="J167" s="177">
        <v>3.4</v>
      </c>
      <c r="K167" s="177">
        <v>3.9</v>
      </c>
      <c r="L167" s="177">
        <v>4.9000000000000004</v>
      </c>
      <c r="M167" s="5"/>
      <c r="N167" s="164"/>
      <c r="O167" s="164"/>
      <c r="P167" s="164"/>
      <c r="Q167" s="164"/>
      <c r="R167" s="164"/>
      <c r="S167" s="5"/>
    </row>
    <row r="168" spans="1:19" ht="15.75" customHeight="1">
      <c r="A168" s="5"/>
      <c r="B168" s="181" t="s">
        <v>307</v>
      </c>
      <c r="C168" s="187" t="s">
        <v>308</v>
      </c>
      <c r="D168" s="191">
        <v>15</v>
      </c>
      <c r="E168" s="175" t="s">
        <v>16</v>
      </c>
      <c r="F168" s="176" t="s">
        <v>17</v>
      </c>
      <c r="G168" s="177">
        <v>0</v>
      </c>
      <c r="H168" s="177">
        <v>0</v>
      </c>
      <c r="I168" s="177">
        <v>0</v>
      </c>
      <c r="J168" s="177">
        <v>3.3</v>
      </c>
      <c r="K168" s="177">
        <v>3.5</v>
      </c>
      <c r="L168" s="177">
        <v>4.75</v>
      </c>
      <c r="M168" s="5"/>
      <c r="N168" s="164"/>
      <c r="O168" s="164"/>
      <c r="P168" s="164"/>
      <c r="Q168" s="164"/>
      <c r="R168" s="164"/>
      <c r="S168" s="5"/>
    </row>
    <row r="169" spans="1:19" ht="15.75" customHeight="1">
      <c r="A169" s="5"/>
      <c r="B169" s="181"/>
      <c r="C169" s="187"/>
      <c r="D169" s="191"/>
      <c r="E169" s="175"/>
      <c r="F169" s="176"/>
      <c r="G169" s="177"/>
      <c r="H169" s="177"/>
      <c r="I169" s="177"/>
      <c r="J169" s="177"/>
      <c r="K169" s="177"/>
      <c r="L169" s="177"/>
      <c r="M169" s="5"/>
      <c r="N169" s="164"/>
      <c r="O169" s="164"/>
      <c r="P169" s="164"/>
      <c r="Q169" s="164"/>
      <c r="R169" s="164"/>
      <c r="S169" s="5"/>
    </row>
    <row r="170" spans="1:19" ht="15.75" customHeight="1">
      <c r="A170" s="5"/>
      <c r="B170" s="181" t="s">
        <v>309</v>
      </c>
      <c r="C170" s="187" t="s">
        <v>310</v>
      </c>
      <c r="D170" s="191"/>
      <c r="E170" s="175"/>
      <c r="F170" s="176"/>
      <c r="G170" s="177">
        <v>0</v>
      </c>
      <c r="H170" s="177"/>
      <c r="I170" s="177"/>
      <c r="J170" s="177"/>
      <c r="K170" s="177"/>
      <c r="L170" s="177"/>
      <c r="M170" s="5"/>
      <c r="N170" s="164"/>
      <c r="O170" s="164"/>
      <c r="P170" s="164"/>
      <c r="Q170" s="164"/>
      <c r="R170" s="164"/>
      <c r="S170" s="5"/>
    </row>
    <row r="171" spans="1:19" ht="15.75" customHeight="1">
      <c r="A171" s="5"/>
      <c r="B171" s="181"/>
      <c r="C171" s="187"/>
      <c r="D171" s="191"/>
      <c r="E171" s="175"/>
      <c r="F171" s="176"/>
      <c r="G171" s="177"/>
      <c r="H171" s="177"/>
      <c r="I171" s="177"/>
      <c r="J171" s="177"/>
      <c r="K171" s="177"/>
      <c r="L171" s="177"/>
      <c r="M171" s="5"/>
      <c r="N171" s="164"/>
      <c r="O171" s="164"/>
      <c r="P171" s="164"/>
      <c r="Q171" s="164"/>
      <c r="R171" s="164"/>
      <c r="S171" s="5"/>
    </row>
    <row r="172" spans="1:19" ht="15.75" customHeight="1">
      <c r="A172" s="5"/>
      <c r="B172" s="181"/>
      <c r="C172" s="187"/>
      <c r="D172" s="191"/>
      <c r="E172" s="175"/>
      <c r="F172" s="176"/>
      <c r="G172" s="177"/>
      <c r="H172" s="177"/>
      <c r="I172" s="177"/>
      <c r="J172" s="177"/>
      <c r="K172" s="177"/>
      <c r="L172" s="177"/>
      <c r="M172" s="5"/>
      <c r="N172" s="164"/>
      <c r="O172" s="164"/>
      <c r="P172" s="164"/>
      <c r="Q172" s="164"/>
      <c r="R172" s="164"/>
      <c r="S172" s="5"/>
    </row>
    <row r="173" spans="1:19" ht="15.75" customHeight="1">
      <c r="A173" s="5"/>
      <c r="B173" s="181"/>
      <c r="C173" s="187"/>
      <c r="D173" s="191"/>
      <c r="E173" s="175"/>
      <c r="F173" s="176"/>
      <c r="G173" s="177"/>
      <c r="H173" s="177"/>
      <c r="I173" s="177"/>
      <c r="J173" s="177"/>
      <c r="K173" s="177"/>
      <c r="L173" s="177"/>
      <c r="M173" s="5"/>
      <c r="N173" s="164"/>
      <c r="O173" s="164"/>
      <c r="P173" s="164"/>
      <c r="Q173" s="164"/>
      <c r="R173" s="164"/>
      <c r="S173" s="5"/>
    </row>
    <row r="174" spans="1:19" ht="15.75" customHeight="1">
      <c r="A174" s="5"/>
      <c r="B174" s="181"/>
      <c r="C174" s="187"/>
      <c r="D174" s="191"/>
      <c r="E174" s="175"/>
      <c r="F174" s="176"/>
      <c r="G174" s="177"/>
      <c r="H174" s="177"/>
      <c r="I174" s="177"/>
      <c r="J174" s="177"/>
      <c r="K174" s="177"/>
      <c r="L174" s="177"/>
      <c r="M174" s="5"/>
      <c r="N174" s="164"/>
      <c r="O174" s="164"/>
      <c r="P174" s="164"/>
      <c r="Q174" s="164"/>
      <c r="R174" s="164"/>
      <c r="S174" s="5"/>
    </row>
    <row r="175" spans="1:19" ht="15.75" customHeight="1">
      <c r="A175" s="5"/>
      <c r="B175" s="181"/>
      <c r="C175" s="187"/>
      <c r="D175" s="191"/>
      <c r="E175" s="175"/>
      <c r="F175" s="176"/>
      <c r="G175" s="177"/>
      <c r="H175" s="177"/>
      <c r="I175" s="177"/>
      <c r="J175" s="177"/>
      <c r="K175" s="177"/>
      <c r="L175" s="177"/>
      <c r="M175" s="5"/>
      <c r="N175" s="164"/>
      <c r="O175" s="164"/>
      <c r="P175" s="164"/>
      <c r="Q175" s="164"/>
      <c r="R175" s="164"/>
      <c r="S175" s="5"/>
    </row>
    <row r="176" spans="1:19" ht="15.75" customHeight="1">
      <c r="A176" s="5"/>
      <c r="B176" s="181"/>
      <c r="C176" s="187"/>
      <c r="D176" s="191"/>
      <c r="E176" s="175"/>
      <c r="F176" s="176"/>
      <c r="G176" s="177"/>
      <c r="H176" s="177"/>
      <c r="I176" s="177"/>
      <c r="J176" s="177"/>
      <c r="K176" s="177"/>
      <c r="L176" s="177"/>
      <c r="M176" s="5"/>
      <c r="N176" s="164"/>
      <c r="O176" s="164"/>
      <c r="P176" s="164"/>
      <c r="Q176" s="164"/>
      <c r="R176" s="164"/>
      <c r="S176" s="5"/>
    </row>
    <row r="177" spans="1:19" ht="15.75" customHeight="1">
      <c r="A177" s="5"/>
      <c r="B177" s="181"/>
      <c r="C177" s="187"/>
      <c r="D177" s="191"/>
      <c r="E177" s="175"/>
      <c r="F177" s="176"/>
      <c r="G177" s="177"/>
      <c r="H177" s="177"/>
      <c r="I177" s="177"/>
      <c r="J177" s="177"/>
      <c r="K177" s="177"/>
      <c r="L177" s="177"/>
      <c r="M177" s="5"/>
      <c r="N177" s="164"/>
      <c r="O177" s="164"/>
      <c r="P177" s="164"/>
      <c r="Q177" s="164"/>
      <c r="R177" s="164"/>
      <c r="S177" s="5"/>
    </row>
    <row r="178" spans="1:19" ht="15.75" customHeight="1">
      <c r="A178" s="5"/>
      <c r="B178" s="181"/>
      <c r="C178" s="187"/>
      <c r="D178" s="191"/>
      <c r="E178" s="175"/>
      <c r="F178" s="176"/>
      <c r="G178" s="177"/>
      <c r="H178" s="177"/>
      <c r="I178" s="177"/>
      <c r="J178" s="177"/>
      <c r="K178" s="177"/>
      <c r="L178" s="177"/>
      <c r="M178" s="5"/>
      <c r="N178" s="164"/>
      <c r="O178" s="164"/>
      <c r="P178" s="164"/>
      <c r="Q178" s="164"/>
      <c r="R178" s="164"/>
      <c r="S178" s="5"/>
    </row>
    <row r="179" spans="1:19" ht="15.75" customHeight="1">
      <c r="A179" s="5"/>
      <c r="B179" s="181"/>
      <c r="C179" s="187"/>
      <c r="D179" s="191"/>
      <c r="E179" s="175"/>
      <c r="F179" s="176"/>
      <c r="G179" s="177"/>
      <c r="H179" s="177"/>
      <c r="I179" s="177"/>
      <c r="J179" s="177"/>
      <c r="K179" s="177"/>
      <c r="L179" s="177"/>
      <c r="M179" s="5"/>
      <c r="N179" s="164"/>
      <c r="O179" s="164"/>
      <c r="P179" s="164"/>
      <c r="Q179" s="164"/>
      <c r="R179" s="164"/>
      <c r="S179" s="5"/>
    </row>
    <row r="180" spans="1:19" ht="15.75" customHeight="1">
      <c r="A180" s="5"/>
      <c r="B180" s="181"/>
      <c r="C180" s="187"/>
      <c r="D180" s="191"/>
      <c r="E180" s="175"/>
      <c r="F180" s="176"/>
      <c r="G180" s="177"/>
      <c r="H180" s="177"/>
      <c r="I180" s="177"/>
      <c r="J180" s="177"/>
      <c r="K180" s="177"/>
      <c r="L180" s="177"/>
      <c r="M180" s="5"/>
      <c r="N180" s="164"/>
      <c r="O180" s="164"/>
      <c r="P180" s="164"/>
      <c r="Q180" s="164"/>
      <c r="R180" s="164"/>
      <c r="S180" s="5"/>
    </row>
    <row r="181" spans="1:19" ht="15.75" customHeight="1">
      <c r="A181" s="5"/>
      <c r="B181" s="181"/>
      <c r="C181" s="187"/>
      <c r="D181" s="191"/>
      <c r="E181" s="175"/>
      <c r="F181" s="176"/>
      <c r="G181" s="177"/>
      <c r="H181" s="177"/>
      <c r="I181" s="177"/>
      <c r="J181" s="177"/>
      <c r="K181" s="177"/>
      <c r="L181" s="177"/>
      <c r="M181" s="5"/>
      <c r="N181" s="164"/>
      <c r="O181" s="164"/>
      <c r="P181" s="164"/>
      <c r="Q181" s="164"/>
      <c r="R181" s="164"/>
      <c r="S181" s="5"/>
    </row>
    <row r="182" spans="1:19" ht="15.75" customHeight="1">
      <c r="A182" s="5"/>
      <c r="B182" s="181"/>
      <c r="C182" s="187"/>
      <c r="D182" s="191"/>
      <c r="E182" s="175"/>
      <c r="F182" s="176"/>
      <c r="G182" s="177"/>
      <c r="H182" s="177"/>
      <c r="I182" s="177"/>
      <c r="J182" s="177"/>
      <c r="K182" s="177"/>
      <c r="L182" s="177"/>
      <c r="M182" s="5"/>
      <c r="N182" s="164"/>
      <c r="O182" s="164"/>
      <c r="P182" s="164"/>
      <c r="Q182" s="164"/>
      <c r="R182" s="164"/>
      <c r="S182" s="5"/>
    </row>
    <row r="183" spans="1:19" ht="15.75" customHeight="1">
      <c r="A183" s="5"/>
      <c r="B183" s="181"/>
      <c r="C183" s="187"/>
      <c r="D183" s="191"/>
      <c r="E183" s="175"/>
      <c r="F183" s="176"/>
      <c r="G183" s="177"/>
      <c r="H183" s="177"/>
      <c r="I183" s="177"/>
      <c r="J183" s="177"/>
      <c r="K183" s="177"/>
      <c r="L183" s="177"/>
      <c r="M183" s="5"/>
      <c r="N183" s="164"/>
      <c r="O183" s="164"/>
      <c r="P183" s="164"/>
      <c r="Q183" s="164"/>
      <c r="R183" s="164"/>
      <c r="S183" s="5"/>
    </row>
    <row r="184" spans="1:19" ht="15.75" customHeight="1">
      <c r="A184" s="5"/>
      <c r="B184" s="181"/>
      <c r="C184" s="187"/>
      <c r="D184" s="191"/>
      <c r="E184" s="175"/>
      <c r="F184" s="176"/>
      <c r="G184" s="177"/>
      <c r="H184" s="177"/>
      <c r="I184" s="177"/>
      <c r="J184" s="177"/>
      <c r="K184" s="177"/>
      <c r="L184" s="177"/>
      <c r="M184" s="5"/>
      <c r="N184" s="164"/>
      <c r="O184" s="164"/>
      <c r="P184" s="164"/>
      <c r="Q184" s="164"/>
      <c r="R184" s="164"/>
      <c r="S184" s="5"/>
    </row>
    <row r="185" spans="1:19" ht="15.75" customHeight="1">
      <c r="A185" s="5"/>
      <c r="B185" s="181"/>
      <c r="C185" s="187"/>
      <c r="D185" s="191"/>
      <c r="E185" s="175"/>
      <c r="F185" s="176"/>
      <c r="G185" s="177"/>
      <c r="H185" s="177"/>
      <c r="I185" s="177"/>
      <c r="J185" s="177"/>
      <c r="K185" s="177"/>
      <c r="L185" s="177"/>
      <c r="M185" s="5"/>
      <c r="N185" s="164"/>
      <c r="O185" s="164"/>
      <c r="P185" s="164"/>
      <c r="Q185" s="164"/>
      <c r="R185" s="164"/>
      <c r="S185" s="5"/>
    </row>
    <row r="186" spans="1:19" ht="15.75" customHeight="1">
      <c r="A186" s="5"/>
      <c r="B186" s="181"/>
      <c r="C186" s="187"/>
      <c r="D186" s="191"/>
      <c r="E186" s="175"/>
      <c r="F186" s="176"/>
      <c r="G186" s="177"/>
      <c r="H186" s="177"/>
      <c r="I186" s="177"/>
      <c r="J186" s="177"/>
      <c r="K186" s="177"/>
      <c r="L186" s="177"/>
      <c r="M186" s="5"/>
      <c r="N186" s="164"/>
      <c r="O186" s="164"/>
      <c r="P186" s="164"/>
      <c r="Q186" s="164"/>
      <c r="R186" s="164"/>
      <c r="S186" s="5"/>
    </row>
    <row r="187" spans="1:19" ht="15.75" customHeight="1">
      <c r="A187" s="5"/>
      <c r="B187" s="181"/>
      <c r="C187" s="187"/>
      <c r="D187" s="191"/>
      <c r="E187" s="175"/>
      <c r="F187" s="176"/>
      <c r="G187" s="177"/>
      <c r="H187" s="177"/>
      <c r="I187" s="177"/>
      <c r="J187" s="177"/>
      <c r="K187" s="177"/>
      <c r="L187" s="177"/>
      <c r="M187" s="5"/>
      <c r="N187" s="164"/>
      <c r="O187" s="164"/>
      <c r="P187" s="164"/>
      <c r="Q187" s="164"/>
      <c r="R187" s="164"/>
      <c r="S187" s="5"/>
    </row>
    <row r="188" spans="1:19" ht="15.75" customHeight="1">
      <c r="A188" s="5"/>
      <c r="B188" s="181"/>
      <c r="C188" s="187"/>
      <c r="D188" s="191"/>
      <c r="E188" s="175"/>
      <c r="F188" s="176"/>
      <c r="G188" s="177"/>
      <c r="H188" s="177"/>
      <c r="I188" s="177"/>
      <c r="J188" s="177"/>
      <c r="K188" s="177"/>
      <c r="L188" s="177"/>
      <c r="M188" s="5"/>
      <c r="N188" s="164"/>
      <c r="O188" s="164"/>
      <c r="P188" s="164"/>
      <c r="Q188" s="164"/>
      <c r="R188" s="164"/>
      <c r="S188" s="5"/>
    </row>
    <row r="189" spans="1:19" ht="15.75" customHeight="1">
      <c r="A189" s="5"/>
      <c r="B189" s="181"/>
      <c r="C189" s="187"/>
      <c r="D189" s="191"/>
      <c r="E189" s="175"/>
      <c r="F189" s="176"/>
      <c r="G189" s="177"/>
      <c r="H189" s="177"/>
      <c r="I189" s="177"/>
      <c r="J189" s="177"/>
      <c r="K189" s="177"/>
      <c r="L189" s="177"/>
      <c r="M189" s="5"/>
      <c r="N189" s="164"/>
      <c r="O189" s="164"/>
      <c r="P189" s="164"/>
      <c r="Q189" s="164"/>
      <c r="R189" s="164"/>
      <c r="S189" s="5"/>
    </row>
    <row r="190" spans="1:19" ht="15.75" customHeight="1">
      <c r="A190" s="5"/>
      <c r="B190" s="181"/>
      <c r="C190" s="187"/>
      <c r="D190" s="191"/>
      <c r="E190" s="175"/>
      <c r="F190" s="176"/>
      <c r="G190" s="177"/>
      <c r="H190" s="177"/>
      <c r="I190" s="177"/>
      <c r="J190" s="177"/>
      <c r="K190" s="177"/>
      <c r="L190" s="177"/>
      <c r="M190" s="5"/>
      <c r="N190" s="164"/>
      <c r="O190" s="164"/>
      <c r="P190" s="164"/>
      <c r="Q190" s="164"/>
      <c r="R190" s="164"/>
      <c r="S190" s="5"/>
    </row>
    <row r="191" spans="1:19" ht="15.75" customHeight="1">
      <c r="A191" s="5"/>
      <c r="B191" s="181"/>
      <c r="C191" s="187"/>
      <c r="D191" s="191"/>
      <c r="E191" s="175"/>
      <c r="F191" s="176"/>
      <c r="G191" s="177"/>
      <c r="H191" s="177"/>
      <c r="I191" s="177"/>
      <c r="J191" s="177"/>
      <c r="K191" s="177"/>
      <c r="L191" s="177"/>
      <c r="M191" s="5"/>
      <c r="N191" s="164"/>
      <c r="O191" s="164"/>
      <c r="P191" s="164"/>
      <c r="Q191" s="164"/>
      <c r="R191" s="164"/>
      <c r="S191" s="5"/>
    </row>
    <row r="192" spans="1:19" ht="15.75" customHeight="1">
      <c r="A192" s="5"/>
      <c r="B192" s="181"/>
      <c r="C192" s="187"/>
      <c r="D192" s="191"/>
      <c r="E192" s="175"/>
      <c r="F192" s="176"/>
      <c r="G192" s="177"/>
      <c r="H192" s="177"/>
      <c r="I192" s="177"/>
      <c r="J192" s="177"/>
      <c r="K192" s="177"/>
      <c r="L192" s="177"/>
      <c r="M192" s="5"/>
      <c r="N192" s="164"/>
      <c r="O192" s="164"/>
      <c r="P192" s="164"/>
      <c r="Q192" s="164"/>
      <c r="R192" s="164"/>
      <c r="S192" s="5"/>
    </row>
    <row r="193" spans="1:19" ht="15.75" customHeight="1">
      <c r="A193" s="5"/>
      <c r="B193" s="181"/>
      <c r="C193" s="187"/>
      <c r="D193" s="191"/>
      <c r="E193" s="175"/>
      <c r="F193" s="176"/>
      <c r="G193" s="177"/>
      <c r="H193" s="177"/>
      <c r="I193" s="177"/>
      <c r="J193" s="177"/>
      <c r="K193" s="177"/>
      <c r="L193" s="177"/>
      <c r="M193" s="5"/>
      <c r="N193" s="164"/>
      <c r="O193" s="164"/>
      <c r="P193" s="164"/>
      <c r="Q193" s="164"/>
      <c r="R193" s="164"/>
      <c r="S193" s="5"/>
    </row>
    <row r="194" spans="1:19" ht="15.75" customHeight="1">
      <c r="A194" s="5"/>
      <c r="B194" s="181"/>
      <c r="C194" s="187"/>
      <c r="D194" s="191"/>
      <c r="E194" s="175"/>
      <c r="F194" s="176"/>
      <c r="G194" s="177"/>
      <c r="H194" s="177"/>
      <c r="I194" s="177"/>
      <c r="J194" s="177"/>
      <c r="K194" s="177"/>
      <c r="L194" s="177"/>
      <c r="M194" s="5"/>
      <c r="N194" s="164"/>
      <c r="O194" s="164"/>
      <c r="P194" s="164"/>
      <c r="Q194" s="164"/>
      <c r="R194" s="164"/>
      <c r="S194" s="5"/>
    </row>
    <row r="195" spans="1:19" ht="15.75" customHeight="1">
      <c r="A195" s="5"/>
      <c r="B195" s="181"/>
      <c r="C195" s="187"/>
      <c r="D195" s="191"/>
      <c r="E195" s="175"/>
      <c r="F195" s="176"/>
      <c r="G195" s="177"/>
      <c r="H195" s="177"/>
      <c r="I195" s="177"/>
      <c r="J195" s="177"/>
      <c r="K195" s="177"/>
      <c r="L195" s="177"/>
      <c r="M195" s="5"/>
      <c r="N195" s="164"/>
      <c r="O195" s="164"/>
      <c r="P195" s="164"/>
      <c r="Q195" s="164"/>
      <c r="R195" s="164"/>
      <c r="S195" s="5"/>
    </row>
    <row r="196" spans="1:19" ht="15.75" customHeight="1">
      <c r="A196" s="5"/>
      <c r="B196" s="181"/>
      <c r="C196" s="187"/>
      <c r="D196" s="191"/>
      <c r="E196" s="175"/>
      <c r="F196" s="176"/>
      <c r="G196" s="177"/>
      <c r="H196" s="177"/>
      <c r="I196" s="177"/>
      <c r="J196" s="177"/>
      <c r="K196" s="177"/>
      <c r="L196" s="177"/>
      <c r="M196" s="5"/>
      <c r="N196" s="164"/>
      <c r="O196" s="164"/>
      <c r="P196" s="164"/>
      <c r="Q196" s="164"/>
      <c r="R196" s="164"/>
      <c r="S196" s="5"/>
    </row>
    <row r="197" spans="1:19" ht="15.75" customHeight="1">
      <c r="A197" s="5"/>
      <c r="B197" s="181"/>
      <c r="C197" s="187"/>
      <c r="D197" s="191"/>
      <c r="E197" s="175"/>
      <c r="F197" s="176"/>
      <c r="G197" s="177"/>
      <c r="H197" s="177"/>
      <c r="I197" s="177"/>
      <c r="J197" s="177"/>
      <c r="K197" s="177"/>
      <c r="L197" s="177"/>
      <c r="M197" s="5"/>
      <c r="N197" s="164"/>
      <c r="O197" s="164"/>
      <c r="P197" s="164"/>
      <c r="Q197" s="164"/>
      <c r="R197" s="164"/>
      <c r="S197" s="5"/>
    </row>
    <row r="198" spans="1:19" ht="15.75" customHeight="1">
      <c r="A198" s="5"/>
      <c r="B198" s="181"/>
      <c r="C198" s="187"/>
      <c r="D198" s="191"/>
      <c r="E198" s="175"/>
      <c r="F198" s="176"/>
      <c r="G198" s="177"/>
      <c r="H198" s="177"/>
      <c r="I198" s="177"/>
      <c r="J198" s="177"/>
      <c r="K198" s="177"/>
      <c r="L198" s="177"/>
      <c r="M198" s="5"/>
      <c r="N198" s="164"/>
      <c r="O198" s="164"/>
      <c r="P198" s="164"/>
      <c r="Q198" s="164"/>
      <c r="R198" s="164"/>
      <c r="S198" s="5"/>
    </row>
    <row r="199" spans="1:19" ht="15.75" customHeight="1">
      <c r="A199" s="5"/>
      <c r="B199" s="181"/>
      <c r="C199" s="187"/>
      <c r="D199" s="191"/>
      <c r="E199" s="175"/>
      <c r="F199" s="176"/>
      <c r="G199" s="177"/>
      <c r="H199" s="177"/>
      <c r="I199" s="177"/>
      <c r="J199" s="177"/>
      <c r="K199" s="177"/>
      <c r="L199" s="177"/>
      <c r="M199" s="5"/>
      <c r="N199" s="164"/>
      <c r="O199" s="164"/>
      <c r="P199" s="164"/>
      <c r="Q199" s="164"/>
      <c r="R199" s="164"/>
      <c r="S199" s="5"/>
    </row>
    <row r="200" spans="1:19" ht="15.75" customHeight="1">
      <c r="A200" s="5"/>
      <c r="B200" s="181"/>
      <c r="C200" s="187"/>
      <c r="D200" s="191"/>
      <c r="E200" s="175"/>
      <c r="F200" s="176"/>
      <c r="G200" s="177"/>
      <c r="H200" s="177"/>
      <c r="I200" s="177"/>
      <c r="J200" s="177"/>
      <c r="K200" s="177"/>
      <c r="L200" s="177"/>
      <c r="M200" s="5"/>
      <c r="N200" s="164"/>
      <c r="O200" s="164"/>
      <c r="P200" s="164"/>
      <c r="Q200" s="164"/>
      <c r="R200" s="164"/>
      <c r="S200" s="5"/>
    </row>
    <row r="201" spans="1:19" ht="15.75" customHeight="1">
      <c r="A201" s="5"/>
      <c r="B201" s="181"/>
      <c r="C201" s="187"/>
      <c r="D201" s="191"/>
      <c r="E201" s="175"/>
      <c r="F201" s="176"/>
      <c r="G201" s="177"/>
      <c r="H201" s="177"/>
      <c r="I201" s="177"/>
      <c r="J201" s="177"/>
      <c r="K201" s="177"/>
      <c r="L201" s="177"/>
      <c r="M201" s="5"/>
      <c r="N201" s="164"/>
      <c r="O201" s="164"/>
      <c r="P201" s="164"/>
      <c r="Q201" s="164"/>
      <c r="R201" s="164"/>
      <c r="S201" s="5"/>
    </row>
    <row r="202" spans="1:19" ht="15.75" customHeight="1">
      <c r="A202" s="5"/>
      <c r="B202" s="181"/>
      <c r="C202" s="187"/>
      <c r="D202" s="191"/>
      <c r="E202" s="175"/>
      <c r="F202" s="176"/>
      <c r="G202" s="177"/>
      <c r="H202" s="177"/>
      <c r="I202" s="177"/>
      <c r="J202" s="177"/>
      <c r="K202" s="177"/>
      <c r="L202" s="177"/>
      <c r="M202" s="5"/>
      <c r="N202" s="164"/>
      <c r="O202" s="164"/>
      <c r="P202" s="164"/>
      <c r="Q202" s="164"/>
      <c r="R202" s="164"/>
      <c r="S202" s="5"/>
    </row>
    <row r="203" spans="1:19" ht="15.75" customHeight="1">
      <c r="A203" s="5"/>
      <c r="B203" s="181"/>
      <c r="C203" s="187"/>
      <c r="D203" s="191"/>
      <c r="E203" s="175"/>
      <c r="F203" s="176"/>
      <c r="G203" s="177"/>
      <c r="H203" s="177"/>
      <c r="I203" s="177"/>
      <c r="J203" s="177"/>
      <c r="K203" s="177"/>
      <c r="L203" s="177"/>
      <c r="M203" s="5"/>
      <c r="N203" s="164"/>
      <c r="O203" s="164"/>
      <c r="P203" s="164"/>
      <c r="Q203" s="164"/>
      <c r="R203" s="164"/>
      <c r="S203" s="5"/>
    </row>
    <row r="204" spans="1:19" ht="15.75" customHeight="1">
      <c r="A204" s="5"/>
      <c r="B204" s="181"/>
      <c r="C204" s="187"/>
      <c r="D204" s="191"/>
      <c r="E204" s="175"/>
      <c r="F204" s="176"/>
      <c r="G204" s="177"/>
      <c r="H204" s="177"/>
      <c r="I204" s="177"/>
      <c r="J204" s="177"/>
      <c r="K204" s="177"/>
      <c r="L204" s="177"/>
      <c r="M204" s="5"/>
      <c r="N204" s="164"/>
      <c r="O204" s="164"/>
      <c r="P204" s="164"/>
      <c r="Q204" s="164"/>
      <c r="R204" s="164"/>
      <c r="S204" s="5"/>
    </row>
    <row r="205" spans="1:19" ht="15.75" customHeight="1">
      <c r="A205" s="5"/>
      <c r="B205" s="181"/>
      <c r="C205" s="187"/>
      <c r="D205" s="191"/>
      <c r="E205" s="175"/>
      <c r="F205" s="176"/>
      <c r="G205" s="177"/>
      <c r="H205" s="177"/>
      <c r="I205" s="177"/>
      <c r="J205" s="177"/>
      <c r="K205" s="177"/>
      <c r="L205" s="177"/>
      <c r="M205" s="5"/>
      <c r="N205" s="164"/>
      <c r="O205" s="164"/>
      <c r="P205" s="164"/>
      <c r="Q205" s="164"/>
      <c r="R205" s="164"/>
      <c r="S205" s="5"/>
    </row>
    <row r="206" spans="1:19" ht="15.75" customHeight="1">
      <c r="A206" s="5"/>
      <c r="B206" s="181"/>
      <c r="C206" s="187"/>
      <c r="D206" s="191"/>
      <c r="E206" s="175"/>
      <c r="F206" s="176"/>
      <c r="G206" s="177"/>
      <c r="H206" s="177"/>
      <c r="I206" s="177"/>
      <c r="J206" s="177"/>
      <c r="K206" s="177"/>
      <c r="L206" s="177"/>
      <c r="M206" s="5"/>
      <c r="N206" s="164"/>
      <c r="O206" s="164"/>
      <c r="P206" s="164"/>
      <c r="Q206" s="164"/>
      <c r="R206" s="164"/>
      <c r="S206" s="5"/>
    </row>
    <row r="207" spans="1:19" ht="15.75" customHeight="1">
      <c r="A207" s="5"/>
      <c r="B207" s="181"/>
      <c r="C207" s="187"/>
      <c r="D207" s="191"/>
      <c r="E207" s="175"/>
      <c r="F207" s="176"/>
      <c r="G207" s="177"/>
      <c r="H207" s="177"/>
      <c r="I207" s="177"/>
      <c r="J207" s="177"/>
      <c r="K207" s="177"/>
      <c r="L207" s="177"/>
      <c r="M207" s="5"/>
      <c r="N207" s="164"/>
      <c r="O207" s="164"/>
      <c r="P207" s="164"/>
      <c r="Q207" s="164"/>
      <c r="R207" s="164"/>
      <c r="S207" s="5"/>
    </row>
    <row r="208" spans="1:19" ht="15.75" customHeight="1">
      <c r="A208" s="5"/>
      <c r="B208" s="181"/>
      <c r="C208" s="187"/>
      <c r="D208" s="191"/>
      <c r="E208" s="175"/>
      <c r="F208" s="176"/>
      <c r="G208" s="177"/>
      <c r="H208" s="177"/>
      <c r="I208" s="177"/>
      <c r="J208" s="177"/>
      <c r="K208" s="177"/>
      <c r="L208" s="177"/>
      <c r="M208" s="5"/>
      <c r="N208" s="164"/>
      <c r="O208" s="164"/>
      <c r="P208" s="164"/>
      <c r="Q208" s="164"/>
      <c r="R208" s="164"/>
      <c r="S208" s="5"/>
    </row>
    <row r="209" spans="1:19" ht="15.75" customHeight="1">
      <c r="A209" s="5"/>
      <c r="B209" s="181"/>
      <c r="C209" s="187"/>
      <c r="D209" s="191"/>
      <c r="E209" s="175"/>
      <c r="F209" s="176"/>
      <c r="G209" s="177"/>
      <c r="H209" s="177"/>
      <c r="I209" s="177"/>
      <c r="J209" s="177"/>
      <c r="K209" s="177"/>
      <c r="L209" s="177"/>
      <c r="M209" s="5"/>
      <c r="N209" s="164"/>
      <c r="O209" s="164"/>
      <c r="P209" s="164"/>
      <c r="Q209" s="164"/>
      <c r="R209" s="164"/>
      <c r="S209" s="5"/>
    </row>
    <row r="210" spans="1:19" ht="15.75" customHeight="1">
      <c r="A210" s="5"/>
      <c r="B210" s="181"/>
      <c r="C210" s="187"/>
      <c r="D210" s="191"/>
      <c r="E210" s="175"/>
      <c r="F210" s="176"/>
      <c r="G210" s="177"/>
      <c r="H210" s="177"/>
      <c r="I210" s="177"/>
      <c r="J210" s="177"/>
      <c r="K210" s="177"/>
      <c r="L210" s="177"/>
      <c r="M210" s="5"/>
      <c r="N210" s="164"/>
      <c r="O210" s="164"/>
      <c r="P210" s="164"/>
      <c r="Q210" s="164"/>
      <c r="R210" s="164"/>
      <c r="S210" s="5"/>
    </row>
    <row r="211" spans="1:19" ht="15.75" customHeight="1">
      <c r="A211" s="5"/>
      <c r="B211" s="181"/>
      <c r="C211" s="187"/>
      <c r="D211" s="191"/>
      <c r="E211" s="175"/>
      <c r="F211" s="176"/>
      <c r="G211" s="177"/>
      <c r="H211" s="177"/>
      <c r="I211" s="177"/>
      <c r="J211" s="177"/>
      <c r="K211" s="177"/>
      <c r="L211" s="177"/>
      <c r="M211" s="5"/>
      <c r="N211" s="164"/>
      <c r="O211" s="164"/>
      <c r="P211" s="164"/>
      <c r="Q211" s="164"/>
      <c r="R211" s="164"/>
      <c r="S211" s="5"/>
    </row>
    <row r="212" spans="1:19" ht="15.75" customHeight="1">
      <c r="A212" s="5"/>
      <c r="B212" s="181"/>
      <c r="C212" s="187"/>
      <c r="D212" s="191"/>
      <c r="E212" s="175"/>
      <c r="F212" s="176"/>
      <c r="G212" s="177"/>
      <c r="H212" s="177"/>
      <c r="I212" s="177"/>
      <c r="J212" s="177"/>
      <c r="K212" s="177"/>
      <c r="L212" s="177"/>
      <c r="M212" s="5"/>
      <c r="N212" s="164"/>
      <c r="O212" s="164"/>
      <c r="P212" s="164"/>
      <c r="Q212" s="164"/>
      <c r="R212" s="164"/>
      <c r="S212" s="5"/>
    </row>
    <row r="213" spans="1:19" ht="15.75" customHeight="1">
      <c r="A213" s="5"/>
      <c r="B213" s="181"/>
      <c r="C213" s="187"/>
      <c r="D213" s="191"/>
      <c r="E213" s="175"/>
      <c r="F213" s="176"/>
      <c r="G213" s="177"/>
      <c r="H213" s="177"/>
      <c r="I213" s="177"/>
      <c r="J213" s="177"/>
      <c r="K213" s="177"/>
      <c r="L213" s="177"/>
      <c r="M213" s="5"/>
      <c r="N213" s="164"/>
      <c r="O213" s="164"/>
      <c r="P213" s="164"/>
      <c r="Q213" s="164"/>
      <c r="R213" s="164"/>
      <c r="S213" s="5"/>
    </row>
    <row r="214" spans="1:19" ht="15.75" customHeight="1">
      <c r="A214" s="5"/>
      <c r="B214" s="181"/>
      <c r="C214" s="187"/>
      <c r="D214" s="191"/>
      <c r="E214" s="175"/>
      <c r="F214" s="176"/>
      <c r="G214" s="177"/>
      <c r="H214" s="177"/>
      <c r="I214" s="177"/>
      <c r="J214" s="177"/>
      <c r="K214" s="177"/>
      <c r="L214" s="177"/>
      <c r="M214" s="5"/>
      <c r="N214" s="164"/>
      <c r="O214" s="164"/>
      <c r="P214" s="164"/>
      <c r="Q214" s="164"/>
      <c r="R214" s="164"/>
      <c r="S214" s="5"/>
    </row>
    <row r="215" spans="1:19" ht="15.75" customHeight="1">
      <c r="A215" s="5"/>
      <c r="B215" s="181"/>
      <c r="C215" s="187"/>
      <c r="D215" s="191"/>
      <c r="E215" s="175"/>
      <c r="F215" s="176"/>
      <c r="G215" s="177"/>
      <c r="H215" s="177"/>
      <c r="I215" s="177"/>
      <c r="J215" s="177"/>
      <c r="K215" s="177"/>
      <c r="L215" s="177"/>
      <c r="M215" s="5"/>
      <c r="N215" s="164"/>
      <c r="O215" s="164"/>
      <c r="P215" s="164"/>
      <c r="Q215" s="164"/>
      <c r="R215" s="164"/>
      <c r="S215" s="5"/>
    </row>
    <row r="216" spans="1:19" ht="15.75" customHeight="1">
      <c r="A216" s="5"/>
      <c r="B216" s="181"/>
      <c r="C216" s="187"/>
      <c r="D216" s="191"/>
      <c r="E216" s="175"/>
      <c r="F216" s="176"/>
      <c r="G216" s="177"/>
      <c r="H216" s="177"/>
      <c r="I216" s="177"/>
      <c r="J216" s="177"/>
      <c r="K216" s="177"/>
      <c r="L216" s="177"/>
      <c r="M216" s="5"/>
      <c r="N216" s="164"/>
      <c r="O216" s="164"/>
      <c r="P216" s="164"/>
      <c r="Q216" s="164"/>
      <c r="R216" s="164"/>
      <c r="S216" s="5"/>
    </row>
    <row r="217" spans="1:19" ht="15.75" customHeight="1">
      <c r="A217" s="5"/>
      <c r="B217" s="181"/>
      <c r="C217" s="187"/>
      <c r="D217" s="191"/>
      <c r="E217" s="175"/>
      <c r="F217" s="176"/>
      <c r="G217" s="177"/>
      <c r="H217" s="177"/>
      <c r="I217" s="177"/>
      <c r="J217" s="177"/>
      <c r="K217" s="177"/>
      <c r="L217" s="177"/>
      <c r="M217" s="5"/>
      <c r="N217" s="164"/>
      <c r="O217" s="164"/>
      <c r="P217" s="164"/>
      <c r="Q217" s="164"/>
      <c r="R217" s="164"/>
      <c r="S217" s="5"/>
    </row>
    <row r="218" spans="1:19" ht="15.75" customHeight="1">
      <c r="A218" s="5"/>
      <c r="B218" s="181"/>
      <c r="C218" s="187"/>
      <c r="D218" s="191"/>
      <c r="E218" s="175"/>
      <c r="F218" s="176"/>
      <c r="G218" s="177"/>
      <c r="H218" s="177"/>
      <c r="I218" s="177"/>
      <c r="J218" s="177"/>
      <c r="K218" s="177"/>
      <c r="L218" s="177"/>
      <c r="M218" s="5"/>
      <c r="N218" s="164"/>
      <c r="O218" s="164"/>
      <c r="P218" s="164"/>
      <c r="Q218" s="164"/>
      <c r="R218" s="164"/>
      <c r="S218" s="5"/>
    </row>
    <row r="219" spans="1:19" ht="15.75" customHeight="1">
      <c r="A219" s="5"/>
      <c r="B219" s="181"/>
      <c r="C219" s="187"/>
      <c r="D219" s="191"/>
      <c r="E219" s="175"/>
      <c r="F219" s="176"/>
      <c r="G219" s="177"/>
      <c r="H219" s="177"/>
      <c r="I219" s="177"/>
      <c r="J219" s="177"/>
      <c r="K219" s="177"/>
      <c r="L219" s="177"/>
      <c r="M219" s="5"/>
      <c r="N219" s="164"/>
      <c r="O219" s="164"/>
      <c r="P219" s="164"/>
      <c r="Q219" s="164"/>
      <c r="R219" s="164"/>
      <c r="S219" s="5"/>
    </row>
    <row r="220" spans="1:19" ht="15.75" customHeight="1">
      <c r="A220" s="5"/>
      <c r="B220" s="181"/>
      <c r="C220" s="187"/>
      <c r="D220" s="191"/>
      <c r="E220" s="175"/>
      <c r="F220" s="176"/>
      <c r="G220" s="177"/>
      <c r="H220" s="177"/>
      <c r="I220" s="177"/>
      <c r="J220" s="177"/>
      <c r="K220" s="177"/>
      <c r="L220" s="177"/>
      <c r="M220" s="5"/>
      <c r="N220" s="164"/>
      <c r="O220" s="164"/>
      <c r="P220" s="164"/>
      <c r="Q220" s="164"/>
      <c r="R220" s="164"/>
      <c r="S220" s="5"/>
    </row>
    <row r="221" spans="1:19" ht="15.75" customHeight="1">
      <c r="A221" s="5"/>
      <c r="B221" s="181"/>
      <c r="C221" s="187"/>
      <c r="D221" s="191"/>
      <c r="E221" s="175"/>
      <c r="F221" s="176"/>
      <c r="G221" s="177"/>
      <c r="H221" s="177"/>
      <c r="I221" s="177"/>
      <c r="J221" s="177"/>
      <c r="K221" s="177"/>
      <c r="L221" s="177"/>
      <c r="M221" s="5"/>
      <c r="N221" s="164"/>
      <c r="O221" s="164"/>
      <c r="P221" s="164"/>
      <c r="Q221" s="164"/>
      <c r="R221" s="164"/>
      <c r="S221" s="5"/>
    </row>
    <row r="222" spans="1:19" ht="15.75" customHeight="1">
      <c r="A222" s="5"/>
      <c r="B222" s="181"/>
      <c r="C222" s="187"/>
      <c r="D222" s="191"/>
      <c r="E222" s="175"/>
      <c r="F222" s="176"/>
      <c r="G222" s="177"/>
      <c r="H222" s="177"/>
      <c r="I222" s="177"/>
      <c r="J222" s="177"/>
      <c r="K222" s="177"/>
      <c r="L222" s="177"/>
      <c r="M222" s="5"/>
      <c r="N222" s="164"/>
      <c r="O222" s="164"/>
      <c r="P222" s="164"/>
      <c r="Q222" s="164"/>
      <c r="R222" s="164"/>
      <c r="S222" s="5"/>
    </row>
    <row r="223" spans="1:19" ht="15.75" customHeight="1">
      <c r="A223" s="5"/>
      <c r="B223" s="181"/>
      <c r="C223" s="187"/>
      <c r="D223" s="191"/>
      <c r="E223" s="175"/>
      <c r="F223" s="176"/>
      <c r="G223" s="177"/>
      <c r="H223" s="177"/>
      <c r="I223" s="177"/>
      <c r="J223" s="177"/>
      <c r="K223" s="177"/>
      <c r="L223" s="177"/>
      <c r="M223" s="5"/>
      <c r="N223" s="164"/>
      <c r="O223" s="164"/>
      <c r="P223" s="164"/>
      <c r="Q223" s="164"/>
      <c r="R223" s="164"/>
      <c r="S223" s="5"/>
    </row>
    <row r="224" spans="1:19" ht="15.75" customHeight="1">
      <c r="A224" s="5"/>
      <c r="B224" s="181"/>
      <c r="C224" s="187"/>
      <c r="D224" s="191"/>
      <c r="E224" s="175"/>
      <c r="F224" s="176"/>
      <c r="G224" s="177"/>
      <c r="H224" s="177"/>
      <c r="I224" s="177"/>
      <c r="J224" s="177"/>
      <c r="K224" s="177"/>
      <c r="L224" s="177"/>
      <c r="M224" s="5"/>
      <c r="N224" s="164"/>
      <c r="O224" s="164"/>
      <c r="P224" s="164"/>
      <c r="Q224" s="164"/>
      <c r="R224" s="164"/>
      <c r="S224" s="5"/>
    </row>
    <row r="225" spans="1:19" ht="15.75" customHeight="1">
      <c r="A225" s="5"/>
      <c r="B225" s="181"/>
      <c r="C225" s="187"/>
      <c r="D225" s="191"/>
      <c r="E225" s="175"/>
      <c r="F225" s="176"/>
      <c r="G225" s="177"/>
      <c r="H225" s="177"/>
      <c r="I225" s="177"/>
      <c r="J225" s="177"/>
      <c r="K225" s="177"/>
      <c r="L225" s="177"/>
      <c r="M225" s="5"/>
      <c r="N225" s="164"/>
      <c r="O225" s="164"/>
      <c r="P225" s="164"/>
      <c r="Q225" s="164"/>
      <c r="R225" s="164"/>
      <c r="S225" s="5"/>
    </row>
    <row r="226" spans="1:19" ht="15.75" customHeight="1">
      <c r="A226" s="5"/>
      <c r="B226" s="181"/>
      <c r="C226" s="187"/>
      <c r="D226" s="191"/>
      <c r="E226" s="175"/>
      <c r="F226" s="176"/>
      <c r="G226" s="177"/>
      <c r="H226" s="177"/>
      <c r="I226" s="177"/>
      <c r="J226" s="177"/>
      <c r="K226" s="177"/>
      <c r="L226" s="177"/>
      <c r="M226" s="5"/>
      <c r="N226" s="164"/>
      <c r="O226" s="164"/>
      <c r="P226" s="164"/>
      <c r="Q226" s="164"/>
      <c r="R226" s="164"/>
      <c r="S226" s="5"/>
    </row>
    <row r="227" spans="1:19" ht="15.75" customHeight="1">
      <c r="A227" s="5"/>
      <c r="B227" s="181"/>
      <c r="C227" s="187"/>
      <c r="D227" s="191"/>
      <c r="E227" s="175"/>
      <c r="F227" s="176"/>
      <c r="G227" s="177"/>
      <c r="H227" s="177"/>
      <c r="I227" s="177"/>
      <c r="J227" s="177"/>
      <c r="K227" s="177"/>
      <c r="L227" s="177"/>
      <c r="M227" s="5"/>
      <c r="N227" s="164"/>
      <c r="O227" s="164"/>
      <c r="P227" s="164"/>
      <c r="Q227" s="164"/>
      <c r="R227" s="164"/>
      <c r="S227" s="5"/>
    </row>
    <row r="228" spans="1:19" ht="15.75" customHeight="1">
      <c r="A228" s="5"/>
      <c r="B228" s="181"/>
      <c r="C228" s="187"/>
      <c r="D228" s="191"/>
      <c r="E228" s="175"/>
      <c r="F228" s="176"/>
      <c r="G228" s="177"/>
      <c r="H228" s="177"/>
      <c r="I228" s="177"/>
      <c r="J228" s="177"/>
      <c r="K228" s="177"/>
      <c r="L228" s="177"/>
      <c r="M228" s="5"/>
      <c r="N228" s="164"/>
      <c r="O228" s="164"/>
      <c r="P228" s="164"/>
      <c r="Q228" s="164"/>
      <c r="R228" s="164"/>
      <c r="S228" s="5"/>
    </row>
    <row r="229" spans="1:19" ht="15.75" customHeight="1">
      <c r="A229" s="5"/>
      <c r="B229" s="181"/>
      <c r="C229" s="187"/>
      <c r="D229" s="191"/>
      <c r="E229" s="175"/>
      <c r="F229" s="176"/>
      <c r="G229" s="177"/>
      <c r="H229" s="177"/>
      <c r="I229" s="177"/>
      <c r="J229" s="177"/>
      <c r="K229" s="177"/>
      <c r="L229" s="177"/>
      <c r="M229" s="5"/>
      <c r="N229" s="164"/>
      <c r="O229" s="164"/>
      <c r="P229" s="164"/>
      <c r="Q229" s="164"/>
      <c r="R229" s="164"/>
      <c r="S229" s="5"/>
    </row>
    <row r="230" spans="1:19" ht="15.75" customHeight="1">
      <c r="A230" s="5"/>
      <c r="B230" s="181"/>
      <c r="C230" s="187"/>
      <c r="D230" s="191"/>
      <c r="E230" s="175"/>
      <c r="F230" s="176"/>
      <c r="G230" s="177"/>
      <c r="H230" s="177"/>
      <c r="I230" s="177"/>
      <c r="J230" s="177"/>
      <c r="K230" s="177"/>
      <c r="L230" s="177"/>
      <c r="M230" s="5"/>
      <c r="N230" s="164"/>
      <c r="O230" s="164"/>
      <c r="P230" s="164"/>
      <c r="Q230" s="164"/>
      <c r="R230" s="164"/>
      <c r="S230" s="5"/>
    </row>
    <row r="231" spans="1:19" ht="15.75" customHeight="1">
      <c r="A231" s="5"/>
      <c r="B231" s="181"/>
      <c r="C231" s="187"/>
      <c r="D231" s="191"/>
      <c r="E231" s="175"/>
      <c r="F231" s="176"/>
      <c r="G231" s="177"/>
      <c r="H231" s="177"/>
      <c r="I231" s="177"/>
      <c r="J231" s="177"/>
      <c r="K231" s="177"/>
      <c r="L231" s="177"/>
      <c r="M231" s="5"/>
      <c r="N231" s="164"/>
      <c r="O231" s="164"/>
      <c r="P231" s="164"/>
      <c r="Q231" s="164"/>
      <c r="R231" s="164"/>
      <c r="S231" s="5"/>
    </row>
    <row r="232" spans="1:19" ht="15.75" customHeight="1">
      <c r="A232" s="5"/>
      <c r="B232" s="181"/>
      <c r="C232" s="187"/>
      <c r="D232" s="191"/>
      <c r="E232" s="175"/>
      <c r="F232" s="176"/>
      <c r="G232" s="177"/>
      <c r="H232" s="177"/>
      <c r="I232" s="177"/>
      <c r="J232" s="177"/>
      <c r="K232" s="177"/>
      <c r="L232" s="177"/>
      <c r="M232" s="5"/>
      <c r="N232" s="164"/>
      <c r="O232" s="164"/>
      <c r="P232" s="164"/>
      <c r="Q232" s="164"/>
      <c r="R232" s="164"/>
      <c r="S232" s="5"/>
    </row>
    <row r="233" spans="1:19" ht="15.75" customHeight="1">
      <c r="A233" s="5"/>
      <c r="B233" s="181"/>
      <c r="C233" s="187"/>
      <c r="D233" s="191"/>
      <c r="E233" s="175"/>
      <c r="F233" s="176"/>
      <c r="G233" s="177"/>
      <c r="H233" s="177"/>
      <c r="I233" s="177"/>
      <c r="J233" s="177"/>
      <c r="K233" s="177"/>
      <c r="L233" s="177"/>
      <c r="M233" s="5"/>
      <c r="N233" s="164"/>
      <c r="O233" s="164"/>
      <c r="P233" s="164"/>
      <c r="Q233" s="164"/>
      <c r="R233" s="164"/>
      <c r="S233" s="5"/>
    </row>
    <row r="234" spans="1:19" ht="15.75" customHeight="1">
      <c r="A234" s="5"/>
      <c r="B234" s="181"/>
      <c r="C234" s="187"/>
      <c r="D234" s="191"/>
      <c r="E234" s="175"/>
      <c r="F234" s="176"/>
      <c r="G234" s="177"/>
      <c r="H234" s="177"/>
      <c r="I234" s="177"/>
      <c r="J234" s="177"/>
      <c r="K234" s="177"/>
      <c r="L234" s="177"/>
      <c r="M234" s="5"/>
      <c r="N234" s="164"/>
      <c r="O234" s="164"/>
      <c r="P234" s="164"/>
      <c r="Q234" s="164"/>
      <c r="R234" s="164"/>
      <c r="S234" s="5"/>
    </row>
    <row r="235" spans="1:19" ht="15.75" customHeight="1">
      <c r="A235" s="5"/>
      <c r="B235" s="181"/>
      <c r="C235" s="187"/>
      <c r="D235" s="191"/>
      <c r="E235" s="175"/>
      <c r="F235" s="176"/>
      <c r="G235" s="177"/>
      <c r="H235" s="177"/>
      <c r="I235" s="177"/>
      <c r="J235" s="177"/>
      <c r="K235" s="177"/>
      <c r="L235" s="177"/>
      <c r="M235" s="5"/>
      <c r="N235" s="164"/>
      <c r="O235" s="164"/>
      <c r="P235" s="164"/>
      <c r="Q235" s="164"/>
      <c r="R235" s="164"/>
      <c r="S235" s="5"/>
    </row>
    <row r="236" spans="1:19" ht="15.75" customHeight="1">
      <c r="A236" s="5"/>
      <c r="B236" s="181"/>
      <c r="C236" s="187"/>
      <c r="D236" s="191"/>
      <c r="E236" s="175"/>
      <c r="F236" s="176"/>
      <c r="G236" s="177"/>
      <c r="H236" s="177"/>
      <c r="I236" s="177"/>
      <c r="J236" s="177"/>
      <c r="K236" s="177"/>
      <c r="L236" s="177"/>
      <c r="M236" s="5"/>
      <c r="N236" s="164"/>
      <c r="O236" s="164"/>
      <c r="P236" s="164"/>
      <c r="Q236" s="164"/>
      <c r="R236" s="164"/>
      <c r="S236" s="5"/>
    </row>
    <row r="237" spans="1:19" ht="15.75" customHeight="1">
      <c r="A237" s="5"/>
      <c r="B237" s="181"/>
      <c r="C237" s="187"/>
      <c r="D237" s="191"/>
      <c r="E237" s="175"/>
      <c r="F237" s="176"/>
      <c r="G237" s="177"/>
      <c r="H237" s="177"/>
      <c r="I237" s="177"/>
      <c r="J237" s="177"/>
      <c r="K237" s="177"/>
      <c r="L237" s="177"/>
      <c r="M237" s="5"/>
      <c r="N237" s="164"/>
      <c r="O237" s="164"/>
      <c r="P237" s="164"/>
      <c r="Q237" s="164"/>
      <c r="R237" s="164"/>
      <c r="S237" s="5"/>
    </row>
    <row r="238" spans="1:19" ht="15.75" customHeight="1">
      <c r="A238" s="5"/>
      <c r="B238" s="181"/>
      <c r="C238" s="187"/>
      <c r="D238" s="191"/>
      <c r="E238" s="175"/>
      <c r="F238" s="176"/>
      <c r="G238" s="177"/>
      <c r="H238" s="177"/>
      <c r="I238" s="177"/>
      <c r="J238" s="177"/>
      <c r="K238" s="177"/>
      <c r="L238" s="177"/>
      <c r="M238" s="5"/>
      <c r="N238" s="164"/>
      <c r="O238" s="164"/>
      <c r="P238" s="164"/>
      <c r="Q238" s="164"/>
      <c r="R238" s="164"/>
      <c r="S238" s="5"/>
    </row>
    <row r="239" spans="1:19" ht="15.75" customHeight="1">
      <c r="A239" s="5"/>
      <c r="B239" s="181"/>
      <c r="C239" s="187"/>
      <c r="D239" s="191"/>
      <c r="E239" s="175"/>
      <c r="F239" s="176"/>
      <c r="G239" s="177"/>
      <c r="H239" s="177"/>
      <c r="I239" s="177"/>
      <c r="J239" s="177"/>
      <c r="K239" s="177"/>
      <c r="L239" s="177"/>
      <c r="M239" s="5"/>
      <c r="N239" s="164"/>
      <c r="O239" s="164"/>
      <c r="P239" s="164"/>
      <c r="Q239" s="164"/>
      <c r="R239" s="164"/>
      <c r="S239" s="5"/>
    </row>
    <row r="240" spans="1:19" ht="15.75" customHeight="1">
      <c r="A240" s="5"/>
      <c r="B240" s="181"/>
      <c r="C240" s="187"/>
      <c r="D240" s="191"/>
      <c r="E240" s="175"/>
      <c r="F240" s="176"/>
      <c r="G240" s="177"/>
      <c r="H240" s="177"/>
      <c r="I240" s="177"/>
      <c r="J240" s="177"/>
      <c r="K240" s="177"/>
      <c r="L240" s="177"/>
      <c r="M240" s="5"/>
      <c r="N240" s="164"/>
      <c r="O240" s="164"/>
      <c r="P240" s="164"/>
      <c r="Q240" s="164"/>
      <c r="R240" s="164"/>
      <c r="S240" s="5"/>
    </row>
    <row r="241" spans="1:19" ht="15.75" customHeight="1">
      <c r="A241" s="5"/>
      <c r="B241" s="181"/>
      <c r="C241" s="187"/>
      <c r="D241" s="191"/>
      <c r="E241" s="175"/>
      <c r="F241" s="176"/>
      <c r="G241" s="177"/>
      <c r="H241" s="177"/>
      <c r="I241" s="177"/>
      <c r="J241" s="177"/>
      <c r="K241" s="177"/>
      <c r="L241" s="177"/>
      <c r="M241" s="5"/>
      <c r="N241" s="164"/>
      <c r="O241" s="164"/>
      <c r="P241" s="164"/>
      <c r="Q241" s="164"/>
      <c r="R241" s="164"/>
      <c r="S241" s="5"/>
    </row>
    <row r="242" spans="1:19" ht="15.75" customHeight="1">
      <c r="A242" s="5"/>
      <c r="B242" s="181"/>
      <c r="C242" s="187"/>
      <c r="D242" s="191"/>
      <c r="E242" s="175"/>
      <c r="F242" s="176"/>
      <c r="G242" s="177"/>
      <c r="H242" s="177"/>
      <c r="I242" s="177"/>
      <c r="J242" s="177"/>
      <c r="K242" s="177"/>
      <c r="L242" s="177"/>
      <c r="M242" s="5"/>
      <c r="N242" s="164"/>
      <c r="O242" s="164"/>
      <c r="P242" s="164"/>
      <c r="Q242" s="164"/>
      <c r="R242" s="164"/>
      <c r="S242" s="5"/>
    </row>
    <row r="243" spans="1:19" ht="15.75" customHeight="1">
      <c r="A243" s="5"/>
      <c r="B243" s="181"/>
      <c r="C243" s="187"/>
      <c r="D243" s="191"/>
      <c r="E243" s="175"/>
      <c r="F243" s="176"/>
      <c r="G243" s="177"/>
      <c r="H243" s="177"/>
      <c r="I243" s="177"/>
      <c r="J243" s="177"/>
      <c r="K243" s="177"/>
      <c r="L243" s="177"/>
      <c r="M243" s="5"/>
      <c r="N243" s="164"/>
      <c r="O243" s="164"/>
      <c r="P243" s="164"/>
      <c r="Q243" s="164"/>
      <c r="R243" s="164"/>
      <c r="S243" s="5"/>
    </row>
    <row r="244" spans="1:19" ht="15.75" customHeight="1">
      <c r="A244" s="5"/>
      <c r="B244" s="181"/>
      <c r="C244" s="187"/>
      <c r="D244" s="191"/>
      <c r="E244" s="175"/>
      <c r="F244" s="176"/>
      <c r="G244" s="177"/>
      <c r="H244" s="177"/>
      <c r="I244" s="177"/>
      <c r="J244" s="177"/>
      <c r="K244" s="177"/>
      <c r="L244" s="177"/>
      <c r="M244" s="5"/>
      <c r="N244" s="164"/>
      <c r="O244" s="164"/>
      <c r="P244" s="164"/>
      <c r="Q244" s="164"/>
      <c r="R244" s="164"/>
      <c r="S244" s="5"/>
    </row>
    <row r="245" spans="1:19" ht="15.75" customHeight="1">
      <c r="A245" s="5"/>
      <c r="B245" s="181"/>
      <c r="C245" s="187"/>
      <c r="D245" s="191"/>
      <c r="E245" s="175"/>
      <c r="F245" s="176"/>
      <c r="G245" s="177"/>
      <c r="H245" s="177"/>
      <c r="I245" s="177"/>
      <c r="J245" s="177"/>
      <c r="K245" s="177"/>
      <c r="L245" s="177"/>
      <c r="M245" s="5"/>
      <c r="N245" s="164"/>
      <c r="O245" s="164"/>
      <c r="P245" s="164"/>
      <c r="Q245" s="164"/>
      <c r="R245" s="164"/>
      <c r="S245" s="5"/>
    </row>
    <row r="246" spans="1:19" ht="15.75" customHeight="1">
      <c r="A246" s="5"/>
      <c r="B246" s="181"/>
      <c r="C246" s="187"/>
      <c r="D246" s="191"/>
      <c r="E246" s="175"/>
      <c r="F246" s="176"/>
      <c r="G246" s="177"/>
      <c r="H246" s="177"/>
      <c r="I246" s="177"/>
      <c r="J246" s="177"/>
      <c r="K246" s="177"/>
      <c r="L246" s="177"/>
      <c r="M246" s="5"/>
      <c r="N246" s="164"/>
      <c r="O246" s="164"/>
      <c r="P246" s="164"/>
      <c r="Q246" s="164"/>
      <c r="R246" s="164"/>
      <c r="S246" s="5"/>
    </row>
    <row r="247" spans="1:19" ht="15.75" customHeight="1">
      <c r="A247" s="5"/>
      <c r="B247" s="181"/>
      <c r="C247" s="187"/>
      <c r="D247" s="191"/>
      <c r="E247" s="175"/>
      <c r="F247" s="176"/>
      <c r="G247" s="177"/>
      <c r="H247" s="177"/>
      <c r="I247" s="177"/>
      <c r="J247" s="177"/>
      <c r="K247" s="177"/>
      <c r="L247" s="177"/>
      <c r="M247" s="5"/>
      <c r="N247" s="164"/>
      <c r="O247" s="164"/>
      <c r="P247" s="164"/>
      <c r="Q247" s="164"/>
      <c r="R247" s="164"/>
      <c r="S247" s="5"/>
    </row>
    <row r="248" spans="1:19" ht="15.75" customHeight="1">
      <c r="A248" s="5"/>
      <c r="B248" s="181"/>
      <c r="C248" s="187"/>
      <c r="D248" s="191"/>
      <c r="E248" s="175"/>
      <c r="F248" s="176"/>
      <c r="G248" s="177"/>
      <c r="H248" s="177"/>
      <c r="I248" s="177"/>
      <c r="J248" s="177"/>
      <c r="K248" s="177"/>
      <c r="L248" s="177"/>
      <c r="M248" s="5"/>
      <c r="N248" s="164"/>
      <c r="O248" s="164"/>
      <c r="P248" s="164"/>
      <c r="Q248" s="164"/>
      <c r="R248" s="164"/>
      <c r="S248" s="5"/>
    </row>
    <row r="249" spans="1:19" ht="15.75" customHeight="1">
      <c r="A249" s="5"/>
      <c r="B249" s="181"/>
      <c r="C249" s="187"/>
      <c r="D249" s="191"/>
      <c r="E249" s="175"/>
      <c r="F249" s="176"/>
      <c r="G249" s="177"/>
      <c r="H249" s="177"/>
      <c r="I249" s="177"/>
      <c r="J249" s="177"/>
      <c r="K249" s="177"/>
      <c r="L249" s="177"/>
      <c r="M249" s="5"/>
      <c r="N249" s="164"/>
      <c r="O249" s="164"/>
      <c r="P249" s="164"/>
      <c r="Q249" s="164"/>
      <c r="R249" s="164"/>
      <c r="S249" s="5"/>
    </row>
    <row r="250" spans="1:19" ht="15.75" customHeight="1">
      <c r="A250" s="5"/>
      <c r="B250" s="181"/>
      <c r="C250" s="187"/>
      <c r="D250" s="191"/>
      <c r="E250" s="175"/>
      <c r="F250" s="176"/>
      <c r="G250" s="177"/>
      <c r="H250" s="177"/>
      <c r="I250" s="177"/>
      <c r="J250" s="177"/>
      <c r="K250" s="177"/>
      <c r="L250" s="177"/>
      <c r="M250" s="5"/>
      <c r="N250" s="164"/>
      <c r="O250" s="164"/>
      <c r="P250" s="164"/>
      <c r="Q250" s="164"/>
      <c r="R250" s="164"/>
      <c r="S250" s="5"/>
    </row>
    <row r="251" spans="1:19" ht="15.75" customHeight="1">
      <c r="A251" s="5"/>
      <c r="B251" s="181"/>
      <c r="C251" s="187"/>
      <c r="D251" s="191"/>
      <c r="E251" s="175"/>
      <c r="F251" s="176"/>
      <c r="G251" s="177"/>
      <c r="H251" s="177"/>
      <c r="I251" s="177"/>
      <c r="J251" s="177"/>
      <c r="K251" s="177"/>
      <c r="L251" s="177"/>
      <c r="M251" s="5"/>
      <c r="N251" s="164"/>
      <c r="O251" s="164"/>
      <c r="P251" s="164"/>
      <c r="Q251" s="164"/>
      <c r="R251" s="164"/>
      <c r="S251" s="5"/>
    </row>
    <row r="252" spans="1:19" ht="15.75" customHeight="1">
      <c r="A252" s="5"/>
      <c r="B252" s="181"/>
      <c r="C252" s="187"/>
      <c r="D252" s="191"/>
      <c r="E252" s="175"/>
      <c r="F252" s="176"/>
      <c r="G252" s="177"/>
      <c r="H252" s="177"/>
      <c r="I252" s="177"/>
      <c r="J252" s="177"/>
      <c r="K252" s="177"/>
      <c r="L252" s="177"/>
      <c r="M252" s="5"/>
      <c r="N252" s="164"/>
      <c r="O252" s="164"/>
      <c r="P252" s="164"/>
      <c r="Q252" s="164"/>
      <c r="R252" s="164"/>
      <c r="S252" s="5"/>
    </row>
    <row r="253" spans="1:19" ht="15.75" customHeight="1">
      <c r="A253" s="5"/>
      <c r="B253" s="181"/>
      <c r="C253" s="187"/>
      <c r="D253" s="191"/>
      <c r="E253" s="175"/>
      <c r="F253" s="176"/>
      <c r="G253" s="177"/>
      <c r="H253" s="177"/>
      <c r="I253" s="177"/>
      <c r="J253" s="177"/>
      <c r="K253" s="177"/>
      <c r="L253" s="177"/>
      <c r="M253" s="5"/>
      <c r="N253" s="164"/>
      <c r="O253" s="164"/>
      <c r="P253" s="164"/>
      <c r="Q253" s="164"/>
      <c r="R253" s="164"/>
      <c r="S253" s="5"/>
    </row>
    <row r="254" spans="1:19" ht="15.75" customHeight="1">
      <c r="A254" s="5"/>
      <c r="B254" s="181"/>
      <c r="C254" s="187"/>
      <c r="D254" s="191"/>
      <c r="E254" s="175"/>
      <c r="F254" s="176"/>
      <c r="G254" s="177"/>
      <c r="H254" s="177"/>
      <c r="I254" s="177"/>
      <c r="J254" s="177"/>
      <c r="K254" s="177"/>
      <c r="L254" s="177"/>
      <c r="M254" s="5"/>
      <c r="N254" s="164"/>
      <c r="O254" s="164"/>
      <c r="P254" s="164"/>
      <c r="Q254" s="164"/>
      <c r="R254" s="164"/>
      <c r="S254" s="5"/>
    </row>
    <row r="255" spans="1:19" ht="15.75" customHeight="1">
      <c r="A255" s="5"/>
      <c r="B255" s="181"/>
      <c r="C255" s="187"/>
      <c r="D255" s="191"/>
      <c r="E255" s="175"/>
      <c r="F255" s="176"/>
      <c r="G255" s="177"/>
      <c r="H255" s="177"/>
      <c r="I255" s="177"/>
      <c r="J255" s="177"/>
      <c r="K255" s="177"/>
      <c r="L255" s="177"/>
      <c r="M255" s="5"/>
      <c r="N255" s="164"/>
      <c r="O255" s="164"/>
      <c r="P255" s="164"/>
      <c r="Q255" s="164"/>
      <c r="R255" s="164"/>
      <c r="S255" s="5"/>
    </row>
    <row r="256" spans="1:19" ht="15.75" customHeight="1">
      <c r="A256" s="5"/>
      <c r="B256" s="181"/>
      <c r="C256" s="187"/>
      <c r="D256" s="191"/>
      <c r="E256" s="175"/>
      <c r="F256" s="176"/>
      <c r="G256" s="177"/>
      <c r="H256" s="177"/>
      <c r="I256" s="177"/>
      <c r="J256" s="177"/>
      <c r="K256" s="177"/>
      <c r="L256" s="177"/>
      <c r="M256" s="5"/>
      <c r="N256" s="164"/>
      <c r="O256" s="164"/>
      <c r="P256" s="164"/>
      <c r="Q256" s="164"/>
      <c r="R256" s="164"/>
      <c r="S256" s="5"/>
    </row>
    <row r="257" spans="1:19" ht="15.75" customHeight="1">
      <c r="A257" s="5"/>
      <c r="B257" s="181"/>
      <c r="C257" s="187"/>
      <c r="D257" s="191"/>
      <c r="E257" s="175"/>
      <c r="F257" s="176"/>
      <c r="G257" s="177"/>
      <c r="H257" s="177"/>
      <c r="I257" s="177"/>
      <c r="J257" s="177"/>
      <c r="K257" s="177"/>
      <c r="L257" s="177"/>
      <c r="M257" s="5"/>
      <c r="N257" s="164"/>
      <c r="O257" s="164"/>
      <c r="P257" s="164"/>
      <c r="Q257" s="164"/>
      <c r="R257" s="164"/>
      <c r="S257" s="5"/>
    </row>
    <row r="258" spans="1:19" ht="15.75" customHeight="1">
      <c r="A258" s="5"/>
      <c r="B258" s="181"/>
      <c r="C258" s="187"/>
      <c r="D258" s="191"/>
      <c r="E258" s="175"/>
      <c r="F258" s="176"/>
      <c r="G258" s="177"/>
      <c r="H258" s="177"/>
      <c r="I258" s="177"/>
      <c r="J258" s="177"/>
      <c r="K258" s="177"/>
      <c r="L258" s="177"/>
      <c r="M258" s="5"/>
      <c r="N258" s="164"/>
      <c r="O258" s="164"/>
      <c r="P258" s="164"/>
      <c r="Q258" s="164"/>
      <c r="R258" s="164"/>
      <c r="S258" s="5"/>
    </row>
    <row r="259" spans="1:19" ht="15.75" customHeight="1">
      <c r="A259" s="5"/>
      <c r="B259" s="181"/>
      <c r="C259" s="187"/>
      <c r="D259" s="191"/>
      <c r="E259" s="175"/>
      <c r="F259" s="176"/>
      <c r="G259" s="177"/>
      <c r="H259" s="177"/>
      <c r="I259" s="177"/>
      <c r="J259" s="177"/>
      <c r="K259" s="177"/>
      <c r="L259" s="177"/>
      <c r="M259" s="5"/>
      <c r="N259" s="164"/>
      <c r="O259" s="164"/>
      <c r="P259" s="164"/>
      <c r="Q259" s="164"/>
      <c r="R259" s="164"/>
      <c r="S259" s="5"/>
    </row>
    <row r="260" spans="1:19" ht="15.75" customHeight="1">
      <c r="A260" s="5"/>
      <c r="B260" s="181"/>
      <c r="C260" s="187"/>
      <c r="D260" s="191"/>
      <c r="E260" s="175"/>
      <c r="F260" s="176"/>
      <c r="G260" s="177"/>
      <c r="H260" s="177"/>
      <c r="I260" s="177"/>
      <c r="J260" s="177"/>
      <c r="K260" s="177"/>
      <c r="L260" s="177"/>
      <c r="M260" s="5"/>
      <c r="N260" s="164"/>
      <c r="O260" s="164"/>
      <c r="P260" s="164"/>
      <c r="Q260" s="164"/>
      <c r="R260" s="164"/>
      <c r="S260" s="5"/>
    </row>
    <row r="261" spans="1:19" ht="15.75" customHeight="1">
      <c r="A261" s="5"/>
      <c r="B261" s="181"/>
      <c r="C261" s="187"/>
      <c r="D261" s="191"/>
      <c r="E261" s="175"/>
      <c r="F261" s="176"/>
      <c r="G261" s="177"/>
      <c r="H261" s="177"/>
      <c r="I261" s="177"/>
      <c r="J261" s="177"/>
      <c r="K261" s="177"/>
      <c r="L261" s="177"/>
      <c r="M261" s="5"/>
      <c r="N261" s="164"/>
      <c r="O261" s="164"/>
      <c r="P261" s="164"/>
      <c r="Q261" s="164"/>
      <c r="R261" s="164"/>
      <c r="S261" s="5"/>
    </row>
    <row r="262" spans="1:19" ht="15.75" customHeight="1">
      <c r="A262" s="5"/>
      <c r="B262" s="181"/>
      <c r="C262" s="187"/>
      <c r="D262" s="191"/>
      <c r="E262" s="175"/>
      <c r="F262" s="176"/>
      <c r="G262" s="177"/>
      <c r="H262" s="177"/>
      <c r="I262" s="177"/>
      <c r="J262" s="177"/>
      <c r="K262" s="177"/>
      <c r="L262" s="177"/>
      <c r="M262" s="5"/>
      <c r="N262" s="164"/>
      <c r="O262" s="164"/>
      <c r="P262" s="164"/>
      <c r="Q262" s="164"/>
      <c r="R262" s="164"/>
      <c r="S262" s="5"/>
    </row>
    <row r="263" spans="1:19" ht="15.75" customHeight="1">
      <c r="A263" s="5"/>
      <c r="B263" s="181"/>
      <c r="C263" s="187"/>
      <c r="D263" s="191"/>
      <c r="E263" s="175"/>
      <c r="F263" s="176"/>
      <c r="G263" s="177"/>
      <c r="H263" s="177"/>
      <c r="I263" s="177"/>
      <c r="J263" s="177"/>
      <c r="K263" s="177"/>
      <c r="L263" s="177"/>
      <c r="M263" s="5"/>
      <c r="N263" s="164"/>
      <c r="O263" s="164"/>
      <c r="P263" s="164"/>
      <c r="Q263" s="164"/>
      <c r="R263" s="164"/>
      <c r="S263" s="5"/>
    </row>
    <row r="264" spans="1:19" ht="15.75" customHeight="1">
      <c r="A264" s="5"/>
      <c r="B264" s="181"/>
      <c r="C264" s="187"/>
      <c r="D264" s="191"/>
      <c r="E264" s="175"/>
      <c r="F264" s="176"/>
      <c r="G264" s="177"/>
      <c r="H264" s="177"/>
      <c r="I264" s="177"/>
      <c r="J264" s="177"/>
      <c r="K264" s="177"/>
      <c r="L264" s="177"/>
      <c r="M264" s="5"/>
      <c r="N264" s="164"/>
      <c r="O264" s="164"/>
      <c r="P264" s="164"/>
      <c r="Q264" s="164"/>
      <c r="R264" s="164"/>
      <c r="S264" s="5"/>
    </row>
    <row r="265" spans="1:19" ht="15.75" customHeight="1">
      <c r="A265" s="5"/>
      <c r="B265" s="181"/>
      <c r="C265" s="187"/>
      <c r="D265" s="191"/>
      <c r="E265" s="175"/>
      <c r="F265" s="176"/>
      <c r="G265" s="177"/>
      <c r="H265" s="177"/>
      <c r="I265" s="177"/>
      <c r="J265" s="177"/>
      <c r="K265" s="177"/>
      <c r="L265" s="177"/>
      <c r="M265" s="5"/>
      <c r="N265" s="164"/>
      <c r="O265" s="164"/>
      <c r="P265" s="164"/>
      <c r="Q265" s="164"/>
      <c r="R265" s="164"/>
      <c r="S265" s="5"/>
    </row>
    <row r="266" spans="1:19" ht="15.75" customHeight="1">
      <c r="A266" s="5"/>
      <c r="B266" s="181"/>
      <c r="C266" s="187"/>
      <c r="D266" s="191"/>
      <c r="E266" s="175"/>
      <c r="F266" s="176"/>
      <c r="G266" s="177"/>
      <c r="H266" s="177"/>
      <c r="I266" s="177"/>
      <c r="J266" s="177"/>
      <c r="K266" s="177"/>
      <c r="L266" s="177"/>
      <c r="M266" s="5"/>
      <c r="N266" s="164"/>
      <c r="O266" s="164"/>
      <c r="P266" s="164"/>
      <c r="Q266" s="164"/>
      <c r="R266" s="164"/>
      <c r="S266" s="5"/>
    </row>
    <row r="267" spans="1:19" ht="15.75" customHeight="1">
      <c r="A267" s="5"/>
      <c r="B267" s="181"/>
      <c r="C267" s="187"/>
      <c r="D267" s="191"/>
      <c r="E267" s="175"/>
      <c r="F267" s="176"/>
      <c r="G267" s="177"/>
      <c r="H267" s="177"/>
      <c r="I267" s="177"/>
      <c r="J267" s="177"/>
      <c r="K267" s="177"/>
      <c r="L267" s="177"/>
      <c r="M267" s="5"/>
      <c r="N267" s="164"/>
      <c r="O267" s="164"/>
      <c r="P267" s="164"/>
      <c r="Q267" s="164"/>
      <c r="R267" s="164"/>
      <c r="S267" s="5"/>
    </row>
    <row r="268" spans="1:19" ht="15.75" customHeight="1">
      <c r="A268" s="5"/>
      <c r="B268" s="181"/>
      <c r="C268" s="187"/>
      <c r="D268" s="191"/>
      <c r="E268" s="175"/>
      <c r="F268" s="176"/>
      <c r="G268" s="177"/>
      <c r="H268" s="177"/>
      <c r="I268" s="177"/>
      <c r="J268" s="177"/>
      <c r="K268" s="177"/>
      <c r="L268" s="177"/>
      <c r="M268" s="5"/>
      <c r="N268" s="164"/>
      <c r="O268" s="164"/>
      <c r="P268" s="164"/>
      <c r="Q268" s="164"/>
      <c r="R268" s="164"/>
      <c r="S268" s="5"/>
    </row>
    <row r="269" spans="1:19" ht="15.75" customHeight="1">
      <c r="A269" s="5"/>
      <c r="B269" s="181"/>
      <c r="C269" s="187"/>
      <c r="D269" s="191"/>
      <c r="E269" s="175"/>
      <c r="F269" s="176"/>
      <c r="G269" s="177"/>
      <c r="H269" s="177"/>
      <c r="I269" s="177"/>
      <c r="J269" s="177"/>
      <c r="K269" s="177"/>
      <c r="L269" s="177"/>
      <c r="M269" s="5"/>
      <c r="N269" s="164"/>
      <c r="O269" s="164"/>
      <c r="P269" s="164"/>
      <c r="Q269" s="164"/>
      <c r="R269" s="164"/>
      <c r="S269" s="5"/>
    </row>
    <row r="270" spans="1:19" ht="15.75" customHeight="1">
      <c r="A270" s="5"/>
      <c r="B270" s="181"/>
      <c r="C270" s="187"/>
      <c r="D270" s="191"/>
      <c r="E270" s="175"/>
      <c r="F270" s="176"/>
      <c r="G270" s="177"/>
      <c r="H270" s="177"/>
      <c r="I270" s="177"/>
      <c r="J270" s="177"/>
      <c r="K270" s="177"/>
      <c r="L270" s="177"/>
      <c r="M270" s="5"/>
      <c r="N270" s="164"/>
      <c r="O270" s="164"/>
      <c r="P270" s="164"/>
      <c r="Q270" s="164"/>
      <c r="R270" s="164"/>
      <c r="S270" s="5"/>
    </row>
    <row r="271" spans="1:19" ht="15.75" customHeight="1">
      <c r="A271" s="5"/>
      <c r="B271" s="165"/>
      <c r="C271" s="164"/>
      <c r="D271" s="162"/>
      <c r="E271" s="166"/>
      <c r="F271" s="166"/>
      <c r="G271" s="199"/>
      <c r="H271" s="199"/>
      <c r="I271" s="199"/>
      <c r="J271" s="199"/>
      <c r="K271" s="199"/>
      <c r="L271" s="199"/>
      <c r="M271" s="5"/>
      <c r="N271" s="164"/>
      <c r="O271" s="164"/>
      <c r="P271" s="164"/>
      <c r="Q271" s="164"/>
      <c r="R271" s="164"/>
      <c r="S271" s="5"/>
    </row>
    <row r="272" spans="1:19" ht="15.75" customHeight="1">
      <c r="A272" s="5"/>
      <c r="B272" s="165"/>
      <c r="C272" s="164"/>
      <c r="D272" s="162"/>
      <c r="E272" s="166"/>
      <c r="F272" s="166"/>
      <c r="G272" s="199"/>
      <c r="H272" s="199"/>
      <c r="I272" s="199"/>
      <c r="J272" s="199"/>
      <c r="K272" s="199"/>
      <c r="L272" s="199"/>
      <c r="M272" s="5"/>
      <c r="N272" s="164"/>
      <c r="O272" s="164"/>
      <c r="P272" s="164"/>
      <c r="Q272" s="164"/>
      <c r="R272" s="164"/>
      <c r="S272" s="5"/>
    </row>
    <row r="273" spans="1:19" ht="15.75" customHeight="1">
      <c r="A273" s="5"/>
      <c r="B273" s="165"/>
      <c r="C273" s="164"/>
      <c r="D273" s="162"/>
      <c r="E273" s="166"/>
      <c r="F273" s="166"/>
      <c r="G273" s="199"/>
      <c r="H273" s="199"/>
      <c r="I273" s="199"/>
      <c r="J273" s="199"/>
      <c r="K273" s="199"/>
      <c r="L273" s="199"/>
      <c r="M273" s="5"/>
      <c r="N273" s="164"/>
      <c r="O273" s="164"/>
      <c r="P273" s="164"/>
      <c r="Q273" s="164"/>
      <c r="R273" s="164"/>
      <c r="S273" s="5"/>
    </row>
    <row r="274" spans="1:19" ht="15.75" customHeight="1">
      <c r="A274" s="5"/>
      <c r="B274" s="165"/>
      <c r="C274" s="164"/>
      <c r="D274" s="162"/>
      <c r="E274" s="166"/>
      <c r="F274" s="166"/>
      <c r="G274" s="199"/>
      <c r="H274" s="199"/>
      <c r="I274" s="199"/>
      <c r="J274" s="199"/>
      <c r="K274" s="199"/>
      <c r="L274" s="199"/>
      <c r="M274" s="5"/>
      <c r="N274" s="164"/>
      <c r="O274" s="164"/>
      <c r="P274" s="164"/>
      <c r="Q274" s="164"/>
      <c r="R274" s="164"/>
      <c r="S274" s="5"/>
    </row>
    <row r="275" spans="1:19" ht="15.75" customHeight="1">
      <c r="A275" s="5"/>
      <c r="B275" s="165"/>
      <c r="C275" s="164"/>
      <c r="D275" s="162"/>
      <c r="E275" s="166"/>
      <c r="F275" s="166"/>
      <c r="G275" s="199"/>
      <c r="H275" s="199"/>
      <c r="I275" s="199"/>
      <c r="J275" s="199"/>
      <c r="K275" s="199"/>
      <c r="L275" s="199"/>
      <c r="M275" s="5"/>
      <c r="N275" s="164"/>
      <c r="O275" s="164"/>
      <c r="P275" s="164"/>
      <c r="Q275" s="164"/>
      <c r="R275" s="164"/>
      <c r="S275" s="5"/>
    </row>
    <row r="276" spans="1:19" ht="15.75" customHeight="1">
      <c r="A276" s="5"/>
      <c r="B276" s="165"/>
      <c r="C276" s="164"/>
      <c r="D276" s="162"/>
      <c r="E276" s="166"/>
      <c r="F276" s="166"/>
      <c r="G276" s="199"/>
      <c r="H276" s="199"/>
      <c r="I276" s="199"/>
      <c r="J276" s="199"/>
      <c r="K276" s="199"/>
      <c r="L276" s="199"/>
      <c r="M276" s="5"/>
      <c r="N276" s="164"/>
      <c r="O276" s="164"/>
      <c r="P276" s="164"/>
      <c r="Q276" s="164"/>
      <c r="R276" s="164"/>
      <c r="S276" s="5"/>
    </row>
    <row r="277" spans="1:19" ht="15.75" customHeight="1">
      <c r="A277" s="5"/>
      <c r="B277" s="165"/>
      <c r="C277" s="164"/>
      <c r="D277" s="162"/>
      <c r="E277" s="166"/>
      <c r="F277" s="166"/>
      <c r="G277" s="199"/>
      <c r="H277" s="199"/>
      <c r="I277" s="199"/>
      <c r="J277" s="199"/>
      <c r="K277" s="199"/>
      <c r="L277" s="199"/>
      <c r="M277" s="5"/>
      <c r="N277" s="164"/>
      <c r="O277" s="164"/>
      <c r="P277" s="164"/>
      <c r="Q277" s="164"/>
      <c r="R277" s="164"/>
      <c r="S277" s="5"/>
    </row>
    <row r="278" spans="1:19" ht="15.75" customHeight="1">
      <c r="A278" s="5"/>
      <c r="B278" s="165"/>
      <c r="C278" s="164"/>
      <c r="D278" s="162"/>
      <c r="E278" s="166"/>
      <c r="F278" s="166"/>
      <c r="G278" s="199"/>
      <c r="H278" s="199"/>
      <c r="I278" s="199"/>
      <c r="J278" s="199"/>
      <c r="K278" s="199"/>
      <c r="L278" s="199"/>
      <c r="M278" s="5"/>
      <c r="N278" s="164"/>
      <c r="O278" s="164"/>
      <c r="P278" s="164"/>
      <c r="Q278" s="164"/>
      <c r="R278" s="164"/>
      <c r="S278" s="5"/>
    </row>
    <row r="279" spans="1:19" ht="15.75" customHeight="1">
      <c r="A279" s="5"/>
      <c r="B279" s="165"/>
      <c r="C279" s="164"/>
      <c r="D279" s="162"/>
      <c r="E279" s="166"/>
      <c r="F279" s="166"/>
      <c r="G279" s="199"/>
      <c r="H279" s="199"/>
      <c r="I279" s="199"/>
      <c r="J279" s="199"/>
      <c r="K279" s="199"/>
      <c r="L279" s="199"/>
      <c r="M279" s="5"/>
      <c r="N279" s="164"/>
      <c r="O279" s="164"/>
      <c r="P279" s="164"/>
      <c r="Q279" s="164"/>
      <c r="R279" s="164"/>
      <c r="S279" s="5"/>
    </row>
    <row r="280" spans="1:19" ht="15.75" customHeight="1">
      <c r="A280" s="5"/>
      <c r="B280" s="165"/>
      <c r="C280" s="164"/>
      <c r="D280" s="162"/>
      <c r="E280" s="166"/>
      <c r="F280" s="166"/>
      <c r="G280" s="199"/>
      <c r="H280" s="199"/>
      <c r="I280" s="199"/>
      <c r="J280" s="199"/>
      <c r="K280" s="199"/>
      <c r="L280" s="199"/>
      <c r="M280" s="5"/>
      <c r="N280" s="164"/>
      <c r="O280" s="164"/>
      <c r="P280" s="164"/>
      <c r="Q280" s="164"/>
      <c r="R280" s="164"/>
      <c r="S280" s="5"/>
    </row>
    <row r="281" spans="1:19" ht="15.75" customHeight="1">
      <c r="A281" s="5"/>
      <c r="B281" s="165"/>
      <c r="C281" s="164"/>
      <c r="D281" s="162"/>
      <c r="E281" s="166"/>
      <c r="F281" s="166"/>
      <c r="G281" s="199"/>
      <c r="H281" s="199"/>
      <c r="I281" s="199"/>
      <c r="J281" s="199"/>
      <c r="K281" s="199"/>
      <c r="L281" s="199"/>
      <c r="M281" s="5"/>
      <c r="N281" s="164"/>
      <c r="O281" s="164"/>
      <c r="P281" s="164"/>
      <c r="Q281" s="164"/>
      <c r="R281" s="164"/>
      <c r="S281" s="5"/>
    </row>
    <row r="282" spans="1:19" ht="15.75" customHeight="1">
      <c r="A282" s="5"/>
      <c r="B282" s="165"/>
      <c r="C282" s="164"/>
      <c r="D282" s="162"/>
      <c r="E282" s="166"/>
      <c r="F282" s="166"/>
      <c r="G282" s="199"/>
      <c r="H282" s="199"/>
      <c r="I282" s="199"/>
      <c r="J282" s="199"/>
      <c r="K282" s="199"/>
      <c r="L282" s="199"/>
      <c r="M282" s="5"/>
      <c r="N282" s="164"/>
      <c r="O282" s="164"/>
      <c r="P282" s="164"/>
      <c r="Q282" s="164"/>
      <c r="R282" s="164"/>
      <c r="S282" s="5"/>
    </row>
    <row r="283" spans="1:19" ht="15.75" customHeight="1">
      <c r="A283" s="5"/>
      <c r="B283" s="165"/>
      <c r="C283" s="164"/>
      <c r="D283" s="162"/>
      <c r="E283" s="166"/>
      <c r="F283" s="166"/>
      <c r="G283" s="199"/>
      <c r="H283" s="199"/>
      <c r="I283" s="199"/>
      <c r="J283" s="199"/>
      <c r="K283" s="199"/>
      <c r="L283" s="199"/>
      <c r="M283" s="5"/>
      <c r="N283" s="164"/>
      <c r="O283" s="164"/>
      <c r="P283" s="164"/>
      <c r="Q283" s="164"/>
      <c r="R283" s="164"/>
      <c r="S283" s="5"/>
    </row>
    <row r="284" spans="1:19" ht="15.75" customHeight="1">
      <c r="A284" s="5"/>
      <c r="B284" s="165"/>
      <c r="C284" s="164"/>
      <c r="D284" s="162"/>
      <c r="E284" s="166"/>
      <c r="F284" s="166"/>
      <c r="G284" s="199"/>
      <c r="H284" s="199"/>
      <c r="I284" s="199"/>
      <c r="J284" s="199"/>
      <c r="K284" s="199"/>
      <c r="L284" s="199"/>
      <c r="M284" s="5"/>
      <c r="N284" s="164"/>
      <c r="O284" s="164"/>
      <c r="P284" s="164"/>
      <c r="Q284" s="164"/>
      <c r="R284" s="164"/>
      <c r="S284" s="5"/>
    </row>
    <row r="285" spans="1:19" ht="15.75" customHeight="1">
      <c r="A285" s="5"/>
      <c r="B285" s="165"/>
      <c r="C285" s="164"/>
      <c r="D285" s="162"/>
      <c r="E285" s="166"/>
      <c r="F285" s="166"/>
      <c r="G285" s="199"/>
      <c r="H285" s="199"/>
      <c r="I285" s="199"/>
      <c r="J285" s="199"/>
      <c r="K285" s="199"/>
      <c r="L285" s="199"/>
      <c r="M285" s="5"/>
      <c r="N285" s="164"/>
      <c r="O285" s="164"/>
      <c r="P285" s="164"/>
      <c r="Q285" s="164"/>
      <c r="R285" s="164"/>
      <c r="S285" s="5"/>
    </row>
    <row r="286" spans="1:19" ht="15.75" customHeight="1">
      <c r="A286" s="5"/>
      <c r="B286" s="165"/>
      <c r="C286" s="164"/>
      <c r="D286" s="162"/>
      <c r="E286" s="166"/>
      <c r="F286" s="166"/>
      <c r="G286" s="199"/>
      <c r="H286" s="199"/>
      <c r="I286" s="199"/>
      <c r="J286" s="199"/>
      <c r="K286" s="199"/>
      <c r="L286" s="199"/>
      <c r="M286" s="5"/>
      <c r="N286" s="164"/>
      <c r="O286" s="164"/>
      <c r="P286" s="164"/>
      <c r="Q286" s="164"/>
      <c r="R286" s="164"/>
      <c r="S286" s="5"/>
    </row>
    <row r="287" spans="1:19" ht="15.75" customHeight="1">
      <c r="A287" s="5"/>
      <c r="B287" s="165"/>
      <c r="C287" s="164"/>
      <c r="D287" s="162"/>
      <c r="E287" s="166"/>
      <c r="F287" s="166"/>
      <c r="G287" s="199"/>
      <c r="H287" s="199"/>
      <c r="I287" s="199"/>
      <c r="J287" s="199"/>
      <c r="K287" s="199"/>
      <c r="L287" s="199"/>
      <c r="M287" s="5"/>
      <c r="N287" s="164"/>
      <c r="O287" s="164"/>
      <c r="P287" s="164"/>
      <c r="Q287" s="164"/>
      <c r="R287" s="164"/>
      <c r="S287" s="5"/>
    </row>
    <row r="288" spans="1:19" ht="15.75" customHeight="1">
      <c r="A288" s="5"/>
      <c r="B288" s="165"/>
      <c r="C288" s="164"/>
      <c r="D288" s="162"/>
      <c r="E288" s="166"/>
      <c r="F288" s="166"/>
      <c r="G288" s="199"/>
      <c r="H288" s="199"/>
      <c r="I288" s="199"/>
      <c r="J288" s="199"/>
      <c r="K288" s="199"/>
      <c r="L288" s="199"/>
      <c r="M288" s="5"/>
      <c r="N288" s="164"/>
      <c r="O288" s="164"/>
      <c r="P288" s="164"/>
      <c r="Q288" s="164"/>
      <c r="R288" s="164"/>
      <c r="S288" s="5"/>
    </row>
    <row r="289" spans="1:19" ht="15.75" customHeight="1">
      <c r="A289" s="5"/>
      <c r="B289" s="165"/>
      <c r="C289" s="164"/>
      <c r="D289" s="162"/>
      <c r="E289" s="166"/>
      <c r="F289" s="166"/>
      <c r="G289" s="199"/>
      <c r="H289" s="199"/>
      <c r="I289" s="199"/>
      <c r="J289" s="199"/>
      <c r="K289" s="199"/>
      <c r="L289" s="199"/>
      <c r="M289" s="5"/>
      <c r="N289" s="164"/>
      <c r="O289" s="164"/>
      <c r="P289" s="164"/>
      <c r="Q289" s="164"/>
      <c r="R289" s="164"/>
      <c r="S289" s="5"/>
    </row>
    <row r="290" spans="1:19" ht="15.75" customHeight="1">
      <c r="A290" s="5"/>
      <c r="B290" s="165"/>
      <c r="C290" s="164"/>
      <c r="D290" s="162"/>
      <c r="E290" s="166"/>
      <c r="F290" s="166"/>
      <c r="G290" s="199"/>
      <c r="H290" s="199"/>
      <c r="I290" s="199"/>
      <c r="J290" s="199"/>
      <c r="K290" s="199"/>
      <c r="L290" s="199"/>
      <c r="M290" s="5"/>
      <c r="N290" s="164"/>
      <c r="O290" s="164"/>
      <c r="P290" s="164"/>
      <c r="Q290" s="164"/>
      <c r="R290" s="164"/>
      <c r="S290" s="5"/>
    </row>
    <row r="291" spans="1:19" ht="15.75" customHeight="1">
      <c r="A291" s="5"/>
      <c r="B291" s="165"/>
      <c r="C291" s="164"/>
      <c r="D291" s="162"/>
      <c r="E291" s="166"/>
      <c r="F291" s="166"/>
      <c r="G291" s="199"/>
      <c r="H291" s="199"/>
      <c r="I291" s="199"/>
      <c r="J291" s="199"/>
      <c r="K291" s="199"/>
      <c r="L291" s="199"/>
      <c r="M291" s="5"/>
      <c r="N291" s="164"/>
      <c r="O291" s="164"/>
      <c r="P291" s="164"/>
      <c r="Q291" s="164"/>
      <c r="R291" s="164"/>
      <c r="S291" s="5"/>
    </row>
    <row r="292" spans="1:19" ht="15.75" customHeight="1">
      <c r="A292" s="5"/>
      <c r="B292" s="165"/>
      <c r="C292" s="164"/>
      <c r="D292" s="162"/>
      <c r="E292" s="166"/>
      <c r="F292" s="166"/>
      <c r="G292" s="199"/>
      <c r="H292" s="199"/>
      <c r="I292" s="199"/>
      <c r="J292" s="199"/>
      <c r="K292" s="199"/>
      <c r="L292" s="199"/>
      <c r="M292" s="5"/>
      <c r="N292" s="164"/>
      <c r="O292" s="164"/>
      <c r="P292" s="164"/>
      <c r="Q292" s="164"/>
      <c r="R292" s="164"/>
      <c r="S292" s="5"/>
    </row>
    <row r="293" spans="1:19" ht="15.75" customHeight="1">
      <c r="A293" s="5"/>
      <c r="B293" s="165"/>
      <c r="C293" s="164"/>
      <c r="D293" s="162"/>
      <c r="E293" s="166"/>
      <c r="F293" s="166"/>
      <c r="G293" s="199"/>
      <c r="H293" s="199"/>
      <c r="I293" s="199"/>
      <c r="J293" s="199"/>
      <c r="K293" s="199"/>
      <c r="L293" s="199"/>
      <c r="M293" s="5"/>
      <c r="N293" s="164"/>
      <c r="O293" s="164"/>
      <c r="P293" s="164"/>
      <c r="Q293" s="164"/>
      <c r="R293" s="164"/>
      <c r="S293" s="5"/>
    </row>
    <row r="294" spans="1:19" ht="15.75" customHeight="1">
      <c r="A294" s="5"/>
      <c r="B294" s="165"/>
      <c r="C294" s="164"/>
      <c r="D294" s="162"/>
      <c r="E294" s="166"/>
      <c r="F294" s="166"/>
      <c r="G294" s="199"/>
      <c r="H294" s="199"/>
      <c r="I294" s="199"/>
      <c r="J294" s="199"/>
      <c r="K294" s="199"/>
      <c r="L294" s="199"/>
      <c r="M294" s="5"/>
      <c r="N294" s="164"/>
      <c r="O294" s="164"/>
      <c r="P294" s="164"/>
      <c r="Q294" s="164"/>
      <c r="R294" s="164"/>
      <c r="S294" s="5"/>
    </row>
    <row r="295" spans="1:19" ht="15.75" customHeight="1">
      <c r="A295" s="5"/>
      <c r="B295" s="165"/>
      <c r="C295" s="164"/>
      <c r="D295" s="162"/>
      <c r="E295" s="166"/>
      <c r="F295" s="166"/>
      <c r="G295" s="199"/>
      <c r="H295" s="199"/>
      <c r="I295" s="199"/>
      <c r="J295" s="199"/>
      <c r="K295" s="199"/>
      <c r="L295" s="199"/>
      <c r="M295" s="5"/>
      <c r="N295" s="164"/>
      <c r="O295" s="164"/>
      <c r="P295" s="164"/>
      <c r="Q295" s="164"/>
      <c r="R295" s="164"/>
      <c r="S295" s="5"/>
    </row>
    <row r="296" spans="1:19" ht="15.75" customHeight="1">
      <c r="A296" s="5"/>
      <c r="B296" s="165"/>
      <c r="C296" s="164"/>
      <c r="D296" s="162"/>
      <c r="E296" s="166"/>
      <c r="F296" s="166"/>
      <c r="G296" s="199"/>
      <c r="H296" s="199"/>
      <c r="I296" s="199"/>
      <c r="J296" s="199"/>
      <c r="K296" s="199"/>
      <c r="L296" s="199"/>
      <c r="M296" s="5"/>
      <c r="N296" s="164"/>
      <c r="O296" s="164"/>
      <c r="P296" s="164"/>
      <c r="Q296" s="164"/>
      <c r="R296" s="164"/>
      <c r="S296" s="5"/>
    </row>
    <row r="297" spans="1:19" ht="15.75" customHeight="1">
      <c r="A297" s="5"/>
      <c r="B297" s="165"/>
      <c r="C297" s="164"/>
      <c r="D297" s="162"/>
      <c r="E297" s="166"/>
      <c r="F297" s="166"/>
      <c r="G297" s="199"/>
      <c r="H297" s="199"/>
      <c r="I297" s="199"/>
      <c r="J297" s="199"/>
      <c r="K297" s="199"/>
      <c r="L297" s="199"/>
      <c r="M297" s="5"/>
      <c r="N297" s="164"/>
      <c r="O297" s="164"/>
      <c r="P297" s="164"/>
      <c r="Q297" s="164"/>
      <c r="R297" s="164"/>
      <c r="S297" s="5"/>
    </row>
    <row r="298" spans="1:19" ht="15.75" customHeight="1">
      <c r="A298" s="5"/>
      <c r="B298" s="165"/>
      <c r="C298" s="164"/>
      <c r="D298" s="162"/>
      <c r="E298" s="166"/>
      <c r="F298" s="166"/>
      <c r="G298" s="199"/>
      <c r="H298" s="199"/>
      <c r="I298" s="199"/>
      <c r="J298" s="199"/>
      <c r="K298" s="199"/>
      <c r="L298" s="199"/>
      <c r="M298" s="5"/>
      <c r="N298" s="164"/>
      <c r="O298" s="164"/>
      <c r="P298" s="164"/>
      <c r="Q298" s="164"/>
      <c r="R298" s="164"/>
      <c r="S298" s="5"/>
    </row>
    <row r="299" spans="1:19" ht="15.75" customHeight="1">
      <c r="A299" s="5"/>
      <c r="B299" s="165"/>
      <c r="C299" s="164"/>
      <c r="D299" s="162"/>
      <c r="E299" s="166"/>
      <c r="F299" s="166"/>
      <c r="G299" s="199"/>
      <c r="H299" s="199"/>
      <c r="I299" s="199"/>
      <c r="J299" s="199"/>
      <c r="K299" s="199"/>
      <c r="L299" s="199"/>
      <c r="M299" s="5"/>
      <c r="N299" s="164"/>
      <c r="O299" s="164"/>
      <c r="P299" s="164"/>
      <c r="Q299" s="164"/>
      <c r="R299" s="164"/>
      <c r="S299" s="5"/>
    </row>
    <row r="300" spans="1:19" ht="15.75" customHeight="1">
      <c r="A300" s="5"/>
      <c r="B300" s="165"/>
      <c r="C300" s="164"/>
      <c r="D300" s="162"/>
      <c r="E300" s="166"/>
      <c r="F300" s="166"/>
      <c r="G300" s="199"/>
      <c r="H300" s="199"/>
      <c r="I300" s="199"/>
      <c r="J300" s="199"/>
      <c r="K300" s="199"/>
      <c r="L300" s="199"/>
      <c r="M300" s="5"/>
      <c r="N300" s="164"/>
      <c r="O300" s="164"/>
      <c r="P300" s="164"/>
      <c r="Q300" s="164"/>
      <c r="R300" s="164"/>
      <c r="S300" s="5"/>
    </row>
    <row r="301" spans="1:19" ht="15.75" customHeight="1">
      <c r="A301" s="5"/>
      <c r="B301" s="165"/>
      <c r="C301" s="164"/>
      <c r="D301" s="162"/>
      <c r="E301" s="166"/>
      <c r="F301" s="166"/>
      <c r="G301" s="199"/>
      <c r="H301" s="199"/>
      <c r="I301" s="199"/>
      <c r="J301" s="199"/>
      <c r="K301" s="199"/>
      <c r="L301" s="199"/>
      <c r="M301" s="5"/>
      <c r="N301" s="164"/>
      <c r="O301" s="164"/>
      <c r="P301" s="164"/>
      <c r="Q301" s="164"/>
      <c r="R301" s="164"/>
      <c r="S301" s="5"/>
    </row>
    <row r="302" spans="1:19" ht="15.75" customHeight="1">
      <c r="A302" s="5"/>
      <c r="B302" s="165"/>
      <c r="C302" s="164"/>
      <c r="D302" s="162"/>
      <c r="E302" s="166"/>
      <c r="F302" s="166"/>
      <c r="G302" s="199"/>
      <c r="H302" s="199"/>
      <c r="I302" s="199"/>
      <c r="J302" s="199"/>
      <c r="K302" s="199"/>
      <c r="L302" s="199"/>
      <c r="M302" s="5"/>
      <c r="N302" s="164"/>
      <c r="O302" s="164"/>
      <c r="P302" s="164"/>
      <c r="Q302" s="164"/>
      <c r="R302" s="164"/>
      <c r="S302" s="5"/>
    </row>
    <row r="303" spans="1:19" ht="15.75" customHeight="1">
      <c r="A303" s="5"/>
      <c r="B303" s="165"/>
      <c r="C303" s="164"/>
      <c r="D303" s="162"/>
      <c r="E303" s="166"/>
      <c r="F303" s="166"/>
      <c r="G303" s="199"/>
      <c r="H303" s="199"/>
      <c r="I303" s="199"/>
      <c r="J303" s="199"/>
      <c r="K303" s="199"/>
      <c r="L303" s="199"/>
      <c r="M303" s="5"/>
      <c r="N303" s="164"/>
      <c r="O303" s="164"/>
      <c r="P303" s="164"/>
      <c r="Q303" s="164"/>
      <c r="R303" s="164"/>
      <c r="S303" s="5"/>
    </row>
    <row r="304" spans="1:19" ht="15.75" customHeight="1">
      <c r="A304" s="5"/>
      <c r="B304" s="165"/>
      <c r="C304" s="164"/>
      <c r="D304" s="162"/>
      <c r="E304" s="166"/>
      <c r="F304" s="166"/>
      <c r="G304" s="199"/>
      <c r="H304" s="199"/>
      <c r="I304" s="199"/>
      <c r="J304" s="199"/>
      <c r="K304" s="199"/>
      <c r="L304" s="199"/>
      <c r="M304" s="5"/>
      <c r="N304" s="164"/>
      <c r="O304" s="164"/>
      <c r="P304" s="164"/>
      <c r="Q304" s="164"/>
      <c r="R304" s="164"/>
      <c r="S304" s="5"/>
    </row>
    <row r="305" spans="1:19" ht="15.75" customHeight="1">
      <c r="A305" s="5"/>
      <c r="B305" s="165"/>
      <c r="C305" s="164"/>
      <c r="D305" s="162"/>
      <c r="E305" s="166"/>
      <c r="F305" s="166"/>
      <c r="G305" s="199"/>
      <c r="H305" s="199"/>
      <c r="I305" s="199"/>
      <c r="J305" s="199"/>
      <c r="K305" s="199"/>
      <c r="L305" s="199"/>
      <c r="M305" s="5"/>
      <c r="N305" s="164"/>
      <c r="O305" s="164"/>
      <c r="P305" s="164"/>
      <c r="Q305" s="164"/>
      <c r="R305" s="164"/>
      <c r="S305" s="5"/>
    </row>
    <row r="306" spans="1:19" ht="15.75" customHeight="1">
      <c r="A306" s="5"/>
      <c r="B306" s="165"/>
      <c r="C306" s="164"/>
      <c r="D306" s="162"/>
      <c r="E306" s="166"/>
      <c r="F306" s="166"/>
      <c r="G306" s="199"/>
      <c r="H306" s="199"/>
      <c r="I306" s="199"/>
      <c r="J306" s="199"/>
      <c r="K306" s="199"/>
      <c r="L306" s="199"/>
      <c r="M306" s="5"/>
      <c r="N306" s="164"/>
      <c r="O306" s="164"/>
      <c r="P306" s="164"/>
      <c r="Q306" s="164"/>
      <c r="R306" s="164"/>
      <c r="S306" s="5"/>
    </row>
    <row r="307" spans="1:19" ht="15.75" customHeight="1">
      <c r="A307" s="5"/>
      <c r="B307" s="165"/>
      <c r="C307" s="164"/>
      <c r="D307" s="162"/>
      <c r="E307" s="166"/>
      <c r="F307" s="166"/>
      <c r="G307" s="199"/>
      <c r="H307" s="199"/>
      <c r="I307" s="199"/>
      <c r="J307" s="199"/>
      <c r="K307" s="199"/>
      <c r="L307" s="199"/>
      <c r="M307" s="5"/>
      <c r="N307" s="164"/>
      <c r="O307" s="164"/>
      <c r="P307" s="164"/>
      <c r="Q307" s="164"/>
      <c r="R307" s="164"/>
      <c r="S307" s="5"/>
    </row>
    <row r="308" spans="1:19" ht="15.75" customHeight="1">
      <c r="A308" s="5"/>
      <c r="B308" s="165"/>
      <c r="C308" s="164"/>
      <c r="D308" s="162"/>
      <c r="E308" s="166"/>
      <c r="F308" s="166"/>
      <c r="G308" s="199"/>
      <c r="H308" s="199"/>
      <c r="I308" s="199"/>
      <c r="J308" s="199"/>
      <c r="K308" s="199"/>
      <c r="L308" s="199"/>
      <c r="M308" s="5"/>
      <c r="N308" s="164"/>
      <c r="O308" s="164"/>
      <c r="P308" s="164"/>
      <c r="Q308" s="164"/>
      <c r="R308" s="164"/>
      <c r="S308" s="5"/>
    </row>
    <row r="309" spans="1:19" ht="15.75" customHeight="1">
      <c r="A309" s="5"/>
      <c r="B309" s="165"/>
      <c r="C309" s="164"/>
      <c r="D309" s="162"/>
      <c r="E309" s="166"/>
      <c r="F309" s="166"/>
      <c r="G309" s="199"/>
      <c r="H309" s="199"/>
      <c r="I309" s="199"/>
      <c r="J309" s="199"/>
      <c r="K309" s="199"/>
      <c r="L309" s="199"/>
      <c r="M309" s="5"/>
      <c r="N309" s="164"/>
      <c r="O309" s="164"/>
      <c r="P309" s="164"/>
      <c r="Q309" s="164"/>
      <c r="R309" s="164"/>
      <c r="S309" s="5"/>
    </row>
    <row r="310" spans="1:19" ht="15.75" customHeight="1">
      <c r="A310" s="5"/>
      <c r="B310" s="165"/>
      <c r="C310" s="164"/>
      <c r="D310" s="162"/>
      <c r="E310" s="166"/>
      <c r="F310" s="166"/>
      <c r="G310" s="199"/>
      <c r="H310" s="199"/>
      <c r="I310" s="199"/>
      <c r="J310" s="199"/>
      <c r="K310" s="199"/>
      <c r="L310" s="199"/>
      <c r="M310" s="5"/>
      <c r="N310" s="164"/>
      <c r="O310" s="164"/>
      <c r="P310" s="164"/>
      <c r="Q310" s="164"/>
      <c r="R310" s="164"/>
      <c r="S310" s="5"/>
    </row>
    <row r="311" spans="1:19" ht="15.75" customHeight="1">
      <c r="A311" s="5"/>
      <c r="B311" s="165"/>
      <c r="C311" s="164"/>
      <c r="D311" s="162"/>
      <c r="E311" s="166"/>
      <c r="F311" s="166"/>
      <c r="G311" s="199"/>
      <c r="H311" s="199"/>
      <c r="I311" s="199"/>
      <c r="J311" s="199"/>
      <c r="K311" s="199"/>
      <c r="L311" s="199"/>
      <c r="M311" s="5"/>
      <c r="N311" s="164"/>
      <c r="O311" s="164"/>
      <c r="P311" s="164"/>
      <c r="Q311" s="164"/>
      <c r="R311" s="164"/>
      <c r="S311" s="5"/>
    </row>
    <row r="312" spans="1:19" ht="15.75" customHeight="1">
      <c r="A312" s="5"/>
      <c r="B312" s="165"/>
      <c r="C312" s="164"/>
      <c r="D312" s="162"/>
      <c r="E312" s="166"/>
      <c r="F312" s="166"/>
      <c r="G312" s="199"/>
      <c r="H312" s="199"/>
      <c r="I312" s="199"/>
      <c r="J312" s="199"/>
      <c r="K312" s="199"/>
      <c r="L312" s="199"/>
      <c r="M312" s="5"/>
      <c r="N312" s="164"/>
      <c r="O312" s="164"/>
      <c r="P312" s="164"/>
      <c r="Q312" s="164"/>
      <c r="R312" s="164"/>
      <c r="S312" s="5"/>
    </row>
    <row r="313" spans="1:19" ht="15.75" customHeight="1">
      <c r="A313" s="5"/>
      <c r="B313" s="165"/>
      <c r="C313" s="164"/>
      <c r="D313" s="162"/>
      <c r="E313" s="166"/>
      <c r="F313" s="166"/>
      <c r="G313" s="199"/>
      <c r="H313" s="199"/>
      <c r="I313" s="199"/>
      <c r="J313" s="199"/>
      <c r="K313" s="199"/>
      <c r="L313" s="199"/>
      <c r="M313" s="5"/>
      <c r="N313" s="164"/>
      <c r="O313" s="164"/>
      <c r="P313" s="164"/>
      <c r="Q313" s="164"/>
      <c r="R313" s="164"/>
      <c r="S313" s="5"/>
    </row>
    <row r="314" spans="1:19" ht="15.75" customHeight="1">
      <c r="A314" s="5"/>
      <c r="B314" s="165"/>
      <c r="C314" s="164"/>
      <c r="D314" s="162"/>
      <c r="E314" s="166"/>
      <c r="F314" s="166"/>
      <c r="G314" s="199"/>
      <c r="H314" s="199"/>
      <c r="I314" s="199"/>
      <c r="J314" s="199"/>
      <c r="K314" s="199"/>
      <c r="L314" s="199"/>
      <c r="M314" s="5"/>
      <c r="N314" s="164"/>
      <c r="O314" s="164"/>
      <c r="P314" s="164"/>
      <c r="Q314" s="164"/>
      <c r="R314" s="164"/>
      <c r="S314" s="5"/>
    </row>
    <row r="315" spans="1:19" ht="15.75" customHeight="1">
      <c r="A315" s="5"/>
      <c r="B315" s="165"/>
      <c r="C315" s="164"/>
      <c r="D315" s="162"/>
      <c r="E315" s="166"/>
      <c r="F315" s="166"/>
      <c r="G315" s="199"/>
      <c r="H315" s="199"/>
      <c r="I315" s="199"/>
      <c r="J315" s="199"/>
      <c r="K315" s="199"/>
      <c r="L315" s="199"/>
      <c r="M315" s="5"/>
      <c r="N315" s="164"/>
      <c r="O315" s="164"/>
      <c r="P315" s="164"/>
      <c r="Q315" s="164"/>
      <c r="R315" s="164"/>
      <c r="S315" s="5"/>
    </row>
    <row r="316" spans="1:19" ht="15.75" customHeight="1">
      <c r="A316" s="5"/>
      <c r="B316" s="165"/>
      <c r="C316" s="164"/>
      <c r="D316" s="162"/>
      <c r="E316" s="166"/>
      <c r="F316" s="166"/>
      <c r="G316" s="199"/>
      <c r="H316" s="199"/>
      <c r="I316" s="199"/>
      <c r="J316" s="199"/>
      <c r="K316" s="199"/>
      <c r="L316" s="199"/>
      <c r="M316" s="5"/>
      <c r="N316" s="164"/>
      <c r="O316" s="164"/>
      <c r="P316" s="164"/>
      <c r="Q316" s="164"/>
      <c r="R316" s="164"/>
      <c r="S316" s="5"/>
    </row>
    <row r="317" spans="1:19" ht="15.75" customHeight="1">
      <c r="A317" s="5"/>
      <c r="B317" s="165"/>
      <c r="C317" s="164"/>
      <c r="D317" s="162"/>
      <c r="E317" s="166"/>
      <c r="F317" s="166"/>
      <c r="G317" s="199"/>
      <c r="H317" s="199"/>
      <c r="I317" s="199"/>
      <c r="J317" s="199"/>
      <c r="K317" s="199"/>
      <c r="L317" s="199"/>
      <c r="M317" s="5"/>
      <c r="N317" s="164"/>
      <c r="O317" s="164"/>
      <c r="P317" s="164"/>
      <c r="Q317" s="164"/>
      <c r="R317" s="164"/>
      <c r="S317" s="5"/>
    </row>
    <row r="318" spans="1:19" ht="15.75" customHeight="1">
      <c r="A318" s="5"/>
      <c r="B318" s="165"/>
      <c r="C318" s="164"/>
      <c r="D318" s="162"/>
      <c r="E318" s="166"/>
      <c r="F318" s="166"/>
      <c r="G318" s="199"/>
      <c r="H318" s="199"/>
      <c r="I318" s="199"/>
      <c r="J318" s="199"/>
      <c r="K318" s="199"/>
      <c r="L318" s="199"/>
      <c r="M318" s="5"/>
      <c r="N318" s="164"/>
      <c r="O318" s="164"/>
      <c r="P318" s="164"/>
      <c r="Q318" s="164"/>
      <c r="R318" s="164"/>
      <c r="S318" s="5"/>
    </row>
    <row r="319" spans="1:19" ht="15.75" customHeight="1">
      <c r="A319" s="5"/>
      <c r="B319" s="165"/>
      <c r="C319" s="164"/>
      <c r="D319" s="162"/>
      <c r="E319" s="166"/>
      <c r="F319" s="166"/>
      <c r="G319" s="199"/>
      <c r="H319" s="199"/>
      <c r="I319" s="199"/>
      <c r="J319" s="199"/>
      <c r="K319" s="199"/>
      <c r="L319" s="199"/>
      <c r="M319" s="5"/>
      <c r="N319" s="164"/>
      <c r="O319" s="164"/>
      <c r="P319" s="164"/>
      <c r="Q319" s="164"/>
      <c r="R319" s="164"/>
      <c r="S319" s="5"/>
    </row>
    <row r="320" spans="1:19" ht="15.75" customHeight="1">
      <c r="A320" s="5"/>
      <c r="B320" s="165"/>
      <c r="C320" s="164"/>
      <c r="D320" s="162"/>
      <c r="E320" s="166"/>
      <c r="F320" s="166"/>
      <c r="G320" s="199"/>
      <c r="H320" s="199"/>
      <c r="I320" s="199"/>
      <c r="J320" s="199"/>
      <c r="K320" s="199"/>
      <c r="L320" s="199"/>
      <c r="M320" s="5"/>
      <c r="N320" s="164"/>
      <c r="O320" s="164"/>
      <c r="P320" s="164"/>
      <c r="Q320" s="164"/>
      <c r="R320" s="164"/>
      <c r="S320" s="5"/>
    </row>
    <row r="321" spans="1:19" ht="15.75" customHeight="1">
      <c r="A321" s="5"/>
      <c r="B321" s="165"/>
      <c r="C321" s="164"/>
      <c r="D321" s="162"/>
      <c r="E321" s="166"/>
      <c r="F321" s="166"/>
      <c r="G321" s="199"/>
      <c r="H321" s="199"/>
      <c r="I321" s="199"/>
      <c r="J321" s="199"/>
      <c r="K321" s="199"/>
      <c r="L321" s="199"/>
      <c r="M321" s="5"/>
      <c r="N321" s="164"/>
      <c r="O321" s="164"/>
      <c r="P321" s="164"/>
      <c r="Q321" s="164"/>
      <c r="R321" s="164"/>
      <c r="S321" s="5"/>
    </row>
    <row r="322" spans="1:19" ht="15.75" customHeight="1">
      <c r="A322" s="5"/>
      <c r="B322" s="165"/>
      <c r="C322" s="164"/>
      <c r="D322" s="162"/>
      <c r="E322" s="166"/>
      <c r="F322" s="166"/>
      <c r="G322" s="199"/>
      <c r="H322" s="199"/>
      <c r="I322" s="199"/>
      <c r="J322" s="199"/>
      <c r="K322" s="199"/>
      <c r="L322" s="199"/>
      <c r="M322" s="5"/>
      <c r="N322" s="164"/>
      <c r="O322" s="164"/>
      <c r="P322" s="164"/>
      <c r="Q322" s="164"/>
      <c r="R322" s="164"/>
      <c r="S322" s="5"/>
    </row>
    <row r="323" spans="1:19" ht="15.75" customHeight="1">
      <c r="A323" s="5"/>
      <c r="B323" s="165"/>
      <c r="C323" s="164"/>
      <c r="D323" s="162"/>
      <c r="E323" s="166"/>
      <c r="F323" s="166"/>
      <c r="G323" s="199"/>
      <c r="H323" s="199"/>
      <c r="I323" s="199"/>
      <c r="J323" s="199"/>
      <c r="K323" s="199"/>
      <c r="L323" s="199"/>
      <c r="M323" s="5"/>
      <c r="N323" s="164"/>
      <c r="O323" s="164"/>
      <c r="P323" s="164"/>
      <c r="Q323" s="164"/>
      <c r="R323" s="164"/>
      <c r="S323" s="5"/>
    </row>
    <row r="324" spans="1:19" ht="15.75" customHeight="1">
      <c r="A324" s="5"/>
      <c r="B324" s="165"/>
      <c r="C324" s="164"/>
      <c r="D324" s="162"/>
      <c r="E324" s="166"/>
      <c r="F324" s="166"/>
      <c r="G324" s="199"/>
      <c r="H324" s="199"/>
      <c r="I324" s="199"/>
      <c r="J324" s="199"/>
      <c r="K324" s="199"/>
      <c r="L324" s="199"/>
      <c r="M324" s="5"/>
      <c r="N324" s="164"/>
      <c r="O324" s="164"/>
      <c r="P324" s="164"/>
      <c r="Q324" s="164"/>
      <c r="R324" s="164"/>
      <c r="S324" s="5"/>
    </row>
    <row r="325" spans="1:19" ht="15.75" customHeight="1">
      <c r="A325" s="5"/>
      <c r="B325" s="165"/>
      <c r="C325" s="164"/>
      <c r="D325" s="162"/>
      <c r="E325" s="166"/>
      <c r="F325" s="166"/>
      <c r="G325" s="199"/>
      <c r="H325" s="199"/>
      <c r="I325" s="199"/>
      <c r="J325" s="199"/>
      <c r="K325" s="199"/>
      <c r="L325" s="199"/>
      <c r="M325" s="5"/>
      <c r="N325" s="164"/>
      <c r="O325" s="164"/>
      <c r="P325" s="164"/>
      <c r="Q325" s="164"/>
      <c r="R325" s="164"/>
      <c r="S325" s="5"/>
    </row>
    <row r="326" spans="1:19" ht="15.75" customHeight="1">
      <c r="A326" s="5"/>
      <c r="B326" s="165"/>
      <c r="C326" s="164"/>
      <c r="D326" s="162"/>
      <c r="E326" s="166"/>
      <c r="F326" s="166"/>
      <c r="G326" s="199"/>
      <c r="H326" s="199"/>
      <c r="I326" s="199"/>
      <c r="J326" s="199"/>
      <c r="K326" s="199"/>
      <c r="L326" s="199"/>
      <c r="M326" s="5"/>
      <c r="N326" s="164"/>
      <c r="O326" s="164"/>
      <c r="P326" s="164"/>
      <c r="Q326" s="164"/>
      <c r="R326" s="164"/>
      <c r="S326" s="5"/>
    </row>
    <row r="327" spans="1:19" ht="15.75" customHeight="1">
      <c r="A327" s="5"/>
      <c r="B327" s="165"/>
      <c r="C327" s="164"/>
      <c r="D327" s="162"/>
      <c r="E327" s="166"/>
      <c r="F327" s="166"/>
      <c r="G327" s="199"/>
      <c r="H327" s="199"/>
      <c r="I327" s="199"/>
      <c r="J327" s="199"/>
      <c r="K327" s="199"/>
      <c r="L327" s="199"/>
      <c r="M327" s="5"/>
      <c r="N327" s="164"/>
      <c r="O327" s="164"/>
      <c r="P327" s="164"/>
      <c r="Q327" s="164"/>
      <c r="R327" s="164"/>
      <c r="S327" s="5"/>
    </row>
    <row r="328" spans="1:19" ht="15.75" customHeight="1">
      <c r="A328" s="5"/>
      <c r="B328" s="165"/>
      <c r="C328" s="164"/>
      <c r="D328" s="162"/>
      <c r="E328" s="166"/>
      <c r="F328" s="166"/>
      <c r="G328" s="199"/>
      <c r="H328" s="199"/>
      <c r="I328" s="199"/>
      <c r="J328" s="199"/>
      <c r="K328" s="199"/>
      <c r="L328" s="199"/>
      <c r="M328" s="5"/>
      <c r="N328" s="164"/>
      <c r="O328" s="164"/>
      <c r="P328" s="164"/>
      <c r="Q328" s="164"/>
      <c r="R328" s="164"/>
      <c r="S328" s="5"/>
    </row>
    <row r="329" spans="1:19" ht="15.75" customHeight="1">
      <c r="A329" s="5"/>
      <c r="B329" s="165"/>
      <c r="C329" s="164"/>
      <c r="D329" s="162"/>
      <c r="E329" s="166"/>
      <c r="F329" s="166"/>
      <c r="G329" s="199"/>
      <c r="H329" s="199"/>
      <c r="I329" s="199"/>
      <c r="J329" s="199"/>
      <c r="K329" s="199"/>
      <c r="L329" s="199"/>
      <c r="M329" s="5"/>
      <c r="N329" s="164"/>
      <c r="O329" s="164"/>
      <c r="P329" s="164"/>
      <c r="Q329" s="164"/>
      <c r="R329" s="164"/>
      <c r="S329" s="5"/>
    </row>
    <row r="330" spans="1:19" ht="15.75" customHeight="1">
      <c r="A330" s="5"/>
      <c r="B330" s="165"/>
      <c r="C330" s="164"/>
      <c r="D330" s="162"/>
      <c r="E330" s="166"/>
      <c r="F330" s="166"/>
      <c r="G330" s="199"/>
      <c r="H330" s="199"/>
      <c r="I330" s="199"/>
      <c r="J330" s="199"/>
      <c r="K330" s="199"/>
      <c r="L330" s="199"/>
      <c r="M330" s="5"/>
      <c r="N330" s="164"/>
      <c r="O330" s="164"/>
      <c r="P330" s="164"/>
      <c r="Q330" s="164"/>
      <c r="R330" s="164"/>
      <c r="S330" s="5"/>
    </row>
    <row r="331" spans="1:19" ht="15.75" customHeight="1">
      <c r="A331" s="5"/>
      <c r="B331" s="165"/>
      <c r="C331" s="164"/>
      <c r="D331" s="162"/>
      <c r="E331" s="166"/>
      <c r="F331" s="166"/>
      <c r="G331" s="199"/>
      <c r="H331" s="199"/>
      <c r="I331" s="199"/>
      <c r="J331" s="199"/>
      <c r="K331" s="199"/>
      <c r="L331" s="199"/>
      <c r="M331" s="5"/>
      <c r="N331" s="164"/>
      <c r="O331" s="164"/>
      <c r="P331" s="164"/>
      <c r="Q331" s="164"/>
      <c r="R331" s="164"/>
      <c r="S331" s="5"/>
    </row>
    <row r="332" spans="1:19" ht="15.75" customHeight="1">
      <c r="A332" s="5"/>
      <c r="B332" s="165"/>
      <c r="C332" s="164"/>
      <c r="D332" s="162"/>
      <c r="E332" s="166"/>
      <c r="F332" s="166"/>
      <c r="G332" s="199"/>
      <c r="H332" s="199"/>
      <c r="I332" s="199"/>
      <c r="J332" s="199"/>
      <c r="K332" s="199"/>
      <c r="L332" s="199"/>
      <c r="M332" s="5"/>
      <c r="N332" s="164"/>
      <c r="O332" s="164"/>
      <c r="P332" s="164"/>
      <c r="Q332" s="164"/>
      <c r="R332" s="164"/>
      <c r="S332" s="5"/>
    </row>
    <row r="333" spans="1:19" ht="15.75" customHeight="1">
      <c r="A333" s="5"/>
      <c r="B333" s="165"/>
      <c r="C333" s="164"/>
      <c r="D333" s="162"/>
      <c r="E333" s="166"/>
      <c r="F333" s="166"/>
      <c r="G333" s="199"/>
      <c r="H333" s="199"/>
      <c r="I333" s="199"/>
      <c r="J333" s="199"/>
      <c r="K333" s="199"/>
      <c r="L333" s="199"/>
      <c r="M333" s="5"/>
      <c r="N333" s="164"/>
      <c r="O333" s="164"/>
      <c r="P333" s="164"/>
      <c r="Q333" s="164"/>
      <c r="R333" s="164"/>
      <c r="S333" s="5"/>
    </row>
    <row r="334" spans="1:19" ht="15.75" customHeight="1">
      <c r="A334" s="5"/>
      <c r="B334" s="165"/>
      <c r="C334" s="164"/>
      <c r="D334" s="162"/>
      <c r="E334" s="166"/>
      <c r="F334" s="166"/>
      <c r="G334" s="199"/>
      <c r="H334" s="199"/>
      <c r="I334" s="199"/>
      <c r="J334" s="199"/>
      <c r="K334" s="199"/>
      <c r="L334" s="199"/>
      <c r="M334" s="5"/>
      <c r="N334" s="164"/>
      <c r="O334" s="164"/>
      <c r="P334" s="164"/>
      <c r="Q334" s="164"/>
      <c r="R334" s="164"/>
      <c r="S334" s="5"/>
    </row>
    <row r="335" spans="1:19" ht="15.75" customHeight="1">
      <c r="A335" s="5"/>
      <c r="B335" s="165"/>
      <c r="C335" s="164"/>
      <c r="D335" s="162"/>
      <c r="E335" s="166"/>
      <c r="F335" s="166"/>
      <c r="G335" s="199"/>
      <c r="H335" s="199"/>
      <c r="I335" s="199"/>
      <c r="J335" s="199"/>
      <c r="K335" s="199"/>
      <c r="L335" s="199"/>
      <c r="M335" s="5"/>
      <c r="N335" s="164"/>
      <c r="O335" s="164"/>
      <c r="P335" s="164"/>
      <c r="Q335" s="164"/>
      <c r="R335" s="164"/>
      <c r="S335" s="5"/>
    </row>
    <row r="336" spans="1:19" ht="15.75" customHeight="1">
      <c r="A336" s="5"/>
      <c r="B336" s="165"/>
      <c r="C336" s="164"/>
      <c r="D336" s="162"/>
      <c r="E336" s="166"/>
      <c r="F336" s="166"/>
      <c r="G336" s="199"/>
      <c r="H336" s="199"/>
      <c r="I336" s="199"/>
      <c r="J336" s="199"/>
      <c r="K336" s="199"/>
      <c r="L336" s="199"/>
      <c r="M336" s="5"/>
      <c r="N336" s="164"/>
      <c r="O336" s="164"/>
      <c r="P336" s="164"/>
      <c r="Q336" s="164"/>
      <c r="R336" s="164"/>
      <c r="S336" s="5"/>
    </row>
    <row r="337" spans="1:19" ht="15.75" customHeight="1">
      <c r="A337" s="5"/>
      <c r="B337" s="165"/>
      <c r="C337" s="164"/>
      <c r="D337" s="162"/>
      <c r="E337" s="166"/>
      <c r="F337" s="166"/>
      <c r="G337" s="199"/>
      <c r="H337" s="199"/>
      <c r="I337" s="199"/>
      <c r="J337" s="199"/>
      <c r="K337" s="199"/>
      <c r="L337" s="199"/>
      <c r="M337" s="5"/>
      <c r="N337" s="164"/>
      <c r="O337" s="164"/>
      <c r="P337" s="164"/>
      <c r="Q337" s="164"/>
      <c r="R337" s="164"/>
      <c r="S337" s="5"/>
    </row>
    <row r="338" spans="1:19" ht="15.75" customHeight="1">
      <c r="A338" s="5"/>
      <c r="B338" s="165"/>
      <c r="C338" s="164"/>
      <c r="D338" s="162"/>
      <c r="E338" s="166"/>
      <c r="F338" s="166"/>
      <c r="G338" s="199"/>
      <c r="H338" s="199"/>
      <c r="I338" s="199"/>
      <c r="J338" s="199"/>
      <c r="K338" s="199"/>
      <c r="L338" s="199"/>
      <c r="M338" s="5"/>
      <c r="N338" s="164"/>
      <c r="O338" s="164"/>
      <c r="P338" s="164"/>
      <c r="Q338" s="164"/>
      <c r="R338" s="164"/>
      <c r="S338" s="5"/>
    </row>
    <row r="339" spans="1:19" ht="15.75" customHeight="1">
      <c r="A339" s="5"/>
      <c r="B339" s="164"/>
      <c r="C339" s="164"/>
      <c r="D339" s="162"/>
      <c r="E339" s="166"/>
      <c r="F339" s="166"/>
      <c r="G339" s="199"/>
      <c r="H339" s="199"/>
      <c r="I339" s="199"/>
      <c r="J339" s="199"/>
      <c r="K339" s="199"/>
      <c r="L339" s="199"/>
      <c r="M339" s="5"/>
      <c r="N339" s="164"/>
      <c r="O339" s="164"/>
      <c r="P339" s="164"/>
      <c r="Q339" s="164"/>
      <c r="R339" s="164"/>
      <c r="S339" s="5"/>
    </row>
    <row r="340" spans="1:19" ht="15.75" customHeight="1">
      <c r="A340" s="5"/>
      <c r="B340" s="164"/>
      <c r="C340" s="164"/>
      <c r="D340" s="162"/>
      <c r="E340" s="166"/>
      <c r="F340" s="166"/>
      <c r="G340" s="199"/>
      <c r="H340" s="199"/>
      <c r="I340" s="199"/>
      <c r="J340" s="199"/>
      <c r="K340" s="199"/>
      <c r="L340" s="199"/>
      <c r="M340" s="5"/>
      <c r="N340" s="164"/>
      <c r="O340" s="164"/>
      <c r="P340" s="164"/>
      <c r="Q340" s="164"/>
      <c r="R340" s="164"/>
      <c r="S340" s="5"/>
    </row>
    <row r="341" spans="1:19" ht="15.75" customHeight="1">
      <c r="A341" s="5"/>
      <c r="B341" s="164"/>
      <c r="C341" s="164"/>
      <c r="D341" s="162"/>
      <c r="E341" s="166"/>
      <c r="F341" s="166"/>
      <c r="G341" s="199"/>
      <c r="H341" s="199"/>
      <c r="I341" s="199"/>
      <c r="J341" s="199"/>
      <c r="K341" s="199"/>
      <c r="L341" s="199"/>
      <c r="M341" s="5"/>
      <c r="N341" s="164"/>
      <c r="O341" s="164"/>
      <c r="P341" s="164"/>
      <c r="Q341" s="164"/>
      <c r="R341" s="164"/>
      <c r="S341" s="5"/>
    </row>
    <row r="342" spans="1:19" ht="15.75" customHeight="1">
      <c r="A342" s="5"/>
      <c r="B342" s="164"/>
      <c r="C342" s="164"/>
      <c r="D342" s="162"/>
      <c r="E342" s="166"/>
      <c r="F342" s="166"/>
      <c r="G342" s="199"/>
      <c r="H342" s="199"/>
      <c r="I342" s="199"/>
      <c r="J342" s="199"/>
      <c r="K342" s="199"/>
      <c r="L342" s="199"/>
      <c r="M342" s="5"/>
      <c r="N342" s="164"/>
      <c r="O342" s="164"/>
      <c r="P342" s="164"/>
      <c r="Q342" s="164"/>
      <c r="R342" s="164"/>
      <c r="S342" s="5"/>
    </row>
    <row r="343" spans="1:19" ht="15.75" customHeight="1">
      <c r="A343" s="5"/>
      <c r="B343" s="164"/>
      <c r="C343" s="164"/>
      <c r="D343" s="162"/>
      <c r="E343" s="166"/>
      <c r="F343" s="166"/>
      <c r="G343" s="199"/>
      <c r="H343" s="199"/>
      <c r="I343" s="199"/>
      <c r="J343" s="199"/>
      <c r="K343" s="199"/>
      <c r="L343" s="199"/>
      <c r="M343" s="5"/>
      <c r="N343" s="164"/>
      <c r="O343" s="164"/>
      <c r="P343" s="164"/>
      <c r="Q343" s="164"/>
      <c r="R343" s="164"/>
      <c r="S343" s="5"/>
    </row>
    <row r="344" spans="1:19" ht="15.75" customHeight="1">
      <c r="A344" s="5"/>
      <c r="B344" s="164"/>
      <c r="C344" s="164"/>
      <c r="D344" s="162"/>
      <c r="E344" s="166"/>
      <c r="F344" s="166"/>
      <c r="G344" s="199"/>
      <c r="H344" s="199"/>
      <c r="I344" s="199"/>
      <c r="J344" s="199"/>
      <c r="K344" s="199"/>
      <c r="L344" s="199"/>
      <c r="M344" s="5"/>
      <c r="N344" s="164"/>
      <c r="O344" s="164"/>
      <c r="P344" s="164"/>
      <c r="Q344" s="164"/>
      <c r="R344" s="164"/>
      <c r="S344" s="5"/>
    </row>
    <row r="345" spans="1:19" ht="15.75" customHeight="1">
      <c r="A345" s="5"/>
      <c r="B345" s="164"/>
      <c r="C345" s="164"/>
      <c r="D345" s="162"/>
      <c r="E345" s="166"/>
      <c r="F345" s="166"/>
      <c r="G345" s="199"/>
      <c r="H345" s="199"/>
      <c r="I345" s="199"/>
      <c r="J345" s="199"/>
      <c r="K345" s="199"/>
      <c r="L345" s="199"/>
      <c r="M345" s="5"/>
      <c r="N345" s="164"/>
      <c r="O345" s="164"/>
      <c r="P345" s="164"/>
      <c r="Q345" s="164"/>
      <c r="R345" s="164"/>
      <c r="S345" s="5"/>
    </row>
    <row r="346" spans="1:19" ht="15.75" customHeight="1">
      <c r="A346" s="5"/>
      <c r="B346" s="164"/>
      <c r="C346" s="164"/>
      <c r="D346" s="162"/>
      <c r="E346" s="166"/>
      <c r="F346" s="166"/>
      <c r="G346" s="199"/>
      <c r="H346" s="199"/>
      <c r="I346" s="199"/>
      <c r="J346" s="199"/>
      <c r="K346" s="199"/>
      <c r="L346" s="199"/>
      <c r="M346" s="5"/>
      <c r="N346" s="164"/>
      <c r="O346" s="164"/>
      <c r="P346" s="164"/>
      <c r="Q346" s="164"/>
      <c r="R346" s="164"/>
      <c r="S346" s="5"/>
    </row>
    <row r="347" spans="1:19" ht="15.75" customHeight="1">
      <c r="A347" s="5"/>
      <c r="B347" s="164"/>
      <c r="C347" s="164"/>
      <c r="D347" s="162"/>
      <c r="E347" s="166"/>
      <c r="F347" s="166"/>
      <c r="G347" s="199"/>
      <c r="H347" s="199"/>
      <c r="I347" s="199"/>
      <c r="J347" s="199"/>
      <c r="K347" s="199"/>
      <c r="L347" s="199"/>
      <c r="M347" s="5"/>
      <c r="N347" s="164"/>
      <c r="O347" s="164"/>
      <c r="P347" s="164"/>
      <c r="Q347" s="164"/>
      <c r="R347" s="164"/>
      <c r="S347" s="5"/>
    </row>
    <row r="348" spans="1:19" ht="15.75" customHeight="1">
      <c r="A348" s="5"/>
      <c r="B348" s="164"/>
      <c r="C348" s="164"/>
      <c r="D348" s="162"/>
      <c r="E348" s="166"/>
      <c r="F348" s="166"/>
      <c r="G348" s="199"/>
      <c r="H348" s="199"/>
      <c r="I348" s="199"/>
      <c r="J348" s="199"/>
      <c r="K348" s="199"/>
      <c r="L348" s="199"/>
      <c r="M348" s="5"/>
      <c r="N348" s="164"/>
      <c r="O348" s="164"/>
      <c r="P348" s="164"/>
      <c r="Q348" s="164"/>
      <c r="R348" s="164"/>
      <c r="S348" s="5"/>
    </row>
    <row r="349" spans="1:19" ht="15.75" customHeight="1">
      <c r="A349" s="5"/>
      <c r="B349" s="164"/>
      <c r="C349" s="164"/>
      <c r="D349" s="162"/>
      <c r="E349" s="166"/>
      <c r="F349" s="166"/>
      <c r="G349" s="199"/>
      <c r="H349" s="199"/>
      <c r="I349" s="199"/>
      <c r="J349" s="199"/>
      <c r="K349" s="199"/>
      <c r="L349" s="199"/>
      <c r="M349" s="5"/>
      <c r="N349" s="164"/>
      <c r="O349" s="164"/>
      <c r="P349" s="164"/>
      <c r="Q349" s="164"/>
      <c r="R349" s="164"/>
      <c r="S349" s="5"/>
    </row>
    <row r="350" spans="1:19" ht="15.75" customHeight="1">
      <c r="A350" s="5"/>
      <c r="B350" s="164"/>
      <c r="C350" s="164"/>
      <c r="D350" s="162"/>
      <c r="E350" s="166"/>
      <c r="F350" s="166"/>
      <c r="G350" s="199"/>
      <c r="H350" s="199"/>
      <c r="I350" s="199"/>
      <c r="J350" s="199"/>
      <c r="K350" s="199"/>
      <c r="L350" s="199"/>
      <c r="M350" s="5"/>
      <c r="N350" s="164"/>
      <c r="O350" s="164"/>
      <c r="P350" s="164"/>
      <c r="Q350" s="164"/>
      <c r="R350" s="164"/>
      <c r="S350" s="5"/>
    </row>
    <row r="351" spans="1:19" ht="15.75" customHeight="1">
      <c r="A351" s="5"/>
      <c r="B351" s="164"/>
      <c r="C351" s="164"/>
      <c r="D351" s="162"/>
      <c r="E351" s="166"/>
      <c r="F351" s="166"/>
      <c r="G351" s="199"/>
      <c r="H351" s="199"/>
      <c r="I351" s="199"/>
      <c r="J351" s="199"/>
      <c r="K351" s="199"/>
      <c r="L351" s="199"/>
      <c r="M351" s="5"/>
      <c r="N351" s="164"/>
      <c r="O351" s="164"/>
      <c r="P351" s="164"/>
      <c r="Q351" s="164"/>
      <c r="R351" s="164"/>
      <c r="S351" s="5"/>
    </row>
    <row r="352" spans="1:19" ht="15.75" customHeight="1">
      <c r="A352" s="5"/>
      <c r="B352" s="164"/>
      <c r="C352" s="164"/>
      <c r="D352" s="162"/>
      <c r="E352" s="166"/>
      <c r="F352" s="166"/>
      <c r="G352" s="199"/>
      <c r="H352" s="199"/>
      <c r="I352" s="199"/>
      <c r="J352" s="199"/>
      <c r="K352" s="199"/>
      <c r="L352" s="199"/>
      <c r="M352" s="5"/>
      <c r="N352" s="164"/>
      <c r="O352" s="164"/>
      <c r="P352" s="164"/>
      <c r="Q352" s="164"/>
      <c r="R352" s="164"/>
      <c r="S352" s="5"/>
    </row>
    <row r="353" spans="1:19" ht="15.75" customHeight="1">
      <c r="A353" s="5"/>
      <c r="B353" s="164"/>
      <c r="C353" s="164"/>
      <c r="D353" s="162"/>
      <c r="E353" s="166"/>
      <c r="F353" s="166"/>
      <c r="G353" s="199"/>
      <c r="H353" s="199"/>
      <c r="I353" s="199"/>
      <c r="J353" s="199"/>
      <c r="K353" s="199"/>
      <c r="L353" s="199"/>
      <c r="M353" s="5"/>
      <c r="N353" s="164"/>
      <c r="O353" s="164"/>
      <c r="P353" s="164"/>
      <c r="Q353" s="164"/>
      <c r="R353" s="164"/>
      <c r="S353" s="5"/>
    </row>
    <row r="354" spans="1:19" ht="15.75" customHeight="1">
      <c r="A354" s="5"/>
      <c r="B354" s="164"/>
      <c r="C354" s="164"/>
      <c r="D354" s="162"/>
      <c r="E354" s="166"/>
      <c r="F354" s="166"/>
      <c r="G354" s="199"/>
      <c r="H354" s="199"/>
      <c r="I354" s="199"/>
      <c r="J354" s="199"/>
      <c r="K354" s="199"/>
      <c r="L354" s="199"/>
      <c r="M354" s="5"/>
      <c r="N354" s="164"/>
      <c r="O354" s="164"/>
      <c r="P354" s="164"/>
      <c r="Q354" s="164"/>
      <c r="R354" s="164"/>
      <c r="S354" s="5"/>
    </row>
    <row r="355" spans="1:19" ht="15.75" customHeight="1">
      <c r="A355" s="5"/>
      <c r="B355" s="164"/>
      <c r="C355" s="164"/>
      <c r="D355" s="162"/>
      <c r="E355" s="166"/>
      <c r="F355" s="166"/>
      <c r="G355" s="199"/>
      <c r="H355" s="199"/>
      <c r="I355" s="199"/>
      <c r="J355" s="199"/>
      <c r="K355" s="199"/>
      <c r="L355" s="199"/>
      <c r="M355" s="5"/>
      <c r="N355" s="164"/>
      <c r="O355" s="164"/>
      <c r="P355" s="164"/>
      <c r="Q355" s="164"/>
      <c r="R355" s="164"/>
      <c r="S355" s="5"/>
    </row>
    <row r="356" spans="1:19" ht="15.75" customHeight="1">
      <c r="A356" s="5"/>
      <c r="B356" s="164"/>
      <c r="C356" s="164"/>
      <c r="D356" s="162"/>
      <c r="E356" s="166"/>
      <c r="F356" s="166"/>
      <c r="G356" s="199"/>
      <c r="H356" s="199"/>
      <c r="I356" s="199"/>
      <c r="J356" s="199"/>
      <c r="K356" s="199"/>
      <c r="L356" s="199"/>
      <c r="M356" s="5"/>
      <c r="N356" s="164"/>
      <c r="O356" s="164"/>
      <c r="P356" s="164"/>
      <c r="Q356" s="164"/>
      <c r="R356" s="164"/>
      <c r="S356" s="5"/>
    </row>
    <row r="357" spans="1:19" ht="15.75" customHeight="1">
      <c r="A357" s="5"/>
      <c r="B357" s="164"/>
      <c r="C357" s="164"/>
      <c r="D357" s="162"/>
      <c r="E357" s="166"/>
      <c r="F357" s="166"/>
      <c r="G357" s="199"/>
      <c r="H357" s="199"/>
      <c r="I357" s="199"/>
      <c r="J357" s="199"/>
      <c r="K357" s="199"/>
      <c r="L357" s="199"/>
      <c r="M357" s="5"/>
      <c r="N357" s="164"/>
      <c r="O357" s="164"/>
      <c r="P357" s="164"/>
      <c r="Q357" s="164"/>
      <c r="R357" s="164"/>
      <c r="S357" s="5"/>
    </row>
    <row r="358" spans="1:19" ht="15.75" customHeight="1">
      <c r="A358" s="5"/>
      <c r="B358" s="164"/>
      <c r="C358" s="164"/>
      <c r="D358" s="162"/>
      <c r="E358" s="166"/>
      <c r="F358" s="166"/>
      <c r="G358" s="199"/>
      <c r="H358" s="199"/>
      <c r="I358" s="199"/>
      <c r="J358" s="199"/>
      <c r="K358" s="199"/>
      <c r="L358" s="199"/>
      <c r="M358" s="5"/>
      <c r="N358" s="164"/>
      <c r="O358" s="164"/>
      <c r="P358" s="164"/>
      <c r="Q358" s="164"/>
      <c r="R358" s="164"/>
      <c r="S358" s="5"/>
    </row>
    <row r="359" spans="1:19" ht="15.75" customHeight="1">
      <c r="A359" s="5"/>
      <c r="B359" s="164"/>
      <c r="C359" s="164"/>
      <c r="D359" s="162"/>
      <c r="E359" s="166"/>
      <c r="F359" s="166"/>
      <c r="G359" s="199"/>
      <c r="H359" s="199"/>
      <c r="I359" s="199"/>
      <c r="J359" s="199"/>
      <c r="K359" s="199"/>
      <c r="L359" s="199"/>
      <c r="M359" s="5"/>
      <c r="N359" s="164"/>
      <c r="O359" s="164"/>
      <c r="P359" s="164"/>
      <c r="Q359" s="164"/>
      <c r="R359" s="164"/>
      <c r="S359" s="5"/>
    </row>
    <row r="360" spans="1:19" ht="15.75" customHeight="1">
      <c r="A360" s="5"/>
      <c r="B360" s="164"/>
      <c r="C360" s="164"/>
      <c r="D360" s="162"/>
      <c r="E360" s="166"/>
      <c r="F360" s="166"/>
      <c r="G360" s="199"/>
      <c r="H360" s="199"/>
      <c r="I360" s="199"/>
      <c r="J360" s="199"/>
      <c r="K360" s="199"/>
      <c r="L360" s="199"/>
      <c r="M360" s="5"/>
      <c r="N360" s="164"/>
      <c r="O360" s="164"/>
      <c r="P360" s="164"/>
      <c r="Q360" s="164"/>
      <c r="R360" s="164"/>
      <c r="S360" s="5"/>
    </row>
    <row r="361" spans="1:19" ht="15.75" customHeight="1">
      <c r="A361" s="5"/>
      <c r="B361" s="164"/>
      <c r="C361" s="164"/>
      <c r="D361" s="162"/>
      <c r="E361" s="166"/>
      <c r="F361" s="166"/>
      <c r="G361" s="199"/>
      <c r="H361" s="199"/>
      <c r="I361" s="199"/>
      <c r="J361" s="199"/>
      <c r="K361" s="199"/>
      <c r="L361" s="199"/>
      <c r="M361" s="5"/>
      <c r="N361" s="164"/>
      <c r="O361" s="164"/>
      <c r="P361" s="164"/>
      <c r="Q361" s="164"/>
      <c r="R361" s="164"/>
      <c r="S361" s="5"/>
    </row>
    <row r="362" spans="1:19" ht="15.75" customHeight="1">
      <c r="A362" s="5"/>
      <c r="B362" s="164"/>
      <c r="C362" s="164"/>
      <c r="D362" s="162"/>
      <c r="E362" s="166"/>
      <c r="F362" s="166"/>
      <c r="G362" s="199"/>
      <c r="H362" s="199"/>
      <c r="I362" s="199"/>
      <c r="J362" s="199"/>
      <c r="K362" s="199"/>
      <c r="L362" s="199"/>
      <c r="M362" s="5"/>
      <c r="N362" s="164"/>
      <c r="O362" s="164"/>
      <c r="P362" s="164"/>
      <c r="Q362" s="164"/>
      <c r="R362" s="164"/>
      <c r="S362" s="5"/>
    </row>
    <row r="363" spans="1:19" ht="15.75" customHeight="1">
      <c r="A363" s="5"/>
      <c r="B363" s="164"/>
      <c r="C363" s="164"/>
      <c r="D363" s="162"/>
      <c r="E363" s="166"/>
      <c r="F363" s="166"/>
      <c r="G363" s="199"/>
      <c r="H363" s="199"/>
      <c r="I363" s="199"/>
      <c r="J363" s="199"/>
      <c r="K363" s="199"/>
      <c r="L363" s="199"/>
      <c r="M363" s="5"/>
      <c r="N363" s="164"/>
      <c r="O363" s="164"/>
      <c r="P363" s="164"/>
      <c r="Q363" s="164"/>
      <c r="R363" s="164"/>
      <c r="S363" s="5"/>
    </row>
    <row r="364" spans="1:19" ht="15.75" customHeight="1">
      <c r="A364" s="5"/>
      <c r="B364" s="164"/>
      <c r="C364" s="164"/>
      <c r="D364" s="162"/>
      <c r="E364" s="166"/>
      <c r="F364" s="166"/>
      <c r="G364" s="199"/>
      <c r="H364" s="199"/>
      <c r="I364" s="199"/>
      <c r="J364" s="199"/>
      <c r="K364" s="199"/>
      <c r="L364" s="199"/>
      <c r="M364" s="5"/>
      <c r="N364" s="164"/>
      <c r="O364" s="164"/>
      <c r="P364" s="164"/>
      <c r="Q364" s="164"/>
      <c r="R364" s="164"/>
      <c r="S364" s="5"/>
    </row>
    <row r="365" spans="1:19" ht="15.75" customHeight="1">
      <c r="A365" s="5"/>
      <c r="B365" s="164"/>
      <c r="C365" s="164"/>
      <c r="D365" s="162"/>
      <c r="E365" s="166"/>
      <c r="F365" s="166"/>
      <c r="G365" s="199"/>
      <c r="H365" s="199"/>
      <c r="I365" s="199"/>
      <c r="J365" s="199"/>
      <c r="K365" s="199"/>
      <c r="L365" s="199"/>
      <c r="M365" s="5"/>
      <c r="N365" s="164"/>
      <c r="O365" s="164"/>
      <c r="P365" s="164"/>
      <c r="Q365" s="164"/>
      <c r="R365" s="164"/>
      <c r="S365" s="5"/>
    </row>
    <row r="366" spans="1:19" ht="15.75" customHeight="1">
      <c r="A366" s="5"/>
      <c r="B366" s="164"/>
      <c r="C366" s="164"/>
      <c r="D366" s="162"/>
      <c r="E366" s="166"/>
      <c r="F366" s="166"/>
      <c r="G366" s="199"/>
      <c r="H366" s="199"/>
      <c r="I366" s="199"/>
      <c r="J366" s="199"/>
      <c r="K366" s="199"/>
      <c r="L366" s="199"/>
      <c r="M366" s="5"/>
      <c r="N366" s="164"/>
      <c r="O366" s="164"/>
      <c r="P366" s="164"/>
      <c r="Q366" s="164"/>
      <c r="R366" s="164"/>
      <c r="S366" s="5"/>
    </row>
    <row r="367" spans="1:19" ht="15.75" customHeight="1">
      <c r="A367" s="5"/>
      <c r="B367" s="164"/>
      <c r="C367" s="164"/>
      <c r="D367" s="162"/>
      <c r="E367" s="166"/>
      <c r="F367" s="166"/>
      <c r="G367" s="199"/>
      <c r="H367" s="199"/>
      <c r="I367" s="199"/>
      <c r="J367" s="199"/>
      <c r="K367" s="199"/>
      <c r="L367" s="199"/>
      <c r="M367" s="5"/>
      <c r="N367" s="164"/>
      <c r="O367" s="164"/>
      <c r="P367" s="164"/>
      <c r="Q367" s="164"/>
      <c r="R367" s="164"/>
      <c r="S367" s="5"/>
    </row>
    <row r="368" spans="1:19" ht="15.75" customHeight="1">
      <c r="A368" s="5"/>
      <c r="B368" s="164"/>
      <c r="C368" s="164"/>
      <c r="D368" s="162"/>
      <c r="E368" s="166"/>
      <c r="F368" s="166"/>
      <c r="G368" s="199"/>
      <c r="H368" s="199"/>
      <c r="I368" s="199"/>
      <c r="J368" s="199"/>
      <c r="K368" s="199"/>
      <c r="L368" s="199"/>
      <c r="M368" s="5"/>
      <c r="N368" s="164"/>
      <c r="O368" s="164"/>
      <c r="P368" s="164"/>
      <c r="Q368" s="164"/>
      <c r="R368" s="164"/>
      <c r="S368" s="5"/>
    </row>
    <row r="369" spans="1:19" ht="15.75" customHeight="1">
      <c r="A369" s="5"/>
      <c r="B369" s="164"/>
      <c r="C369" s="164"/>
      <c r="D369" s="162"/>
      <c r="E369" s="166"/>
      <c r="F369" s="166"/>
      <c r="G369" s="199"/>
      <c r="H369" s="199"/>
      <c r="I369" s="199"/>
      <c r="J369" s="199"/>
      <c r="K369" s="199"/>
      <c r="L369" s="199"/>
      <c r="M369" s="5"/>
      <c r="N369" s="164"/>
      <c r="O369" s="164"/>
      <c r="P369" s="164"/>
      <c r="Q369" s="164"/>
      <c r="R369" s="164"/>
      <c r="S369" s="5"/>
    </row>
    <row r="370" spans="1:19" ht="15.75" customHeight="1">
      <c r="A370" s="5"/>
      <c r="B370" s="164"/>
      <c r="C370" s="164"/>
      <c r="D370" s="162"/>
      <c r="E370" s="166"/>
      <c r="F370" s="166"/>
      <c r="G370" s="199"/>
      <c r="H370" s="199"/>
      <c r="I370" s="199"/>
      <c r="J370" s="199"/>
      <c r="K370" s="199"/>
      <c r="L370" s="199"/>
      <c r="M370" s="5"/>
      <c r="N370" s="164"/>
      <c r="O370" s="164"/>
      <c r="P370" s="164"/>
      <c r="Q370" s="164"/>
      <c r="R370" s="164"/>
      <c r="S370" s="5"/>
    </row>
    <row r="371" spans="1:19" ht="15.75" customHeight="1">
      <c r="A371" s="5"/>
      <c r="B371" s="164"/>
      <c r="C371" s="164"/>
      <c r="D371" s="162"/>
      <c r="E371" s="166"/>
      <c r="F371" s="166"/>
      <c r="G371" s="199"/>
      <c r="H371" s="199"/>
      <c r="I371" s="199"/>
      <c r="J371" s="199"/>
      <c r="K371" s="199"/>
      <c r="L371" s="199"/>
      <c r="M371" s="5"/>
      <c r="N371" s="164"/>
      <c r="O371" s="164"/>
      <c r="P371" s="164"/>
      <c r="Q371" s="164"/>
      <c r="R371" s="164"/>
      <c r="S371" s="5"/>
    </row>
    <row r="372" spans="1:19" ht="15.75" customHeight="1">
      <c r="A372" s="5"/>
      <c r="B372" s="164"/>
      <c r="C372" s="164"/>
      <c r="D372" s="162"/>
      <c r="E372" s="166"/>
      <c r="F372" s="166"/>
      <c r="G372" s="199"/>
      <c r="H372" s="199"/>
      <c r="I372" s="199"/>
      <c r="J372" s="199"/>
      <c r="K372" s="199"/>
      <c r="L372" s="199"/>
      <c r="M372" s="5"/>
      <c r="N372" s="164"/>
      <c r="O372" s="164"/>
      <c r="P372" s="164"/>
      <c r="Q372" s="164"/>
      <c r="R372" s="164"/>
      <c r="S372" s="5"/>
    </row>
    <row r="373" spans="1:19" ht="15.75" customHeight="1">
      <c r="A373" s="5"/>
      <c r="B373" s="164"/>
      <c r="C373" s="164"/>
      <c r="D373" s="162"/>
      <c r="E373" s="166"/>
      <c r="F373" s="166"/>
      <c r="G373" s="199"/>
      <c r="H373" s="199"/>
      <c r="I373" s="199"/>
      <c r="J373" s="199"/>
      <c r="K373" s="199"/>
      <c r="L373" s="199"/>
      <c r="M373" s="5"/>
      <c r="N373" s="164"/>
      <c r="O373" s="164"/>
      <c r="P373" s="164"/>
      <c r="Q373" s="164"/>
      <c r="R373" s="164"/>
      <c r="S373" s="5"/>
    </row>
    <row r="374" spans="1:19" ht="15.75" customHeight="1">
      <c r="A374" s="5"/>
      <c r="B374" s="164"/>
      <c r="C374" s="164"/>
      <c r="D374" s="162"/>
      <c r="E374" s="166"/>
      <c r="F374" s="166"/>
      <c r="G374" s="199"/>
      <c r="H374" s="199"/>
      <c r="I374" s="199"/>
      <c r="J374" s="199"/>
      <c r="K374" s="199"/>
      <c r="L374" s="199"/>
      <c r="M374" s="5"/>
      <c r="N374" s="164"/>
      <c r="O374" s="164"/>
      <c r="P374" s="164"/>
      <c r="Q374" s="164"/>
      <c r="R374" s="164"/>
      <c r="S374" s="5"/>
    </row>
    <row r="375" spans="1:19" ht="15.75" customHeight="1">
      <c r="A375" s="5"/>
      <c r="B375" s="164"/>
      <c r="C375" s="164"/>
      <c r="D375" s="162"/>
      <c r="E375" s="166"/>
      <c r="F375" s="166"/>
      <c r="G375" s="199"/>
      <c r="H375" s="199"/>
      <c r="I375" s="199"/>
      <c r="J375" s="199"/>
      <c r="K375" s="199"/>
      <c r="L375" s="199"/>
      <c r="M375" s="5"/>
      <c r="N375" s="164"/>
      <c r="O375" s="164"/>
      <c r="P375" s="164"/>
      <c r="Q375" s="164"/>
      <c r="R375" s="164"/>
      <c r="S375" s="5"/>
    </row>
    <row r="376" spans="1:19" ht="15.75" customHeight="1">
      <c r="A376" s="5"/>
      <c r="B376" s="164"/>
      <c r="C376" s="164"/>
      <c r="D376" s="162"/>
      <c r="E376" s="166"/>
      <c r="F376" s="166"/>
      <c r="G376" s="199"/>
      <c r="H376" s="199"/>
      <c r="I376" s="199"/>
      <c r="J376" s="199"/>
      <c r="K376" s="199"/>
      <c r="L376" s="199"/>
      <c r="M376" s="5"/>
      <c r="N376" s="164"/>
      <c r="O376" s="164"/>
      <c r="P376" s="164"/>
      <c r="Q376" s="164"/>
      <c r="R376" s="164"/>
      <c r="S376" s="5"/>
    </row>
    <row r="377" spans="1:19" ht="15.75" customHeight="1">
      <c r="A377" s="5"/>
      <c r="B377" s="164"/>
      <c r="C377" s="164"/>
      <c r="D377" s="162"/>
      <c r="E377" s="166"/>
      <c r="F377" s="166"/>
      <c r="G377" s="199"/>
      <c r="H377" s="199"/>
      <c r="I377" s="199"/>
      <c r="J377" s="199"/>
      <c r="K377" s="199"/>
      <c r="L377" s="199"/>
      <c r="M377" s="5"/>
      <c r="N377" s="164"/>
      <c r="O377" s="164"/>
      <c r="P377" s="164"/>
      <c r="Q377" s="164"/>
      <c r="R377" s="164"/>
      <c r="S377" s="5"/>
    </row>
    <row r="378" spans="1:19" ht="15.75" customHeight="1">
      <c r="A378" s="5"/>
      <c r="B378" s="164"/>
      <c r="C378" s="164"/>
      <c r="D378" s="162"/>
      <c r="E378" s="166"/>
      <c r="F378" s="166"/>
      <c r="G378" s="199"/>
      <c r="H378" s="199"/>
      <c r="I378" s="199"/>
      <c r="J378" s="199"/>
      <c r="K378" s="199"/>
      <c r="L378" s="199"/>
      <c r="M378" s="5"/>
      <c r="N378" s="164"/>
      <c r="O378" s="164"/>
      <c r="P378" s="164"/>
      <c r="Q378" s="164"/>
      <c r="R378" s="164"/>
      <c r="S378" s="5"/>
    </row>
    <row r="379" spans="1:19" ht="15.75" customHeight="1">
      <c r="A379" s="5"/>
      <c r="B379" s="164"/>
      <c r="C379" s="164"/>
      <c r="D379" s="162"/>
      <c r="E379" s="166"/>
      <c r="F379" s="166"/>
      <c r="G379" s="199"/>
      <c r="H379" s="199"/>
      <c r="I379" s="199"/>
      <c r="J379" s="199"/>
      <c r="K379" s="199"/>
      <c r="L379" s="199"/>
      <c r="M379" s="5"/>
      <c r="N379" s="164"/>
      <c r="O379" s="164"/>
      <c r="P379" s="164"/>
      <c r="Q379" s="164"/>
      <c r="R379" s="164"/>
      <c r="S379" s="5"/>
    </row>
    <row r="380" spans="1:19" ht="15.75" customHeight="1">
      <c r="A380" s="5"/>
      <c r="B380" s="164"/>
      <c r="C380" s="164"/>
      <c r="D380" s="162"/>
      <c r="E380" s="166"/>
      <c r="F380" s="166"/>
      <c r="G380" s="199"/>
      <c r="H380" s="199"/>
      <c r="I380" s="199"/>
      <c r="J380" s="199"/>
      <c r="K380" s="199"/>
      <c r="L380" s="199"/>
      <c r="M380" s="5"/>
      <c r="N380" s="164"/>
      <c r="O380" s="164"/>
      <c r="P380" s="164"/>
      <c r="Q380" s="164"/>
      <c r="R380" s="164"/>
      <c r="S380" s="5"/>
    </row>
    <row r="381" spans="1:19" ht="15.75" customHeight="1">
      <c r="A381" s="5"/>
      <c r="B381" s="164"/>
      <c r="C381" s="164"/>
      <c r="D381" s="162"/>
      <c r="E381" s="166"/>
      <c r="F381" s="166"/>
      <c r="G381" s="199"/>
      <c r="H381" s="199"/>
      <c r="I381" s="199"/>
      <c r="J381" s="199"/>
      <c r="K381" s="199"/>
      <c r="L381" s="199"/>
      <c r="M381" s="5"/>
      <c r="N381" s="164"/>
      <c r="O381" s="164"/>
      <c r="P381" s="164"/>
      <c r="Q381" s="164"/>
      <c r="R381" s="164"/>
      <c r="S381" s="5"/>
    </row>
    <row r="382" spans="1:19" ht="15.75" customHeight="1">
      <c r="A382" s="5"/>
      <c r="B382" s="164"/>
      <c r="C382" s="164"/>
      <c r="D382" s="162"/>
      <c r="E382" s="166"/>
      <c r="F382" s="166"/>
      <c r="G382" s="199"/>
      <c r="H382" s="199"/>
      <c r="I382" s="199"/>
      <c r="J382" s="199"/>
      <c r="K382" s="199"/>
      <c r="L382" s="199"/>
      <c r="M382" s="5"/>
      <c r="N382" s="164"/>
      <c r="O382" s="164"/>
      <c r="P382" s="164"/>
      <c r="Q382" s="164"/>
      <c r="R382" s="164"/>
      <c r="S382" s="5"/>
    </row>
    <row r="383" spans="1:19" ht="15.75" customHeight="1">
      <c r="A383" s="5"/>
      <c r="B383" s="164"/>
      <c r="C383" s="164"/>
      <c r="D383" s="162"/>
      <c r="E383" s="166"/>
      <c r="F383" s="166"/>
      <c r="G383" s="199"/>
      <c r="H383" s="199"/>
      <c r="I383" s="199"/>
      <c r="J383" s="199"/>
      <c r="K383" s="199"/>
      <c r="L383" s="199"/>
      <c r="M383" s="5"/>
      <c r="N383" s="164"/>
      <c r="O383" s="164"/>
      <c r="P383" s="164"/>
      <c r="Q383" s="164"/>
      <c r="R383" s="164"/>
      <c r="S383" s="5"/>
    </row>
    <row r="384" spans="1:19" ht="15.75" customHeight="1">
      <c r="A384" s="5"/>
      <c r="B384" s="164"/>
      <c r="C384" s="164"/>
      <c r="D384" s="162"/>
      <c r="E384" s="166"/>
      <c r="F384" s="166"/>
      <c r="G384" s="199"/>
      <c r="H384" s="199"/>
      <c r="I384" s="199"/>
      <c r="J384" s="199"/>
      <c r="K384" s="199"/>
      <c r="L384" s="199"/>
      <c r="M384" s="5"/>
      <c r="N384" s="164"/>
      <c r="O384" s="164"/>
      <c r="P384" s="164"/>
      <c r="Q384" s="164"/>
      <c r="R384" s="164"/>
      <c r="S384" s="5"/>
    </row>
    <row r="385" spans="1:19" ht="15.75" customHeight="1">
      <c r="A385" s="5"/>
      <c r="B385" s="164"/>
      <c r="C385" s="164"/>
      <c r="D385" s="162"/>
      <c r="E385" s="166"/>
      <c r="F385" s="166"/>
      <c r="G385" s="199"/>
      <c r="H385" s="199"/>
      <c r="I385" s="199"/>
      <c r="J385" s="199"/>
      <c r="K385" s="199"/>
      <c r="L385" s="199"/>
      <c r="M385" s="5"/>
      <c r="N385" s="164"/>
      <c r="O385" s="164"/>
      <c r="P385" s="164"/>
      <c r="Q385" s="164"/>
      <c r="R385" s="164"/>
      <c r="S385" s="5"/>
    </row>
    <row r="386" spans="1:19" ht="15.75" customHeight="1">
      <c r="A386" s="5"/>
      <c r="B386" s="164"/>
      <c r="C386" s="164"/>
      <c r="D386" s="162"/>
      <c r="E386" s="166"/>
      <c r="F386" s="166"/>
      <c r="G386" s="199"/>
      <c r="H386" s="199"/>
      <c r="I386" s="199"/>
      <c r="J386" s="199"/>
      <c r="K386" s="199"/>
      <c r="L386" s="199"/>
      <c r="M386" s="5"/>
      <c r="N386" s="164"/>
      <c r="O386" s="164"/>
      <c r="P386" s="164"/>
      <c r="Q386" s="164"/>
      <c r="R386" s="164"/>
      <c r="S386" s="5"/>
    </row>
    <row r="387" spans="1:19" ht="15.75" customHeight="1">
      <c r="A387" s="5"/>
      <c r="B387" s="164"/>
      <c r="C387" s="164"/>
      <c r="D387" s="162"/>
      <c r="E387" s="166"/>
      <c r="F387" s="166"/>
      <c r="G387" s="199"/>
      <c r="H387" s="199"/>
      <c r="I387" s="199"/>
      <c r="J387" s="199"/>
      <c r="K387" s="199"/>
      <c r="L387" s="199"/>
      <c r="M387" s="5"/>
      <c r="N387" s="164"/>
      <c r="O387" s="164"/>
      <c r="P387" s="164"/>
      <c r="Q387" s="164"/>
      <c r="R387" s="164"/>
      <c r="S387" s="5"/>
    </row>
    <row r="388" spans="1:19" ht="15.75" customHeight="1">
      <c r="A388" s="5"/>
      <c r="B388" s="164"/>
      <c r="C388" s="164"/>
      <c r="D388" s="162"/>
      <c r="E388" s="166"/>
      <c r="F388" s="166"/>
      <c r="G388" s="199"/>
      <c r="H388" s="199"/>
      <c r="I388" s="199"/>
      <c r="J388" s="199"/>
      <c r="K388" s="199"/>
      <c r="L388" s="199"/>
      <c r="M388" s="5"/>
      <c r="N388" s="164"/>
      <c r="O388" s="164"/>
      <c r="P388" s="164"/>
      <c r="Q388" s="164"/>
      <c r="R388" s="164"/>
      <c r="S388" s="5"/>
    </row>
    <row r="389" spans="1:19" ht="15.75" customHeight="1">
      <c r="A389" s="5"/>
      <c r="B389" s="164"/>
      <c r="C389" s="164"/>
      <c r="D389" s="162"/>
      <c r="E389" s="166"/>
      <c r="F389" s="166"/>
      <c r="G389" s="199"/>
      <c r="H389" s="199"/>
      <c r="I389" s="199"/>
      <c r="J389" s="199"/>
      <c r="K389" s="199"/>
      <c r="L389" s="199"/>
      <c r="M389" s="5"/>
      <c r="N389" s="164"/>
      <c r="O389" s="164"/>
      <c r="P389" s="164"/>
      <c r="Q389" s="164"/>
      <c r="R389" s="164"/>
      <c r="S389" s="5"/>
    </row>
    <row r="390" spans="1:19" ht="15.75" customHeight="1">
      <c r="A390" s="5"/>
      <c r="B390" s="164"/>
      <c r="C390" s="164"/>
      <c r="D390" s="162"/>
      <c r="E390" s="166"/>
      <c r="F390" s="166"/>
      <c r="G390" s="199"/>
      <c r="H390" s="199"/>
      <c r="I390" s="199"/>
      <c r="J390" s="199"/>
      <c r="K390" s="199"/>
      <c r="L390" s="199"/>
      <c r="M390" s="5"/>
      <c r="N390" s="164"/>
      <c r="O390" s="164"/>
      <c r="P390" s="164"/>
      <c r="Q390" s="164"/>
      <c r="R390" s="164"/>
      <c r="S390" s="5"/>
    </row>
    <row r="391" spans="1:19" ht="15.75" customHeight="1">
      <c r="A391" s="5"/>
      <c r="B391" s="164"/>
      <c r="C391" s="164"/>
      <c r="D391" s="162"/>
      <c r="E391" s="166"/>
      <c r="F391" s="166"/>
      <c r="G391" s="199"/>
      <c r="H391" s="199"/>
      <c r="I391" s="199"/>
      <c r="J391" s="199"/>
      <c r="K391" s="199"/>
      <c r="L391" s="199"/>
      <c r="M391" s="5"/>
      <c r="N391" s="164"/>
      <c r="O391" s="164"/>
      <c r="P391" s="164"/>
      <c r="Q391" s="164"/>
      <c r="R391" s="164"/>
      <c r="S391" s="5"/>
    </row>
    <row r="392" spans="1:19" ht="15.75" customHeight="1">
      <c r="A392" s="5"/>
      <c r="B392" s="164"/>
      <c r="C392" s="164"/>
      <c r="D392" s="162"/>
      <c r="E392" s="166"/>
      <c r="F392" s="166"/>
      <c r="G392" s="199"/>
      <c r="H392" s="199"/>
      <c r="I392" s="199"/>
      <c r="J392" s="199"/>
      <c r="K392" s="199"/>
      <c r="L392" s="199"/>
      <c r="M392" s="5"/>
      <c r="N392" s="164"/>
      <c r="O392" s="164"/>
      <c r="P392" s="164"/>
      <c r="Q392" s="164"/>
      <c r="R392" s="164"/>
      <c r="S392" s="5"/>
    </row>
    <row r="393" spans="1:19" ht="15.75" customHeight="1">
      <c r="A393" s="5"/>
      <c r="B393" s="164"/>
      <c r="C393" s="164"/>
      <c r="D393" s="162"/>
      <c r="E393" s="166"/>
      <c r="F393" s="166"/>
      <c r="G393" s="199"/>
      <c r="H393" s="199"/>
      <c r="I393" s="199"/>
      <c r="J393" s="199"/>
      <c r="K393" s="199"/>
      <c r="L393" s="199"/>
      <c r="M393" s="5"/>
      <c r="N393" s="164"/>
      <c r="O393" s="164"/>
      <c r="P393" s="164"/>
      <c r="Q393" s="164"/>
      <c r="R393" s="164"/>
      <c r="S393" s="5"/>
    </row>
    <row r="394" spans="1:19" ht="15.75" customHeight="1">
      <c r="A394" s="5"/>
      <c r="B394" s="164"/>
      <c r="C394" s="164"/>
      <c r="D394" s="162"/>
      <c r="E394" s="166"/>
      <c r="F394" s="166"/>
      <c r="G394" s="199"/>
      <c r="H394" s="199"/>
      <c r="I394" s="199"/>
      <c r="J394" s="199"/>
      <c r="K394" s="199"/>
      <c r="L394" s="199"/>
      <c r="M394" s="5"/>
      <c r="N394" s="164"/>
      <c r="O394" s="164"/>
      <c r="P394" s="164"/>
      <c r="Q394" s="164"/>
      <c r="R394" s="164"/>
      <c r="S394" s="5"/>
    </row>
    <row r="395" spans="1:19" ht="15.75" customHeight="1">
      <c r="A395" s="5"/>
      <c r="B395" s="164"/>
      <c r="C395" s="164"/>
      <c r="D395" s="162"/>
      <c r="E395" s="166"/>
      <c r="F395" s="166"/>
      <c r="G395" s="199"/>
      <c r="H395" s="199"/>
      <c r="I395" s="199"/>
      <c r="J395" s="199"/>
      <c r="K395" s="199"/>
      <c r="L395" s="199"/>
      <c r="M395" s="5"/>
      <c r="N395" s="164"/>
      <c r="O395" s="164"/>
      <c r="P395" s="164"/>
      <c r="Q395" s="164"/>
      <c r="R395" s="164"/>
      <c r="S395" s="5"/>
    </row>
    <row r="396" spans="1:19" ht="15.75" customHeight="1">
      <c r="A396" s="5"/>
      <c r="B396" s="164"/>
      <c r="C396" s="164"/>
      <c r="D396" s="162"/>
      <c r="E396" s="166"/>
      <c r="F396" s="166"/>
      <c r="G396" s="199"/>
      <c r="H396" s="199"/>
      <c r="I396" s="199"/>
      <c r="J396" s="199"/>
      <c r="K396" s="199"/>
      <c r="L396" s="199"/>
      <c r="M396" s="5"/>
      <c r="N396" s="164"/>
      <c r="O396" s="164"/>
      <c r="P396" s="164"/>
      <c r="Q396" s="164"/>
      <c r="R396" s="164"/>
      <c r="S396" s="5"/>
    </row>
    <row r="397" spans="1:19" ht="15.75" customHeight="1">
      <c r="A397" s="5"/>
      <c r="B397" s="164"/>
      <c r="C397" s="164"/>
      <c r="D397" s="162"/>
      <c r="E397" s="166"/>
      <c r="F397" s="166"/>
      <c r="G397" s="199"/>
      <c r="H397" s="199"/>
      <c r="I397" s="199"/>
      <c r="J397" s="199"/>
      <c r="K397" s="199"/>
      <c r="L397" s="199"/>
      <c r="M397" s="5"/>
      <c r="N397" s="164"/>
      <c r="O397" s="164"/>
      <c r="P397" s="164"/>
      <c r="Q397" s="164"/>
      <c r="R397" s="164"/>
      <c r="S397" s="5"/>
    </row>
    <row r="398" spans="1:19" ht="15.75" customHeight="1">
      <c r="A398" s="5"/>
      <c r="B398" s="164"/>
      <c r="C398" s="164"/>
      <c r="D398" s="162"/>
      <c r="E398" s="166"/>
      <c r="F398" s="166"/>
      <c r="G398" s="199"/>
      <c r="H398" s="199"/>
      <c r="I398" s="199"/>
      <c r="J398" s="199"/>
      <c r="K398" s="199"/>
      <c r="L398" s="199"/>
      <c r="M398" s="5"/>
      <c r="N398" s="164"/>
      <c r="O398" s="164"/>
      <c r="P398" s="164"/>
      <c r="Q398" s="164"/>
      <c r="R398" s="164"/>
      <c r="S398" s="5"/>
    </row>
    <row r="399" spans="1:19" ht="15.75" customHeight="1">
      <c r="A399" s="5"/>
      <c r="B399" s="164"/>
      <c r="C399" s="164"/>
      <c r="D399" s="162"/>
      <c r="E399" s="166"/>
      <c r="F399" s="166"/>
      <c r="G399" s="199"/>
      <c r="H399" s="199"/>
      <c r="I399" s="199"/>
      <c r="J399" s="199"/>
      <c r="K399" s="199"/>
      <c r="L399" s="199"/>
      <c r="M399" s="5"/>
      <c r="N399" s="164"/>
      <c r="O399" s="164"/>
      <c r="P399" s="164"/>
      <c r="Q399" s="164"/>
      <c r="R399" s="164"/>
      <c r="S399" s="5"/>
    </row>
    <row r="400" spans="1:19" ht="15.75" customHeight="1">
      <c r="A400" s="5"/>
      <c r="B400" s="164"/>
      <c r="C400" s="164"/>
      <c r="D400" s="162"/>
      <c r="E400" s="166"/>
      <c r="F400" s="166"/>
      <c r="G400" s="199"/>
      <c r="H400" s="199"/>
      <c r="I400" s="199"/>
      <c r="J400" s="199"/>
      <c r="K400" s="199"/>
      <c r="L400" s="199"/>
      <c r="M400" s="5"/>
      <c r="N400" s="164"/>
      <c r="O400" s="164"/>
      <c r="P400" s="164"/>
      <c r="Q400" s="164"/>
      <c r="R400" s="164"/>
      <c r="S400" s="5"/>
    </row>
    <row r="401" spans="1:19" ht="15.75" customHeight="1">
      <c r="A401" s="5"/>
      <c r="B401" s="164"/>
      <c r="C401" s="164"/>
      <c r="D401" s="162"/>
      <c r="E401" s="166"/>
      <c r="F401" s="166"/>
      <c r="G401" s="199"/>
      <c r="H401" s="199"/>
      <c r="I401" s="199"/>
      <c r="J401" s="199"/>
      <c r="K401" s="199"/>
      <c r="L401" s="199"/>
      <c r="M401" s="5"/>
      <c r="N401" s="164"/>
      <c r="O401" s="164"/>
      <c r="P401" s="164"/>
      <c r="Q401" s="164"/>
      <c r="R401" s="164"/>
      <c r="S401" s="5"/>
    </row>
    <row r="402" spans="1:19" ht="15.75" customHeight="1">
      <c r="A402" s="5"/>
      <c r="B402" s="164"/>
      <c r="C402" s="164"/>
      <c r="D402" s="162"/>
      <c r="E402" s="166"/>
      <c r="F402" s="166"/>
      <c r="G402" s="199"/>
      <c r="H402" s="199"/>
      <c r="I402" s="199"/>
      <c r="J402" s="199"/>
      <c r="K402" s="199"/>
      <c r="L402" s="199"/>
      <c r="M402" s="5"/>
      <c r="N402" s="164"/>
      <c r="O402" s="164"/>
      <c r="P402" s="164"/>
      <c r="Q402" s="164"/>
      <c r="R402" s="164"/>
      <c r="S402" s="5"/>
    </row>
    <row r="403" spans="1:19" ht="15.75" customHeight="1">
      <c r="A403" s="5"/>
      <c r="B403" s="164"/>
      <c r="C403" s="164"/>
      <c r="D403" s="162"/>
      <c r="E403" s="166"/>
      <c r="F403" s="166"/>
      <c r="G403" s="199"/>
      <c r="H403" s="199"/>
      <c r="I403" s="199"/>
      <c r="J403" s="199"/>
      <c r="K403" s="199"/>
      <c r="L403" s="199"/>
      <c r="M403" s="5"/>
      <c r="N403" s="164"/>
      <c r="O403" s="164"/>
      <c r="P403" s="164"/>
      <c r="Q403" s="164"/>
      <c r="R403" s="164"/>
      <c r="S403" s="5"/>
    </row>
    <row r="404" spans="1:19" ht="15.75" customHeight="1">
      <c r="A404" s="5"/>
      <c r="B404" s="164"/>
      <c r="C404" s="164"/>
      <c r="D404" s="162"/>
      <c r="E404" s="166"/>
      <c r="F404" s="166"/>
      <c r="G404" s="199"/>
      <c r="H404" s="199"/>
      <c r="I404" s="199"/>
      <c r="J404" s="199"/>
      <c r="K404" s="199"/>
      <c r="L404" s="199"/>
      <c r="M404" s="5"/>
      <c r="N404" s="164"/>
      <c r="O404" s="164"/>
      <c r="P404" s="164"/>
      <c r="Q404" s="164"/>
      <c r="R404" s="164"/>
      <c r="S404" s="5"/>
    </row>
    <row r="405" spans="1:19" ht="15.75" customHeight="1">
      <c r="A405" s="5"/>
      <c r="B405" s="164"/>
      <c r="C405" s="164"/>
      <c r="D405" s="162"/>
      <c r="E405" s="166"/>
      <c r="F405" s="166"/>
      <c r="G405" s="199"/>
      <c r="H405" s="199"/>
      <c r="I405" s="199"/>
      <c r="J405" s="199"/>
      <c r="K405" s="199"/>
      <c r="L405" s="199"/>
      <c r="M405" s="5"/>
      <c r="N405" s="164"/>
      <c r="O405" s="164"/>
      <c r="P405" s="164"/>
      <c r="Q405" s="164"/>
      <c r="R405" s="164"/>
      <c r="S405" s="5"/>
    </row>
    <row r="406" spans="1:19" ht="15.75" customHeight="1">
      <c r="A406" s="5"/>
      <c r="B406" s="164"/>
      <c r="C406" s="164"/>
      <c r="D406" s="162"/>
      <c r="E406" s="166"/>
      <c r="F406" s="166"/>
      <c r="G406" s="199"/>
      <c r="H406" s="199"/>
      <c r="I406" s="199"/>
      <c r="J406" s="199"/>
      <c r="K406" s="199"/>
      <c r="L406" s="199"/>
      <c r="M406" s="5"/>
      <c r="N406" s="164"/>
      <c r="O406" s="164"/>
      <c r="P406" s="164"/>
      <c r="Q406" s="164"/>
      <c r="R406" s="164"/>
      <c r="S406" s="5"/>
    </row>
    <row r="407" spans="1:19" ht="15.75" customHeight="1">
      <c r="A407" s="5"/>
      <c r="B407" s="164"/>
      <c r="C407" s="164"/>
      <c r="D407" s="162"/>
      <c r="E407" s="166"/>
      <c r="F407" s="166"/>
      <c r="G407" s="199"/>
      <c r="H407" s="199"/>
      <c r="I407" s="199"/>
      <c r="J407" s="199"/>
      <c r="K407" s="199"/>
      <c r="L407" s="199"/>
      <c r="M407" s="5"/>
      <c r="N407" s="164"/>
      <c r="O407" s="164"/>
      <c r="P407" s="164"/>
      <c r="Q407" s="164"/>
      <c r="R407" s="164"/>
      <c r="S407" s="5"/>
    </row>
    <row r="408" spans="1:19" ht="15.75" customHeight="1">
      <c r="A408" s="5"/>
      <c r="B408" s="164"/>
      <c r="C408" s="164"/>
      <c r="D408" s="162"/>
      <c r="E408" s="166"/>
      <c r="F408" s="166"/>
      <c r="G408" s="199"/>
      <c r="H408" s="199"/>
      <c r="I408" s="199"/>
      <c r="J408" s="199"/>
      <c r="K408" s="199"/>
      <c r="L408" s="199"/>
      <c r="M408" s="5"/>
      <c r="N408" s="164"/>
      <c r="O408" s="164"/>
      <c r="P408" s="164"/>
      <c r="Q408" s="164"/>
      <c r="R408" s="164"/>
      <c r="S408" s="5"/>
    </row>
    <row r="409" spans="1:19" ht="15.75" customHeight="1">
      <c r="A409" s="5"/>
      <c r="B409" s="164"/>
      <c r="C409" s="164"/>
      <c r="D409" s="162"/>
      <c r="E409" s="166"/>
      <c r="F409" s="166"/>
      <c r="G409" s="199"/>
      <c r="H409" s="199"/>
      <c r="I409" s="199"/>
      <c r="J409" s="199"/>
      <c r="K409" s="199"/>
      <c r="L409" s="199"/>
      <c r="M409" s="5"/>
      <c r="N409" s="164"/>
      <c r="O409" s="164"/>
      <c r="P409" s="164"/>
      <c r="Q409" s="164"/>
      <c r="R409" s="164"/>
      <c r="S409" s="5"/>
    </row>
    <row r="410" spans="1:19" ht="15.75" customHeight="1">
      <c r="A410" s="5"/>
      <c r="B410" s="164"/>
      <c r="C410" s="164"/>
      <c r="D410" s="162"/>
      <c r="E410" s="166"/>
      <c r="F410" s="166"/>
      <c r="G410" s="199"/>
      <c r="H410" s="199"/>
      <c r="I410" s="199"/>
      <c r="J410" s="199"/>
      <c r="K410" s="199"/>
      <c r="L410" s="199"/>
      <c r="M410" s="5"/>
      <c r="N410" s="164"/>
      <c r="O410" s="164"/>
      <c r="P410" s="164"/>
      <c r="Q410" s="164"/>
      <c r="R410" s="164"/>
      <c r="S410" s="5"/>
    </row>
    <row r="411" spans="1:19" ht="15.75" customHeight="1">
      <c r="A411" s="5"/>
      <c r="B411" s="164"/>
      <c r="C411" s="164"/>
      <c r="D411" s="162"/>
      <c r="E411" s="166"/>
      <c r="F411" s="166"/>
      <c r="G411" s="199"/>
      <c r="H411" s="199"/>
      <c r="I411" s="199"/>
      <c r="J411" s="199"/>
      <c r="K411" s="199"/>
      <c r="L411" s="199"/>
      <c r="M411" s="5"/>
      <c r="N411" s="164"/>
      <c r="O411" s="164"/>
      <c r="P411" s="164"/>
      <c r="Q411" s="164"/>
      <c r="R411" s="164"/>
      <c r="S411" s="5"/>
    </row>
    <row r="412" spans="1:19" ht="15.75" customHeight="1">
      <c r="A412" s="5"/>
      <c r="B412" s="164"/>
      <c r="C412" s="164"/>
      <c r="D412" s="162"/>
      <c r="E412" s="166"/>
      <c r="F412" s="166"/>
      <c r="G412" s="199"/>
      <c r="H412" s="199"/>
      <c r="I412" s="199"/>
      <c r="J412" s="199"/>
      <c r="K412" s="199"/>
      <c r="L412" s="199"/>
      <c r="M412" s="5"/>
      <c r="N412" s="164"/>
      <c r="O412" s="164"/>
      <c r="P412" s="164"/>
      <c r="Q412" s="164"/>
      <c r="R412" s="164"/>
      <c r="S412" s="5"/>
    </row>
    <row r="413" spans="1:19" ht="15.75" customHeight="1">
      <c r="A413" s="5"/>
      <c r="B413" s="164"/>
      <c r="C413" s="164"/>
      <c r="D413" s="162"/>
      <c r="E413" s="166"/>
      <c r="F413" s="166"/>
      <c r="G413" s="199"/>
      <c r="H413" s="199"/>
      <c r="I413" s="199"/>
      <c r="J413" s="199"/>
      <c r="K413" s="199"/>
      <c r="L413" s="199"/>
      <c r="M413" s="5"/>
      <c r="N413" s="164"/>
      <c r="O413" s="164"/>
      <c r="P413" s="164"/>
      <c r="Q413" s="164"/>
      <c r="R413" s="164"/>
      <c r="S413" s="5"/>
    </row>
    <row r="414" spans="1:19" ht="15.75" customHeight="1">
      <c r="A414" s="5"/>
      <c r="B414" s="164"/>
      <c r="C414" s="164"/>
      <c r="D414" s="162"/>
      <c r="E414" s="166"/>
      <c r="F414" s="166"/>
      <c r="G414" s="199"/>
      <c r="H414" s="199"/>
      <c r="I414" s="199"/>
      <c r="J414" s="199"/>
      <c r="K414" s="199"/>
      <c r="L414" s="199"/>
      <c r="M414" s="5"/>
      <c r="N414" s="164"/>
      <c r="O414" s="164"/>
      <c r="P414" s="164"/>
      <c r="Q414" s="164"/>
      <c r="R414" s="164"/>
      <c r="S414" s="5"/>
    </row>
    <row r="415" spans="1:19" ht="15.75" customHeight="1">
      <c r="A415" s="5"/>
      <c r="B415" s="164"/>
      <c r="C415" s="164"/>
      <c r="D415" s="162"/>
      <c r="E415" s="166"/>
      <c r="F415" s="166"/>
      <c r="G415" s="199"/>
      <c r="H415" s="199"/>
      <c r="I415" s="199"/>
      <c r="J415" s="199"/>
      <c r="K415" s="199"/>
      <c r="L415" s="199"/>
      <c r="M415" s="5"/>
      <c r="N415" s="164"/>
      <c r="O415" s="164"/>
      <c r="P415" s="164"/>
      <c r="Q415" s="164"/>
      <c r="R415" s="164"/>
      <c r="S415" s="5"/>
    </row>
    <row r="416" spans="1:19" ht="15.75" customHeight="1">
      <c r="A416" s="5"/>
      <c r="B416" s="164"/>
      <c r="C416" s="164"/>
      <c r="D416" s="162"/>
      <c r="E416" s="166"/>
      <c r="F416" s="166"/>
      <c r="G416" s="199"/>
      <c r="H416" s="199"/>
      <c r="I416" s="199"/>
      <c r="J416" s="199"/>
      <c r="K416" s="199"/>
      <c r="L416" s="199"/>
      <c r="M416" s="5"/>
      <c r="N416" s="164"/>
      <c r="O416" s="164"/>
      <c r="P416" s="164"/>
      <c r="Q416" s="164"/>
      <c r="R416" s="164"/>
      <c r="S416" s="5"/>
    </row>
    <row r="417" spans="1:19" ht="15.75" customHeight="1">
      <c r="A417" s="5"/>
      <c r="B417" s="164"/>
      <c r="C417" s="164"/>
      <c r="D417" s="162"/>
      <c r="E417" s="166"/>
      <c r="F417" s="166"/>
      <c r="G417" s="199"/>
      <c r="H417" s="199"/>
      <c r="I417" s="199"/>
      <c r="J417" s="199"/>
      <c r="K417" s="199"/>
      <c r="L417" s="199"/>
      <c r="M417" s="5"/>
      <c r="N417" s="164"/>
      <c r="O417" s="164"/>
      <c r="P417" s="164"/>
      <c r="Q417" s="164"/>
      <c r="R417" s="164"/>
      <c r="S417" s="5"/>
    </row>
    <row r="418" spans="1:19" ht="15.75" customHeight="1">
      <c r="A418" s="5"/>
      <c r="B418" s="164"/>
      <c r="C418" s="164"/>
      <c r="D418" s="162"/>
      <c r="E418" s="166"/>
      <c r="F418" s="166"/>
      <c r="G418" s="199"/>
      <c r="H418" s="199"/>
      <c r="I418" s="199"/>
      <c r="J418" s="199"/>
      <c r="K418" s="199"/>
      <c r="L418" s="199"/>
      <c r="M418" s="5"/>
      <c r="N418" s="164"/>
      <c r="O418" s="164"/>
      <c r="P418" s="164"/>
      <c r="Q418" s="164"/>
      <c r="R418" s="164"/>
      <c r="S418" s="5"/>
    </row>
    <row r="419" spans="1:19" ht="15.75" customHeight="1">
      <c r="A419" s="5"/>
      <c r="B419" s="164"/>
      <c r="C419" s="164"/>
      <c r="D419" s="162"/>
      <c r="E419" s="166"/>
      <c r="F419" s="166"/>
      <c r="G419" s="199"/>
      <c r="H419" s="199"/>
      <c r="I419" s="199"/>
      <c r="J419" s="199"/>
      <c r="K419" s="199"/>
      <c r="L419" s="199"/>
      <c r="M419" s="5"/>
      <c r="N419" s="164"/>
      <c r="O419" s="164"/>
      <c r="P419" s="164"/>
      <c r="Q419" s="164"/>
      <c r="R419" s="164"/>
      <c r="S419" s="5"/>
    </row>
    <row r="420" spans="1:19" ht="15.75" customHeight="1">
      <c r="A420" s="5"/>
      <c r="B420" s="164"/>
      <c r="C420" s="164"/>
      <c r="D420" s="162"/>
      <c r="E420" s="166"/>
      <c r="F420" s="166"/>
      <c r="G420" s="199"/>
      <c r="H420" s="199"/>
      <c r="I420" s="199"/>
      <c r="J420" s="199"/>
      <c r="K420" s="199"/>
      <c r="L420" s="199"/>
      <c r="M420" s="5"/>
      <c r="N420" s="164"/>
      <c r="O420" s="164"/>
      <c r="P420" s="164"/>
      <c r="Q420" s="164"/>
      <c r="R420" s="164"/>
      <c r="S420" s="5"/>
    </row>
    <row r="421" spans="1:19" ht="15.75" customHeight="1">
      <c r="A421" s="5"/>
      <c r="B421" s="164"/>
      <c r="C421" s="164"/>
      <c r="D421" s="162"/>
      <c r="E421" s="166"/>
      <c r="F421" s="166"/>
      <c r="G421" s="199"/>
      <c r="H421" s="199"/>
      <c r="I421" s="199"/>
      <c r="J421" s="199"/>
      <c r="K421" s="199"/>
      <c r="L421" s="199"/>
      <c r="M421" s="5"/>
      <c r="N421" s="164"/>
      <c r="O421" s="164"/>
      <c r="P421" s="164"/>
      <c r="Q421" s="164"/>
      <c r="R421" s="164"/>
      <c r="S421" s="5"/>
    </row>
    <row r="422" spans="1:19" ht="15.75" customHeight="1">
      <c r="A422" s="5"/>
      <c r="B422" s="164"/>
      <c r="C422" s="164"/>
      <c r="D422" s="162"/>
      <c r="E422" s="166"/>
      <c r="F422" s="166"/>
      <c r="G422" s="199"/>
      <c r="H422" s="199"/>
      <c r="I422" s="199"/>
      <c r="J422" s="199"/>
      <c r="K422" s="199"/>
      <c r="L422" s="199"/>
      <c r="M422" s="5"/>
      <c r="N422" s="164"/>
      <c r="O422" s="164"/>
      <c r="P422" s="164"/>
      <c r="Q422" s="164"/>
      <c r="R422" s="164"/>
      <c r="S422" s="5"/>
    </row>
    <row r="423" spans="1:19" ht="15.75" customHeight="1">
      <c r="A423" s="5"/>
      <c r="B423" s="164"/>
      <c r="C423" s="164"/>
      <c r="D423" s="162"/>
      <c r="E423" s="166"/>
      <c r="F423" s="166"/>
      <c r="G423" s="199"/>
      <c r="H423" s="199"/>
      <c r="I423" s="199"/>
      <c r="J423" s="199"/>
      <c r="K423" s="199"/>
      <c r="L423" s="199"/>
      <c r="M423" s="5"/>
      <c r="N423" s="164"/>
      <c r="O423" s="164"/>
      <c r="P423" s="164"/>
      <c r="Q423" s="164"/>
      <c r="R423" s="164"/>
      <c r="S423" s="5"/>
    </row>
    <row r="424" spans="1:19" ht="15.75" customHeight="1">
      <c r="A424" s="5"/>
      <c r="B424" s="164"/>
      <c r="C424" s="164"/>
      <c r="D424" s="162"/>
      <c r="E424" s="166"/>
      <c r="F424" s="166"/>
      <c r="G424" s="199"/>
      <c r="H424" s="199"/>
      <c r="I424" s="199"/>
      <c r="J424" s="199"/>
      <c r="K424" s="199"/>
      <c r="L424" s="199"/>
      <c r="M424" s="5"/>
      <c r="N424" s="164"/>
      <c r="O424" s="164"/>
      <c r="P424" s="164"/>
      <c r="Q424" s="164"/>
      <c r="R424" s="164"/>
      <c r="S424" s="5"/>
    </row>
    <row r="425" spans="1:19" ht="15.75" customHeight="1">
      <c r="A425" s="5"/>
      <c r="B425" s="164"/>
      <c r="C425" s="164"/>
      <c r="D425" s="162"/>
      <c r="E425" s="166"/>
      <c r="F425" s="166"/>
      <c r="G425" s="199"/>
      <c r="H425" s="199"/>
      <c r="I425" s="199"/>
      <c r="J425" s="199"/>
      <c r="K425" s="199"/>
      <c r="L425" s="199"/>
      <c r="M425" s="5"/>
      <c r="N425" s="164"/>
      <c r="O425" s="164"/>
      <c r="P425" s="164"/>
      <c r="Q425" s="164"/>
      <c r="R425" s="164"/>
      <c r="S425" s="5"/>
    </row>
    <row r="426" spans="1:19" ht="15.75" customHeight="1">
      <c r="A426" s="5"/>
      <c r="B426" s="164"/>
      <c r="C426" s="164"/>
      <c r="D426" s="162"/>
      <c r="E426" s="166"/>
      <c r="F426" s="166"/>
      <c r="G426" s="199"/>
      <c r="H426" s="199"/>
      <c r="I426" s="199"/>
      <c r="J426" s="199"/>
      <c r="K426" s="199"/>
      <c r="L426" s="199"/>
      <c r="M426" s="5"/>
      <c r="N426" s="164"/>
      <c r="O426" s="164"/>
      <c r="P426" s="164"/>
      <c r="Q426" s="164"/>
      <c r="R426" s="164"/>
      <c r="S426" s="5"/>
    </row>
    <row r="427" spans="1:19" ht="15.75" customHeight="1">
      <c r="A427" s="5"/>
      <c r="B427" s="164"/>
      <c r="C427" s="164"/>
      <c r="D427" s="162"/>
      <c r="E427" s="166"/>
      <c r="F427" s="166"/>
      <c r="G427" s="199"/>
      <c r="H427" s="199"/>
      <c r="I427" s="199"/>
      <c r="J427" s="199"/>
      <c r="K427" s="199"/>
      <c r="L427" s="199"/>
      <c r="M427" s="5"/>
      <c r="N427" s="164"/>
      <c r="O427" s="164"/>
      <c r="P427" s="164"/>
      <c r="Q427" s="164"/>
      <c r="R427" s="164"/>
      <c r="S427" s="5"/>
    </row>
    <row r="428" spans="1:19" ht="15.75" customHeight="1">
      <c r="A428" s="5"/>
      <c r="B428" s="164"/>
      <c r="C428" s="164"/>
      <c r="D428" s="162"/>
      <c r="E428" s="166"/>
      <c r="F428" s="166"/>
      <c r="G428" s="199"/>
      <c r="H428" s="199"/>
      <c r="I428" s="199"/>
      <c r="J428" s="199"/>
      <c r="K428" s="199"/>
      <c r="L428" s="199"/>
      <c r="M428" s="5"/>
      <c r="N428" s="164"/>
      <c r="O428" s="164"/>
      <c r="P428" s="164"/>
      <c r="Q428" s="164"/>
      <c r="R428" s="164"/>
      <c r="S428" s="5"/>
    </row>
    <row r="429" spans="1:19" ht="15.75" customHeight="1">
      <c r="A429" s="5"/>
      <c r="B429" s="164"/>
      <c r="C429" s="164"/>
      <c r="D429" s="162"/>
      <c r="E429" s="166"/>
      <c r="F429" s="166"/>
      <c r="G429" s="199"/>
      <c r="H429" s="199"/>
      <c r="I429" s="199"/>
      <c r="J429" s="199"/>
      <c r="K429" s="199"/>
      <c r="L429" s="199"/>
      <c r="M429" s="5"/>
      <c r="N429" s="164"/>
      <c r="O429" s="164"/>
      <c r="P429" s="164"/>
      <c r="Q429" s="164"/>
      <c r="R429" s="164"/>
      <c r="S429" s="5"/>
    </row>
    <row r="430" spans="1:19" ht="15.75" customHeight="1">
      <c r="A430" s="5"/>
      <c r="B430" s="164"/>
      <c r="C430" s="164"/>
      <c r="D430" s="162"/>
      <c r="E430" s="166"/>
      <c r="F430" s="166"/>
      <c r="G430" s="199"/>
      <c r="H430" s="199"/>
      <c r="I430" s="199"/>
      <c r="J430" s="199"/>
      <c r="K430" s="199"/>
      <c r="L430" s="199"/>
      <c r="M430" s="5"/>
      <c r="N430" s="164"/>
      <c r="O430" s="164"/>
      <c r="P430" s="164"/>
      <c r="Q430" s="164"/>
      <c r="R430" s="164"/>
      <c r="S430" s="5"/>
    </row>
    <row r="431" spans="1:19" ht="15.75" customHeight="1">
      <c r="A431" s="5"/>
      <c r="B431" s="164"/>
      <c r="C431" s="164"/>
      <c r="D431" s="162"/>
      <c r="E431" s="166"/>
      <c r="F431" s="166"/>
      <c r="G431" s="199"/>
      <c r="H431" s="199"/>
      <c r="I431" s="199"/>
      <c r="J431" s="199"/>
      <c r="K431" s="199"/>
      <c r="L431" s="199"/>
      <c r="M431" s="5"/>
      <c r="N431" s="164"/>
      <c r="O431" s="164"/>
      <c r="P431" s="164"/>
      <c r="Q431" s="164"/>
      <c r="R431" s="164"/>
      <c r="S431" s="5"/>
    </row>
    <row r="432" spans="1:19" ht="15.75" customHeight="1">
      <c r="A432" s="5"/>
      <c r="B432" s="164"/>
      <c r="C432" s="164"/>
      <c r="D432" s="162"/>
      <c r="E432" s="166"/>
      <c r="F432" s="166"/>
      <c r="G432" s="199"/>
      <c r="H432" s="199"/>
      <c r="I432" s="199"/>
      <c r="J432" s="199"/>
      <c r="K432" s="199"/>
      <c r="L432" s="199"/>
      <c r="M432" s="5"/>
      <c r="N432" s="164"/>
      <c r="O432" s="164"/>
      <c r="P432" s="164"/>
      <c r="Q432" s="164"/>
      <c r="R432" s="164"/>
      <c r="S432" s="5"/>
    </row>
    <row r="433" spans="1:19" ht="15.75" customHeight="1">
      <c r="A433" s="5"/>
      <c r="B433" s="164"/>
      <c r="C433" s="164"/>
      <c r="D433" s="162"/>
      <c r="E433" s="166"/>
      <c r="F433" s="166"/>
      <c r="G433" s="199"/>
      <c r="H433" s="199"/>
      <c r="I433" s="199"/>
      <c r="J433" s="199"/>
      <c r="K433" s="199"/>
      <c r="L433" s="199"/>
      <c r="M433" s="5"/>
      <c r="N433" s="164"/>
      <c r="O433" s="164"/>
      <c r="P433" s="164"/>
      <c r="Q433" s="164"/>
      <c r="R433" s="164"/>
      <c r="S433" s="5"/>
    </row>
    <row r="434" spans="1:19" ht="15.75" customHeight="1">
      <c r="A434" s="5"/>
      <c r="B434" s="164"/>
      <c r="C434" s="164"/>
      <c r="D434" s="162"/>
      <c r="E434" s="166"/>
      <c r="F434" s="166"/>
      <c r="G434" s="199"/>
      <c r="H434" s="199"/>
      <c r="I434" s="199"/>
      <c r="J434" s="199"/>
      <c r="K434" s="199"/>
      <c r="L434" s="199"/>
      <c r="M434" s="5"/>
      <c r="N434" s="164"/>
      <c r="O434" s="164"/>
      <c r="P434" s="164"/>
      <c r="Q434" s="164"/>
      <c r="R434" s="164"/>
      <c r="S434" s="5"/>
    </row>
    <row r="435" spans="1:19" ht="15.75" customHeight="1">
      <c r="A435" s="5"/>
      <c r="B435" s="164"/>
      <c r="C435" s="164"/>
      <c r="D435" s="162"/>
      <c r="E435" s="166"/>
      <c r="F435" s="166"/>
      <c r="G435" s="199"/>
      <c r="H435" s="199"/>
      <c r="I435" s="199"/>
      <c r="J435" s="199"/>
      <c r="K435" s="199"/>
      <c r="L435" s="199"/>
      <c r="M435" s="5"/>
      <c r="N435" s="164"/>
      <c r="O435" s="164"/>
      <c r="P435" s="164"/>
      <c r="Q435" s="164"/>
      <c r="R435" s="164"/>
      <c r="S435" s="5"/>
    </row>
    <row r="436" spans="1:19" ht="15.75" customHeight="1">
      <c r="A436" s="5"/>
      <c r="B436" s="164"/>
      <c r="C436" s="164"/>
      <c r="D436" s="162"/>
      <c r="E436" s="166"/>
      <c r="F436" s="166"/>
      <c r="G436" s="199"/>
      <c r="H436" s="199"/>
      <c r="I436" s="199"/>
      <c r="J436" s="199"/>
      <c r="K436" s="199"/>
      <c r="L436" s="199"/>
      <c r="M436" s="5"/>
      <c r="N436" s="164"/>
      <c r="O436" s="164"/>
      <c r="P436" s="164"/>
      <c r="Q436" s="164"/>
      <c r="R436" s="164"/>
      <c r="S436" s="5"/>
    </row>
    <row r="437" spans="1:19" ht="15.75" customHeight="1">
      <c r="A437" s="5"/>
      <c r="B437" s="164"/>
      <c r="C437" s="164"/>
      <c r="D437" s="162"/>
      <c r="E437" s="166"/>
      <c r="F437" s="166"/>
      <c r="G437" s="199"/>
      <c r="H437" s="199"/>
      <c r="I437" s="199"/>
      <c r="J437" s="199"/>
      <c r="K437" s="199"/>
      <c r="L437" s="199"/>
      <c r="M437" s="5"/>
      <c r="N437" s="164"/>
      <c r="O437" s="164"/>
      <c r="P437" s="164"/>
      <c r="Q437" s="164"/>
      <c r="R437" s="164"/>
      <c r="S437" s="5"/>
    </row>
    <row r="438" spans="1:19" ht="15.75" customHeight="1">
      <c r="A438" s="5"/>
      <c r="B438" s="164"/>
      <c r="C438" s="164"/>
      <c r="D438" s="162"/>
      <c r="E438" s="166"/>
      <c r="F438" s="166"/>
      <c r="G438" s="199"/>
      <c r="H438" s="199"/>
      <c r="I438" s="199"/>
      <c r="J438" s="199"/>
      <c r="K438" s="199"/>
      <c r="L438" s="199"/>
      <c r="M438" s="5"/>
      <c r="N438" s="164"/>
      <c r="O438" s="164"/>
      <c r="P438" s="164"/>
      <c r="Q438" s="164"/>
      <c r="R438" s="164"/>
      <c r="S438" s="5"/>
    </row>
    <row r="439" spans="1:19" ht="15.75" customHeight="1">
      <c r="A439" s="5"/>
      <c r="B439" s="164"/>
      <c r="C439" s="164"/>
      <c r="D439" s="162"/>
      <c r="E439" s="166"/>
      <c r="F439" s="166"/>
      <c r="G439" s="199"/>
      <c r="H439" s="199"/>
      <c r="I439" s="199"/>
      <c r="J439" s="199"/>
      <c r="K439" s="199"/>
      <c r="L439" s="199"/>
      <c r="M439" s="5"/>
      <c r="N439" s="164"/>
      <c r="O439" s="164"/>
      <c r="P439" s="164"/>
      <c r="Q439" s="164"/>
      <c r="R439" s="164"/>
      <c r="S439" s="5"/>
    </row>
    <row r="440" spans="1:19" ht="15.75" customHeight="1">
      <c r="A440" s="5"/>
      <c r="B440" s="164"/>
      <c r="C440" s="164"/>
      <c r="D440" s="162"/>
      <c r="E440" s="166"/>
      <c r="F440" s="166"/>
      <c r="G440" s="199"/>
      <c r="H440" s="199"/>
      <c r="I440" s="199"/>
      <c r="J440" s="199"/>
      <c r="K440" s="199"/>
      <c r="L440" s="199"/>
      <c r="M440" s="5"/>
      <c r="N440" s="164"/>
      <c r="O440" s="164"/>
      <c r="P440" s="164"/>
      <c r="Q440" s="164"/>
      <c r="R440" s="164"/>
      <c r="S440" s="5"/>
    </row>
    <row r="441" spans="1:19" ht="15.75" customHeight="1">
      <c r="A441" s="5"/>
      <c r="B441" s="164"/>
      <c r="C441" s="164"/>
      <c r="D441" s="162"/>
      <c r="E441" s="166"/>
      <c r="F441" s="166"/>
      <c r="G441" s="199"/>
      <c r="H441" s="199"/>
      <c r="I441" s="199"/>
      <c r="J441" s="199"/>
      <c r="K441" s="199"/>
      <c r="L441" s="199"/>
      <c r="M441" s="5"/>
      <c r="N441" s="164"/>
      <c r="O441" s="164"/>
      <c r="P441" s="164"/>
      <c r="Q441" s="164"/>
      <c r="R441" s="164"/>
      <c r="S441" s="5"/>
    </row>
    <row r="442" spans="1:19" ht="15.75" customHeight="1">
      <c r="A442" s="5"/>
      <c r="B442" s="164"/>
      <c r="C442" s="164"/>
      <c r="D442" s="162"/>
      <c r="E442" s="166"/>
      <c r="F442" s="166"/>
      <c r="G442" s="199"/>
      <c r="H442" s="199"/>
      <c r="I442" s="199"/>
      <c r="J442" s="199"/>
      <c r="K442" s="199"/>
      <c r="L442" s="199"/>
      <c r="M442" s="5"/>
      <c r="N442" s="164"/>
      <c r="O442" s="164"/>
      <c r="P442" s="164"/>
      <c r="Q442" s="164"/>
      <c r="R442" s="164"/>
      <c r="S442" s="5"/>
    </row>
    <row r="443" spans="1:19" ht="15.75" customHeight="1">
      <c r="A443" s="5"/>
      <c r="B443" s="164"/>
      <c r="C443" s="164"/>
      <c r="D443" s="162"/>
      <c r="E443" s="166"/>
      <c r="F443" s="166"/>
      <c r="G443" s="199"/>
      <c r="H443" s="199"/>
      <c r="I443" s="199"/>
      <c r="J443" s="199"/>
      <c r="K443" s="199"/>
      <c r="L443" s="199"/>
      <c r="M443" s="5"/>
      <c r="N443" s="164"/>
      <c r="O443" s="164"/>
      <c r="P443" s="164"/>
      <c r="Q443" s="164"/>
      <c r="R443" s="164"/>
      <c r="S443" s="5"/>
    </row>
    <row r="444" spans="1:19" ht="15.75" customHeight="1">
      <c r="A444" s="5"/>
      <c r="B444" s="164"/>
      <c r="C444" s="164"/>
      <c r="D444" s="162"/>
      <c r="E444" s="166"/>
      <c r="F444" s="166"/>
      <c r="G444" s="199"/>
      <c r="H444" s="199"/>
      <c r="I444" s="199"/>
      <c r="J444" s="199"/>
      <c r="K444" s="199"/>
      <c r="L444" s="199"/>
      <c r="M444" s="5"/>
      <c r="N444" s="164"/>
      <c r="O444" s="164"/>
      <c r="P444" s="164"/>
      <c r="Q444" s="164"/>
      <c r="R444" s="164"/>
      <c r="S444" s="5"/>
    </row>
    <row r="445" spans="1:19" ht="15.75" customHeight="1">
      <c r="A445" s="5"/>
      <c r="B445" s="164"/>
      <c r="C445" s="164"/>
      <c r="D445" s="162"/>
      <c r="E445" s="166"/>
      <c r="F445" s="166"/>
      <c r="G445" s="199"/>
      <c r="H445" s="199"/>
      <c r="I445" s="199"/>
      <c r="J445" s="199"/>
      <c r="K445" s="199"/>
      <c r="L445" s="199"/>
      <c r="M445" s="5"/>
      <c r="N445" s="164"/>
      <c r="O445" s="164"/>
      <c r="P445" s="164"/>
      <c r="Q445" s="164"/>
      <c r="R445" s="164"/>
      <c r="S445" s="5"/>
    </row>
    <row r="446" spans="1:19" ht="15.75" customHeight="1">
      <c r="A446" s="5"/>
      <c r="B446" s="164"/>
      <c r="C446" s="164"/>
      <c r="D446" s="162"/>
      <c r="E446" s="166"/>
      <c r="F446" s="166"/>
      <c r="G446" s="199"/>
      <c r="H446" s="199"/>
      <c r="I446" s="199"/>
      <c r="J446" s="199"/>
      <c r="K446" s="199"/>
      <c r="L446" s="199"/>
      <c r="M446" s="5"/>
      <c r="N446" s="164"/>
      <c r="O446" s="164"/>
      <c r="P446" s="164"/>
      <c r="Q446" s="164"/>
      <c r="R446" s="164"/>
      <c r="S446" s="5"/>
    </row>
    <row r="447" spans="1:19" ht="15.75" customHeight="1">
      <c r="A447" s="5"/>
      <c r="B447" s="164"/>
      <c r="C447" s="164"/>
      <c r="D447" s="162"/>
      <c r="E447" s="166"/>
      <c r="F447" s="166"/>
      <c r="G447" s="199"/>
      <c r="H447" s="199"/>
      <c r="I447" s="199"/>
      <c r="J447" s="199"/>
      <c r="K447" s="199"/>
      <c r="L447" s="199"/>
      <c r="M447" s="5"/>
      <c r="N447" s="164"/>
      <c r="O447" s="164"/>
      <c r="P447" s="164"/>
      <c r="Q447" s="164"/>
      <c r="R447" s="164"/>
      <c r="S447" s="5"/>
    </row>
    <row r="448" spans="1:19" ht="15.75" customHeight="1">
      <c r="A448" s="5"/>
      <c r="B448" s="164"/>
      <c r="C448" s="164"/>
      <c r="D448" s="162"/>
      <c r="E448" s="166"/>
      <c r="F448" s="166"/>
      <c r="G448" s="199"/>
      <c r="H448" s="199"/>
      <c r="I448" s="199"/>
      <c r="J448" s="199"/>
      <c r="K448" s="199"/>
      <c r="L448" s="199"/>
      <c r="M448" s="5"/>
      <c r="N448" s="164"/>
      <c r="O448" s="164"/>
      <c r="P448" s="164"/>
      <c r="Q448" s="164"/>
      <c r="R448" s="164"/>
      <c r="S448" s="5"/>
    </row>
    <row r="449" spans="1:19" ht="15.75" customHeight="1">
      <c r="A449" s="5"/>
      <c r="B449" s="164"/>
      <c r="C449" s="164"/>
      <c r="D449" s="162"/>
      <c r="E449" s="166"/>
      <c r="F449" s="166"/>
      <c r="G449" s="199"/>
      <c r="H449" s="199"/>
      <c r="I449" s="199"/>
      <c r="J449" s="199"/>
      <c r="K449" s="199"/>
      <c r="L449" s="199"/>
      <c r="M449" s="5"/>
      <c r="N449" s="164"/>
      <c r="O449" s="164"/>
      <c r="P449" s="164"/>
      <c r="Q449" s="164"/>
      <c r="R449" s="164"/>
      <c r="S449" s="5"/>
    </row>
    <row r="450" spans="1:19" ht="15.75" customHeight="1">
      <c r="A450" s="5"/>
      <c r="B450" s="164"/>
      <c r="C450" s="164"/>
      <c r="D450" s="162"/>
      <c r="E450" s="166"/>
      <c r="F450" s="166"/>
      <c r="G450" s="199"/>
      <c r="H450" s="199"/>
      <c r="I450" s="199"/>
      <c r="J450" s="199"/>
      <c r="K450" s="199"/>
      <c r="L450" s="199"/>
      <c r="M450" s="5"/>
      <c r="N450" s="164"/>
      <c r="O450" s="164"/>
      <c r="P450" s="164"/>
      <c r="Q450" s="164"/>
      <c r="R450" s="164"/>
      <c r="S450" s="5"/>
    </row>
    <row r="451" spans="1:19" ht="15.75" customHeight="1">
      <c r="A451" s="5"/>
      <c r="B451" s="164"/>
      <c r="C451" s="164"/>
      <c r="D451" s="162"/>
      <c r="E451" s="166"/>
      <c r="F451" s="166"/>
      <c r="G451" s="199"/>
      <c r="H451" s="199"/>
      <c r="I451" s="199"/>
      <c r="J451" s="199"/>
      <c r="K451" s="199"/>
      <c r="L451" s="199"/>
      <c r="M451" s="5"/>
      <c r="N451" s="164"/>
      <c r="O451" s="164"/>
      <c r="P451" s="164"/>
      <c r="Q451" s="164"/>
      <c r="R451" s="164"/>
      <c r="S451" s="5"/>
    </row>
    <row r="452" spans="1:19" ht="15.75" customHeight="1">
      <c r="A452" s="5"/>
      <c r="B452" s="164"/>
      <c r="C452" s="164"/>
      <c r="D452" s="162"/>
      <c r="E452" s="166"/>
      <c r="F452" s="166"/>
      <c r="G452" s="199"/>
      <c r="H452" s="199"/>
      <c r="I452" s="199"/>
      <c r="J452" s="199"/>
      <c r="K452" s="199"/>
      <c r="L452" s="199"/>
      <c r="M452" s="5"/>
      <c r="N452" s="164"/>
      <c r="O452" s="164"/>
      <c r="P452" s="164"/>
      <c r="Q452" s="164"/>
      <c r="R452" s="164"/>
      <c r="S452" s="5"/>
    </row>
    <row r="453" spans="1:19" ht="15.75" customHeight="1">
      <c r="A453" s="5"/>
      <c r="B453" s="164"/>
      <c r="C453" s="164"/>
      <c r="D453" s="162"/>
      <c r="E453" s="166"/>
      <c r="F453" s="166"/>
      <c r="G453" s="199"/>
      <c r="H453" s="199"/>
      <c r="I453" s="199"/>
      <c r="J453" s="199"/>
      <c r="K453" s="199"/>
      <c r="L453" s="199"/>
      <c r="M453" s="5"/>
      <c r="N453" s="164"/>
      <c r="O453" s="164"/>
      <c r="P453" s="164"/>
      <c r="Q453" s="164"/>
      <c r="R453" s="164"/>
      <c r="S453" s="5"/>
    </row>
    <row r="454" spans="1:19" ht="15.75" customHeight="1">
      <c r="A454" s="5"/>
      <c r="B454" s="164"/>
      <c r="C454" s="164"/>
      <c r="D454" s="162"/>
      <c r="E454" s="166"/>
      <c r="F454" s="166"/>
      <c r="G454" s="199"/>
      <c r="H454" s="199"/>
      <c r="I454" s="199"/>
      <c r="J454" s="199"/>
      <c r="K454" s="199"/>
      <c r="L454" s="199"/>
      <c r="M454" s="5"/>
      <c r="N454" s="164"/>
      <c r="O454" s="164"/>
      <c r="P454" s="164"/>
      <c r="Q454" s="164"/>
      <c r="R454" s="164"/>
      <c r="S454" s="5"/>
    </row>
    <row r="455" spans="1:19" ht="15.75" customHeight="1">
      <c r="A455" s="5"/>
      <c r="B455" s="164"/>
      <c r="C455" s="164"/>
      <c r="D455" s="162"/>
      <c r="E455" s="166"/>
      <c r="F455" s="166"/>
      <c r="G455" s="199"/>
      <c r="H455" s="199"/>
      <c r="I455" s="199"/>
      <c r="J455" s="199"/>
      <c r="K455" s="199"/>
      <c r="L455" s="199"/>
      <c r="M455" s="5"/>
      <c r="N455" s="164"/>
      <c r="O455" s="164"/>
      <c r="P455" s="164"/>
      <c r="Q455" s="164"/>
      <c r="R455" s="164"/>
      <c r="S455" s="5"/>
    </row>
    <row r="456" spans="1:19" ht="15.75" customHeight="1">
      <c r="A456" s="5"/>
      <c r="B456" s="164"/>
      <c r="C456" s="164"/>
      <c r="D456" s="162"/>
      <c r="E456" s="166"/>
      <c r="F456" s="166"/>
      <c r="G456" s="199"/>
      <c r="H456" s="199"/>
      <c r="I456" s="199"/>
      <c r="J456" s="199"/>
      <c r="K456" s="199"/>
      <c r="L456" s="199"/>
      <c r="M456" s="5"/>
      <c r="N456" s="164"/>
      <c r="O456" s="164"/>
      <c r="P456" s="164"/>
      <c r="Q456" s="164"/>
      <c r="R456" s="164"/>
      <c r="S456" s="5"/>
    </row>
    <row r="457" spans="1:19" ht="15.75" customHeight="1">
      <c r="A457" s="5"/>
      <c r="B457" s="164"/>
      <c r="C457" s="164"/>
      <c r="D457" s="162"/>
      <c r="E457" s="166"/>
      <c r="F457" s="166"/>
      <c r="G457" s="199"/>
      <c r="H457" s="199"/>
      <c r="I457" s="199"/>
      <c r="J457" s="199"/>
      <c r="K457" s="199"/>
      <c r="L457" s="199"/>
      <c r="M457" s="5"/>
      <c r="N457" s="164"/>
      <c r="O457" s="164"/>
      <c r="P457" s="164"/>
      <c r="Q457" s="164"/>
      <c r="R457" s="164"/>
      <c r="S457" s="5"/>
    </row>
    <row r="458" spans="1:19" ht="15.75" customHeight="1">
      <c r="A458" s="5"/>
      <c r="B458" s="164"/>
      <c r="C458" s="164"/>
      <c r="D458" s="162"/>
      <c r="E458" s="166"/>
      <c r="F458" s="166"/>
      <c r="G458" s="199"/>
      <c r="H458" s="199"/>
      <c r="I458" s="199"/>
      <c r="J458" s="199"/>
      <c r="K458" s="199"/>
      <c r="L458" s="199"/>
      <c r="M458" s="5"/>
      <c r="N458" s="164"/>
      <c r="O458" s="164"/>
      <c r="P458" s="164"/>
      <c r="Q458" s="164"/>
      <c r="R458" s="164"/>
      <c r="S458" s="5"/>
    </row>
    <row r="459" spans="1:19" ht="15.75" customHeight="1">
      <c r="A459" s="5"/>
      <c r="B459" s="164"/>
      <c r="C459" s="164"/>
      <c r="D459" s="162"/>
      <c r="E459" s="166"/>
      <c r="F459" s="166"/>
      <c r="G459" s="199"/>
      <c r="H459" s="199"/>
      <c r="I459" s="199"/>
      <c r="J459" s="199"/>
      <c r="K459" s="199"/>
      <c r="L459" s="199"/>
      <c r="M459" s="5"/>
      <c r="N459" s="164"/>
      <c r="O459" s="164"/>
      <c r="P459" s="164"/>
      <c r="Q459" s="164"/>
      <c r="R459" s="164"/>
      <c r="S459" s="5"/>
    </row>
    <row r="460" spans="1:19" ht="15.75" customHeight="1">
      <c r="A460" s="5"/>
      <c r="B460" s="164"/>
      <c r="C460" s="164"/>
      <c r="D460" s="162"/>
      <c r="E460" s="166"/>
      <c r="F460" s="166"/>
      <c r="G460" s="199"/>
      <c r="H460" s="199"/>
      <c r="I460" s="199"/>
      <c r="J460" s="199"/>
      <c r="K460" s="199"/>
      <c r="L460" s="199"/>
      <c r="M460" s="5"/>
      <c r="N460" s="164"/>
      <c r="O460" s="164"/>
      <c r="P460" s="164"/>
      <c r="Q460" s="164"/>
      <c r="R460" s="164"/>
      <c r="S460" s="5"/>
    </row>
    <row r="461" spans="1:19" ht="15.75" customHeight="1">
      <c r="A461" s="5"/>
      <c r="B461" s="164"/>
      <c r="C461" s="164"/>
      <c r="D461" s="162"/>
      <c r="E461" s="166"/>
      <c r="F461" s="166"/>
      <c r="G461" s="199"/>
      <c r="H461" s="199"/>
      <c r="I461" s="199"/>
      <c r="J461" s="199"/>
      <c r="K461" s="199"/>
      <c r="L461" s="199"/>
      <c r="M461" s="5"/>
      <c r="N461" s="164"/>
      <c r="O461" s="164"/>
      <c r="P461" s="164"/>
      <c r="Q461" s="164"/>
      <c r="R461" s="164"/>
      <c r="S461" s="5"/>
    </row>
    <row r="462" spans="1:19" ht="15.75" customHeight="1">
      <c r="A462" s="5"/>
      <c r="B462" s="164"/>
      <c r="C462" s="164"/>
      <c r="D462" s="162"/>
      <c r="E462" s="166"/>
      <c r="F462" s="166"/>
      <c r="G462" s="199"/>
      <c r="H462" s="199"/>
      <c r="I462" s="199"/>
      <c r="J462" s="199"/>
      <c r="K462" s="199"/>
      <c r="L462" s="199"/>
      <c r="M462" s="5"/>
      <c r="N462" s="164"/>
      <c r="O462" s="164"/>
      <c r="P462" s="164"/>
      <c r="Q462" s="164"/>
      <c r="R462" s="164"/>
      <c r="S462" s="5"/>
    </row>
    <row r="463" spans="1:19" ht="15.75" customHeight="1">
      <c r="A463" s="5"/>
      <c r="B463" s="164"/>
      <c r="C463" s="164"/>
      <c r="D463" s="162"/>
      <c r="E463" s="166"/>
      <c r="F463" s="166"/>
      <c r="G463" s="199"/>
      <c r="H463" s="199"/>
      <c r="I463" s="199"/>
      <c r="J463" s="199"/>
      <c r="K463" s="199"/>
      <c r="L463" s="199"/>
      <c r="M463" s="5"/>
      <c r="N463" s="164"/>
      <c r="O463" s="164"/>
      <c r="P463" s="164"/>
      <c r="Q463" s="164"/>
      <c r="R463" s="164"/>
      <c r="S463" s="5"/>
    </row>
    <row r="464" spans="1:19" ht="15.75" customHeight="1">
      <c r="A464" s="5"/>
      <c r="B464" s="164"/>
      <c r="C464" s="164"/>
      <c r="D464" s="162"/>
      <c r="E464" s="166"/>
      <c r="F464" s="166"/>
      <c r="G464" s="199"/>
      <c r="H464" s="199"/>
      <c r="I464" s="199"/>
      <c r="J464" s="199"/>
      <c r="K464" s="199"/>
      <c r="L464" s="199"/>
      <c r="M464" s="5"/>
      <c r="N464" s="164"/>
      <c r="O464" s="164"/>
      <c r="P464" s="164"/>
      <c r="Q464" s="164"/>
      <c r="R464" s="164"/>
      <c r="S464" s="5"/>
    </row>
    <row r="465" spans="1:19" ht="15.75" customHeight="1">
      <c r="A465" s="5"/>
      <c r="B465" s="164"/>
      <c r="C465" s="164"/>
      <c r="D465" s="162"/>
      <c r="E465" s="166"/>
      <c r="F465" s="166"/>
      <c r="G465" s="199"/>
      <c r="H465" s="199"/>
      <c r="I465" s="199"/>
      <c r="J465" s="199"/>
      <c r="K465" s="199"/>
      <c r="L465" s="199"/>
      <c r="M465" s="5"/>
      <c r="N465" s="164"/>
      <c r="O465" s="164"/>
      <c r="P465" s="164"/>
      <c r="Q465" s="164"/>
      <c r="R465" s="164"/>
      <c r="S465" s="5"/>
    </row>
    <row r="466" spans="1:19" ht="15.75" customHeight="1">
      <c r="A466" s="5"/>
      <c r="B466" s="164"/>
      <c r="C466" s="164"/>
      <c r="D466" s="162"/>
      <c r="E466" s="166"/>
      <c r="F466" s="166"/>
      <c r="G466" s="199"/>
      <c r="H466" s="199"/>
      <c r="I466" s="199"/>
      <c r="J466" s="199"/>
      <c r="K466" s="199"/>
      <c r="L466" s="199"/>
      <c r="M466" s="5"/>
      <c r="N466" s="164"/>
      <c r="O466" s="164"/>
      <c r="P466" s="164"/>
      <c r="Q466" s="164"/>
      <c r="R466" s="164"/>
      <c r="S466" s="5"/>
    </row>
    <row r="467" spans="1:19" ht="15.75" customHeight="1">
      <c r="A467" s="5"/>
      <c r="B467" s="164"/>
      <c r="C467" s="164"/>
      <c r="D467" s="162"/>
      <c r="E467" s="166"/>
      <c r="F467" s="166"/>
      <c r="G467" s="199"/>
      <c r="H467" s="199"/>
      <c r="I467" s="199"/>
      <c r="J467" s="199"/>
      <c r="K467" s="199"/>
      <c r="L467" s="199"/>
      <c r="M467" s="5"/>
      <c r="N467" s="164"/>
      <c r="O467" s="164"/>
      <c r="P467" s="164"/>
      <c r="Q467" s="164"/>
      <c r="R467" s="164"/>
      <c r="S467" s="5"/>
    </row>
    <row r="468" spans="1:19" ht="15.75" customHeight="1">
      <c r="A468" s="5"/>
      <c r="B468" s="164"/>
      <c r="C468" s="164"/>
      <c r="D468" s="162"/>
      <c r="E468" s="166"/>
      <c r="F468" s="166"/>
      <c r="G468" s="199"/>
      <c r="H468" s="199"/>
      <c r="I468" s="199"/>
      <c r="J468" s="199"/>
      <c r="K468" s="199"/>
      <c r="L468" s="199"/>
      <c r="M468" s="5"/>
      <c r="N468" s="164"/>
      <c r="O468" s="164"/>
      <c r="P468" s="164"/>
      <c r="Q468" s="164"/>
      <c r="R468" s="164"/>
      <c r="S468" s="5"/>
    </row>
    <row r="469" spans="1:19" ht="15.75" customHeight="1">
      <c r="A469" s="5"/>
      <c r="B469" s="164"/>
      <c r="C469" s="164"/>
      <c r="D469" s="162"/>
      <c r="E469" s="166"/>
      <c r="F469" s="166"/>
      <c r="G469" s="199"/>
      <c r="H469" s="199"/>
      <c r="I469" s="199"/>
      <c r="J469" s="199"/>
      <c r="K469" s="199"/>
      <c r="L469" s="199"/>
      <c r="M469" s="5"/>
      <c r="N469" s="164"/>
      <c r="O469" s="164"/>
      <c r="P469" s="164"/>
      <c r="Q469" s="164"/>
      <c r="R469" s="164"/>
      <c r="S469" s="5"/>
    </row>
    <row r="470" spans="1:19" ht="15.75" customHeight="1">
      <c r="A470" s="5"/>
      <c r="B470" s="164"/>
      <c r="C470" s="164"/>
      <c r="D470" s="162"/>
      <c r="E470" s="166"/>
      <c r="F470" s="166"/>
      <c r="G470" s="199"/>
      <c r="H470" s="199"/>
      <c r="I470" s="199"/>
      <c r="J470" s="199"/>
      <c r="K470" s="199"/>
      <c r="L470" s="199"/>
      <c r="M470" s="5"/>
      <c r="N470" s="164"/>
      <c r="O470" s="164"/>
      <c r="P470" s="164"/>
      <c r="Q470" s="164"/>
      <c r="R470" s="164"/>
      <c r="S470" s="5"/>
    </row>
    <row r="471" spans="1:19" ht="15.75" customHeight="1">
      <c r="A471" s="5"/>
      <c r="B471" s="164"/>
      <c r="C471" s="164"/>
      <c r="D471" s="162"/>
      <c r="E471" s="166"/>
      <c r="F471" s="166"/>
      <c r="G471" s="199"/>
      <c r="H471" s="199"/>
      <c r="I471" s="199"/>
      <c r="J471" s="199"/>
      <c r="K471" s="199"/>
      <c r="L471" s="199"/>
      <c r="M471" s="5"/>
      <c r="N471" s="164"/>
      <c r="O471" s="164"/>
      <c r="P471" s="164"/>
      <c r="Q471" s="164"/>
      <c r="R471" s="164"/>
      <c r="S471" s="5"/>
    </row>
    <row r="472" spans="1:19" ht="15.75" customHeight="1">
      <c r="A472" s="5"/>
      <c r="B472" s="164"/>
      <c r="C472" s="164"/>
      <c r="D472" s="162"/>
      <c r="E472" s="166"/>
      <c r="F472" s="166"/>
      <c r="G472" s="199"/>
      <c r="H472" s="199"/>
      <c r="I472" s="199"/>
      <c r="J472" s="199"/>
      <c r="K472" s="199"/>
      <c r="L472" s="199"/>
      <c r="M472" s="5"/>
      <c r="N472" s="164"/>
      <c r="O472" s="164"/>
      <c r="P472" s="164"/>
      <c r="Q472" s="164"/>
      <c r="R472" s="164"/>
      <c r="S472" s="5"/>
    </row>
    <row r="473" spans="1:19" ht="15.75" customHeight="1">
      <c r="A473" s="5"/>
      <c r="B473" s="164"/>
      <c r="C473" s="164"/>
      <c r="D473" s="162"/>
      <c r="E473" s="166"/>
      <c r="F473" s="166"/>
      <c r="G473" s="199"/>
      <c r="H473" s="199"/>
      <c r="I473" s="199"/>
      <c r="J473" s="199"/>
      <c r="K473" s="199"/>
      <c r="L473" s="199"/>
      <c r="M473" s="5"/>
      <c r="N473" s="164"/>
      <c r="O473" s="164"/>
      <c r="P473" s="164"/>
      <c r="Q473" s="164"/>
      <c r="R473" s="164"/>
      <c r="S473" s="5"/>
    </row>
    <row r="474" spans="1:19" ht="15.75" customHeight="1">
      <c r="A474" s="5"/>
      <c r="B474" s="164"/>
      <c r="C474" s="164"/>
      <c r="D474" s="162"/>
      <c r="E474" s="166"/>
      <c r="F474" s="166"/>
      <c r="G474" s="199"/>
      <c r="H474" s="199"/>
      <c r="I474" s="199"/>
      <c r="J474" s="199"/>
      <c r="K474" s="199"/>
      <c r="L474" s="199"/>
      <c r="M474" s="5"/>
      <c r="N474" s="164"/>
      <c r="O474" s="164"/>
      <c r="P474" s="164"/>
      <c r="Q474" s="164"/>
      <c r="R474" s="164"/>
      <c r="S474" s="5"/>
    </row>
    <row r="475" spans="1:19" ht="15.75" customHeight="1">
      <c r="A475" s="5"/>
      <c r="B475" s="164"/>
      <c r="C475" s="164"/>
      <c r="D475" s="162"/>
      <c r="E475" s="166"/>
      <c r="F475" s="166"/>
      <c r="G475" s="199"/>
      <c r="H475" s="199"/>
      <c r="I475" s="199"/>
      <c r="J475" s="199"/>
      <c r="K475" s="199"/>
      <c r="L475" s="199"/>
      <c r="M475" s="5"/>
      <c r="N475" s="164"/>
      <c r="O475" s="164"/>
      <c r="P475" s="164"/>
      <c r="Q475" s="164"/>
      <c r="R475" s="164"/>
      <c r="S475" s="5"/>
    </row>
    <row r="476" spans="1:19" ht="15.75" customHeight="1">
      <c r="A476" s="5"/>
      <c r="B476" s="164"/>
      <c r="C476" s="164"/>
      <c r="D476" s="162"/>
      <c r="E476" s="166"/>
      <c r="F476" s="166"/>
      <c r="G476" s="199"/>
      <c r="H476" s="199"/>
      <c r="I476" s="199"/>
      <c r="J476" s="199"/>
      <c r="K476" s="199"/>
      <c r="L476" s="199"/>
      <c r="M476" s="5"/>
      <c r="N476" s="164"/>
      <c r="O476" s="164"/>
      <c r="P476" s="164"/>
      <c r="Q476" s="164"/>
      <c r="R476" s="164"/>
      <c r="S476" s="5"/>
    </row>
    <row r="477" spans="1:19" ht="15.75" customHeight="1">
      <c r="A477" s="5"/>
      <c r="B477" s="164"/>
      <c r="C477" s="164"/>
      <c r="D477" s="162"/>
      <c r="E477" s="166"/>
      <c r="F477" s="166"/>
      <c r="G477" s="199"/>
      <c r="H477" s="199"/>
      <c r="I477" s="199"/>
      <c r="J477" s="199"/>
      <c r="K477" s="199"/>
      <c r="L477" s="199"/>
      <c r="M477" s="5"/>
      <c r="N477" s="164"/>
      <c r="O477" s="164"/>
      <c r="P477" s="164"/>
      <c r="Q477" s="164"/>
      <c r="R477" s="164"/>
      <c r="S477" s="5"/>
    </row>
    <row r="478" spans="1:19" ht="15.75" customHeight="1">
      <c r="A478" s="5"/>
      <c r="B478" s="164"/>
      <c r="C478" s="164"/>
      <c r="D478" s="162"/>
      <c r="E478" s="166"/>
      <c r="F478" s="166"/>
      <c r="G478" s="199"/>
      <c r="H478" s="199"/>
      <c r="I478" s="199"/>
      <c r="J478" s="199"/>
      <c r="K478" s="199"/>
      <c r="L478" s="199"/>
      <c r="M478" s="5"/>
      <c r="N478" s="164"/>
      <c r="O478" s="164"/>
      <c r="P478" s="164"/>
      <c r="Q478" s="164"/>
      <c r="R478" s="164"/>
      <c r="S478" s="5"/>
    </row>
    <row r="479" spans="1:19" ht="15.75" customHeight="1">
      <c r="A479" s="5"/>
      <c r="B479" s="164"/>
      <c r="C479" s="164"/>
      <c r="D479" s="162"/>
      <c r="E479" s="166"/>
      <c r="F479" s="166"/>
      <c r="G479" s="199"/>
      <c r="H479" s="199"/>
      <c r="I479" s="199"/>
      <c r="J479" s="199"/>
      <c r="K479" s="199"/>
      <c r="L479" s="199"/>
      <c r="M479" s="5"/>
      <c r="N479" s="164"/>
      <c r="O479" s="164"/>
      <c r="P479" s="164"/>
      <c r="Q479" s="164"/>
      <c r="R479" s="164"/>
      <c r="S479" s="5"/>
    </row>
    <row r="480" spans="1:19" ht="15.75" customHeight="1">
      <c r="A480" s="5"/>
      <c r="B480" s="164"/>
      <c r="C480" s="164"/>
      <c r="D480" s="162"/>
      <c r="E480" s="166"/>
      <c r="F480" s="166"/>
      <c r="G480" s="199"/>
      <c r="H480" s="199"/>
      <c r="I480" s="199"/>
      <c r="J480" s="199"/>
      <c r="K480" s="199"/>
      <c r="L480" s="199"/>
      <c r="M480" s="5"/>
      <c r="N480" s="164"/>
      <c r="O480" s="164"/>
      <c r="P480" s="164"/>
      <c r="Q480" s="164"/>
      <c r="R480" s="164"/>
      <c r="S480" s="5"/>
    </row>
    <row r="481" spans="1:19" ht="15.75" customHeight="1">
      <c r="A481" s="5"/>
      <c r="B481" s="164"/>
      <c r="C481" s="164"/>
      <c r="D481" s="162"/>
      <c r="E481" s="166"/>
      <c r="F481" s="166"/>
      <c r="G481" s="199"/>
      <c r="H481" s="199"/>
      <c r="I481" s="199"/>
      <c r="J481" s="199"/>
      <c r="K481" s="199"/>
      <c r="L481" s="199"/>
      <c r="M481" s="5"/>
      <c r="N481" s="164"/>
      <c r="O481" s="164"/>
      <c r="P481" s="164"/>
      <c r="Q481" s="164"/>
      <c r="R481" s="164"/>
      <c r="S481" s="5"/>
    </row>
    <row r="482" spans="1:19" ht="15.75" customHeight="1">
      <c r="A482" s="5"/>
      <c r="B482" s="164"/>
      <c r="C482" s="164"/>
      <c r="D482" s="162"/>
      <c r="E482" s="166"/>
      <c r="F482" s="166"/>
      <c r="G482" s="199"/>
      <c r="H482" s="199"/>
      <c r="I482" s="199"/>
      <c r="J482" s="199"/>
      <c r="K482" s="199"/>
      <c r="L482" s="199"/>
      <c r="M482" s="5"/>
      <c r="N482" s="164"/>
      <c r="O482" s="164"/>
      <c r="P482" s="164"/>
      <c r="Q482" s="164"/>
      <c r="R482" s="164"/>
      <c r="S482" s="5"/>
    </row>
    <row r="483" spans="1:19" ht="15.75" customHeight="1">
      <c r="A483" s="5"/>
      <c r="B483" s="164"/>
      <c r="C483" s="164"/>
      <c r="D483" s="162"/>
      <c r="E483" s="166"/>
      <c r="F483" s="166"/>
      <c r="G483" s="199"/>
      <c r="H483" s="199"/>
      <c r="I483" s="199"/>
      <c r="J483" s="199"/>
      <c r="K483" s="199"/>
      <c r="L483" s="199"/>
      <c r="M483" s="5"/>
      <c r="N483" s="164"/>
      <c r="O483" s="164"/>
      <c r="P483" s="164"/>
      <c r="Q483" s="164"/>
      <c r="R483" s="164"/>
      <c r="S483" s="5"/>
    </row>
    <row r="484" spans="1:19" ht="15.75" customHeight="1">
      <c r="A484" s="5"/>
      <c r="B484" s="164"/>
      <c r="C484" s="164"/>
      <c r="D484" s="162"/>
      <c r="E484" s="166"/>
      <c r="F484" s="166"/>
      <c r="G484" s="199"/>
      <c r="H484" s="199"/>
      <c r="I484" s="199"/>
      <c r="J484" s="199"/>
      <c r="K484" s="199"/>
      <c r="L484" s="199"/>
      <c r="M484" s="5"/>
      <c r="N484" s="164"/>
      <c r="O484" s="164"/>
      <c r="P484" s="164"/>
      <c r="Q484" s="164"/>
      <c r="R484" s="164"/>
      <c r="S484" s="5"/>
    </row>
    <row r="485" spans="1:19" ht="15.75" customHeight="1">
      <c r="A485" s="5"/>
      <c r="B485" s="164"/>
      <c r="C485" s="164"/>
      <c r="D485" s="162"/>
      <c r="E485" s="166"/>
      <c r="F485" s="166"/>
      <c r="G485" s="199"/>
      <c r="H485" s="199"/>
      <c r="I485" s="199"/>
      <c r="J485" s="199"/>
      <c r="K485" s="199"/>
      <c r="L485" s="199"/>
      <c r="M485" s="5"/>
      <c r="N485" s="164"/>
      <c r="O485" s="164"/>
      <c r="P485" s="164"/>
      <c r="Q485" s="164"/>
      <c r="R485" s="164"/>
      <c r="S485" s="5"/>
    </row>
    <row r="486" spans="1:19" ht="15.75" customHeight="1">
      <c r="A486" s="5"/>
      <c r="B486" s="164"/>
      <c r="C486" s="164"/>
      <c r="D486" s="162"/>
      <c r="E486" s="166"/>
      <c r="F486" s="166"/>
      <c r="G486" s="199"/>
      <c r="H486" s="199"/>
      <c r="I486" s="199"/>
      <c r="J486" s="199"/>
      <c r="K486" s="199"/>
      <c r="L486" s="199"/>
      <c r="M486" s="5"/>
      <c r="N486" s="164"/>
      <c r="O486" s="164"/>
      <c r="P486" s="164"/>
      <c r="Q486" s="164"/>
      <c r="R486" s="164"/>
      <c r="S486" s="5"/>
    </row>
    <row r="487" spans="1:19" ht="15.75" customHeight="1">
      <c r="A487" s="5"/>
      <c r="B487" s="164"/>
      <c r="C487" s="164"/>
      <c r="D487" s="162"/>
      <c r="E487" s="166"/>
      <c r="F487" s="166"/>
      <c r="G487" s="199"/>
      <c r="H487" s="199"/>
      <c r="I487" s="199"/>
      <c r="J487" s="199"/>
      <c r="K487" s="199"/>
      <c r="L487" s="199"/>
      <c r="M487" s="5"/>
      <c r="N487" s="164"/>
      <c r="O487" s="164"/>
      <c r="P487" s="164"/>
      <c r="Q487" s="164"/>
      <c r="R487" s="164"/>
      <c r="S487" s="5"/>
    </row>
    <row r="488" spans="1:19" ht="15.75" customHeight="1">
      <c r="A488" s="5"/>
      <c r="B488" s="164"/>
      <c r="C488" s="164"/>
      <c r="D488" s="162"/>
      <c r="E488" s="166"/>
      <c r="F488" s="166"/>
      <c r="G488" s="199"/>
      <c r="H488" s="199"/>
      <c r="I488" s="199"/>
      <c r="J488" s="199"/>
      <c r="K488" s="199"/>
      <c r="L488" s="199"/>
      <c r="M488" s="5"/>
      <c r="N488" s="164"/>
      <c r="O488" s="164"/>
      <c r="P488" s="164"/>
      <c r="Q488" s="164"/>
      <c r="R488" s="164"/>
      <c r="S488" s="5"/>
    </row>
    <row r="489" spans="1:19" ht="15.75" customHeight="1">
      <c r="A489" s="5"/>
      <c r="B489" s="164"/>
      <c r="C489" s="164"/>
      <c r="D489" s="162"/>
      <c r="E489" s="166"/>
      <c r="F489" s="166"/>
      <c r="G489" s="199"/>
      <c r="H489" s="199"/>
      <c r="I489" s="199"/>
      <c r="J489" s="199"/>
      <c r="K489" s="199"/>
      <c r="L489" s="199"/>
      <c r="M489" s="5"/>
      <c r="N489" s="164"/>
      <c r="O489" s="164"/>
      <c r="P489" s="164"/>
      <c r="Q489" s="164"/>
      <c r="R489" s="164"/>
      <c r="S489" s="5"/>
    </row>
    <row r="490" spans="1:19" ht="15.75" customHeight="1">
      <c r="A490" s="5"/>
      <c r="B490" s="164"/>
      <c r="C490" s="164"/>
      <c r="D490" s="162"/>
      <c r="E490" s="166"/>
      <c r="F490" s="166"/>
      <c r="G490" s="199"/>
      <c r="H490" s="199"/>
      <c r="I490" s="199"/>
      <c r="J490" s="199"/>
      <c r="K490" s="199"/>
      <c r="L490" s="199"/>
      <c r="M490" s="5"/>
      <c r="N490" s="164"/>
      <c r="O490" s="164"/>
      <c r="P490" s="164"/>
      <c r="Q490" s="164"/>
      <c r="R490" s="164"/>
      <c r="S490" s="5"/>
    </row>
    <row r="491" spans="1:19" ht="15.75" customHeight="1">
      <c r="A491" s="5"/>
      <c r="B491" s="164"/>
      <c r="C491" s="164"/>
      <c r="D491" s="162"/>
      <c r="E491" s="166"/>
      <c r="F491" s="166"/>
      <c r="G491" s="199"/>
      <c r="H491" s="199"/>
      <c r="I491" s="199"/>
      <c r="J491" s="199"/>
      <c r="K491" s="199"/>
      <c r="L491" s="199"/>
      <c r="M491" s="5"/>
      <c r="N491" s="164"/>
      <c r="O491" s="164"/>
      <c r="P491" s="164"/>
      <c r="Q491" s="164"/>
      <c r="R491" s="164"/>
      <c r="S491" s="5"/>
    </row>
    <row r="492" spans="1:19" ht="15.75" customHeight="1">
      <c r="A492" s="5"/>
      <c r="B492" s="164"/>
      <c r="C492" s="164"/>
      <c r="D492" s="162"/>
      <c r="E492" s="166"/>
      <c r="F492" s="166"/>
      <c r="G492" s="199"/>
      <c r="H492" s="199"/>
      <c r="I492" s="199"/>
      <c r="J492" s="199"/>
      <c r="K492" s="199"/>
      <c r="L492" s="199"/>
      <c r="M492" s="5"/>
      <c r="N492" s="164"/>
      <c r="O492" s="164"/>
      <c r="P492" s="164"/>
      <c r="Q492" s="164"/>
      <c r="R492" s="164"/>
      <c r="S492" s="5"/>
    </row>
    <row r="493" spans="1:19" ht="15.75" customHeight="1">
      <c r="A493" s="5"/>
      <c r="B493" s="164"/>
      <c r="C493" s="164"/>
      <c r="D493" s="162"/>
      <c r="E493" s="166"/>
      <c r="F493" s="166"/>
      <c r="G493" s="199"/>
      <c r="H493" s="199"/>
      <c r="I493" s="199"/>
      <c r="J493" s="199"/>
      <c r="K493" s="199"/>
      <c r="L493" s="199"/>
      <c r="M493" s="5"/>
      <c r="N493" s="164"/>
      <c r="O493" s="164"/>
      <c r="P493" s="164"/>
      <c r="Q493" s="164"/>
      <c r="R493" s="164"/>
      <c r="S493" s="5"/>
    </row>
    <row r="494" spans="1:19" ht="15.75" customHeight="1">
      <c r="A494" s="5"/>
      <c r="B494" s="164"/>
      <c r="C494" s="164"/>
      <c r="D494" s="162"/>
      <c r="E494" s="166"/>
      <c r="F494" s="166"/>
      <c r="G494" s="199"/>
      <c r="H494" s="199"/>
      <c r="I494" s="199"/>
      <c r="J494" s="199"/>
      <c r="K494" s="199"/>
      <c r="L494" s="199"/>
      <c r="M494" s="5"/>
      <c r="N494" s="164"/>
      <c r="O494" s="164"/>
      <c r="P494" s="164"/>
      <c r="Q494" s="164"/>
      <c r="R494" s="164"/>
      <c r="S494" s="5"/>
    </row>
    <row r="495" spans="1:19" ht="15.75" customHeight="1">
      <c r="A495" s="5"/>
      <c r="B495" s="164"/>
      <c r="C495" s="164"/>
      <c r="D495" s="162"/>
      <c r="E495" s="166"/>
      <c r="F495" s="166"/>
      <c r="G495" s="199"/>
      <c r="H495" s="199"/>
      <c r="I495" s="199"/>
      <c r="J495" s="199"/>
      <c r="K495" s="199"/>
      <c r="L495" s="199"/>
      <c r="M495" s="5"/>
      <c r="N495" s="164"/>
      <c r="O495" s="164"/>
      <c r="P495" s="164"/>
      <c r="Q495" s="164"/>
      <c r="R495" s="164"/>
      <c r="S495" s="5"/>
    </row>
    <row r="496" spans="1:19" ht="15.75" customHeight="1">
      <c r="A496" s="5"/>
      <c r="B496" s="164"/>
      <c r="C496" s="164"/>
      <c r="D496" s="162"/>
      <c r="E496" s="166"/>
      <c r="F496" s="166"/>
      <c r="G496" s="199"/>
      <c r="H496" s="199"/>
      <c r="I496" s="199"/>
      <c r="J496" s="199"/>
      <c r="K496" s="199"/>
      <c r="L496" s="199"/>
      <c r="M496" s="5"/>
      <c r="N496" s="164"/>
      <c r="O496" s="164"/>
      <c r="P496" s="164"/>
      <c r="Q496" s="164"/>
      <c r="R496" s="164"/>
      <c r="S496" s="5"/>
    </row>
    <row r="497" spans="1:19" ht="15.75" customHeight="1">
      <c r="A497" s="5"/>
      <c r="B497" s="164"/>
      <c r="C497" s="164"/>
      <c r="D497" s="162"/>
      <c r="E497" s="166"/>
      <c r="F497" s="166"/>
      <c r="G497" s="199"/>
      <c r="H497" s="199"/>
      <c r="I497" s="199"/>
      <c r="J497" s="199"/>
      <c r="K497" s="199"/>
      <c r="L497" s="199"/>
      <c r="M497" s="5"/>
      <c r="N497" s="164"/>
      <c r="O497" s="164"/>
      <c r="P497" s="164"/>
      <c r="Q497" s="164"/>
      <c r="R497" s="164"/>
      <c r="S497" s="5"/>
    </row>
    <row r="498" spans="1:19" ht="15.75" customHeight="1">
      <c r="A498" s="5"/>
      <c r="B498" s="164"/>
      <c r="C498" s="164"/>
      <c r="D498" s="162"/>
      <c r="E498" s="166"/>
      <c r="F498" s="166"/>
      <c r="G498" s="199"/>
      <c r="H498" s="199"/>
      <c r="I498" s="199"/>
      <c r="J498" s="199"/>
      <c r="K498" s="199"/>
      <c r="L498" s="199"/>
      <c r="M498" s="5"/>
      <c r="N498" s="164"/>
      <c r="O498" s="164"/>
      <c r="P498" s="164"/>
      <c r="Q498" s="164"/>
      <c r="R498" s="164"/>
      <c r="S498" s="5"/>
    </row>
    <row r="499" spans="1:19" ht="15.75" customHeight="1">
      <c r="A499" s="5"/>
      <c r="B499" s="164"/>
      <c r="C499" s="164"/>
      <c r="D499" s="162"/>
      <c r="E499" s="166"/>
      <c r="F499" s="166"/>
      <c r="G499" s="199"/>
      <c r="H499" s="199"/>
      <c r="I499" s="199"/>
      <c r="J499" s="199"/>
      <c r="K499" s="199"/>
      <c r="L499" s="199"/>
      <c r="M499" s="5"/>
      <c r="N499" s="164"/>
      <c r="O499" s="164"/>
      <c r="P499" s="164"/>
      <c r="Q499" s="164"/>
      <c r="R499" s="164"/>
      <c r="S499" s="5"/>
    </row>
    <row r="500" spans="1:19" ht="15.75" customHeight="1">
      <c r="A500" s="5"/>
      <c r="B500" s="164"/>
      <c r="C500" s="164"/>
      <c r="D500" s="162"/>
      <c r="E500" s="166"/>
      <c r="F500" s="166"/>
      <c r="G500" s="199"/>
      <c r="H500" s="199"/>
      <c r="I500" s="199"/>
      <c r="J500" s="199"/>
      <c r="K500" s="199"/>
      <c r="L500" s="199"/>
      <c r="M500" s="5"/>
      <c r="N500" s="164"/>
      <c r="O500" s="164"/>
      <c r="P500" s="164"/>
      <c r="Q500" s="164"/>
      <c r="R500" s="164"/>
      <c r="S500" s="5"/>
    </row>
    <row r="501" spans="1:19" ht="15.75" customHeight="1">
      <c r="A501" s="5"/>
      <c r="B501" s="164"/>
      <c r="C501" s="164"/>
      <c r="D501" s="162"/>
      <c r="E501" s="166"/>
      <c r="F501" s="166"/>
      <c r="G501" s="199"/>
      <c r="H501" s="199"/>
      <c r="I501" s="199"/>
      <c r="J501" s="199"/>
      <c r="K501" s="199"/>
      <c r="L501" s="199"/>
      <c r="M501" s="5"/>
      <c r="N501" s="164"/>
      <c r="O501" s="164"/>
      <c r="P501" s="164"/>
      <c r="Q501" s="164"/>
      <c r="R501" s="164"/>
      <c r="S501" s="5"/>
    </row>
    <row r="502" spans="1:19" ht="15.75" customHeight="1">
      <c r="A502" s="5"/>
      <c r="B502" s="164"/>
      <c r="C502" s="164"/>
      <c r="D502" s="162"/>
      <c r="E502" s="166"/>
      <c r="F502" s="166"/>
      <c r="G502" s="199"/>
      <c r="H502" s="199"/>
      <c r="I502" s="199"/>
      <c r="J502" s="199"/>
      <c r="K502" s="199"/>
      <c r="L502" s="199"/>
      <c r="M502" s="5"/>
      <c r="N502" s="164"/>
      <c r="O502" s="164"/>
      <c r="P502" s="164"/>
      <c r="Q502" s="164"/>
      <c r="R502" s="164"/>
      <c r="S502" s="5"/>
    </row>
    <row r="503" spans="1:19" ht="15.75" customHeight="1">
      <c r="A503" s="5"/>
      <c r="B503" s="164"/>
      <c r="C503" s="164"/>
      <c r="D503" s="162"/>
      <c r="E503" s="166"/>
      <c r="F503" s="166"/>
      <c r="G503" s="199"/>
      <c r="H503" s="199"/>
      <c r="I503" s="199"/>
      <c r="J503" s="199"/>
      <c r="K503" s="199"/>
      <c r="L503" s="199"/>
      <c r="M503" s="5"/>
      <c r="N503" s="164"/>
      <c r="O503" s="164"/>
      <c r="P503" s="164"/>
      <c r="Q503" s="164"/>
      <c r="R503" s="164"/>
      <c r="S503" s="5"/>
    </row>
    <row r="504" spans="1:19" ht="15.75" customHeight="1">
      <c r="A504" s="5"/>
      <c r="B504" s="164"/>
      <c r="C504" s="164"/>
      <c r="D504" s="162"/>
      <c r="E504" s="166"/>
      <c r="F504" s="166"/>
      <c r="G504" s="199"/>
      <c r="H504" s="199"/>
      <c r="I504" s="199"/>
      <c r="J504" s="199"/>
      <c r="K504" s="199"/>
      <c r="L504" s="199"/>
      <c r="M504" s="5"/>
      <c r="N504" s="164"/>
      <c r="O504" s="164"/>
      <c r="P504" s="164"/>
      <c r="Q504" s="164"/>
      <c r="R504" s="164"/>
      <c r="S504" s="5"/>
    </row>
    <row r="505" spans="1:19" ht="15.75" customHeight="1">
      <c r="A505" s="5"/>
      <c r="B505" s="164"/>
      <c r="C505" s="164"/>
      <c r="D505" s="162"/>
      <c r="E505" s="166"/>
      <c r="F505" s="166"/>
      <c r="G505" s="199"/>
      <c r="H505" s="199"/>
      <c r="I505" s="199"/>
      <c r="J505" s="199"/>
      <c r="K505" s="199"/>
      <c r="L505" s="199"/>
      <c r="M505" s="5"/>
      <c r="N505" s="164"/>
      <c r="O505" s="164"/>
      <c r="P505" s="164"/>
      <c r="Q505" s="164"/>
      <c r="R505" s="164"/>
      <c r="S505" s="5"/>
    </row>
    <row r="506" spans="1:19" ht="15.75" customHeight="1">
      <c r="A506" s="5"/>
      <c r="B506" s="164"/>
      <c r="C506" s="164"/>
      <c r="D506" s="162"/>
      <c r="E506" s="166"/>
      <c r="F506" s="166"/>
      <c r="G506" s="199"/>
      <c r="H506" s="199"/>
      <c r="I506" s="199"/>
      <c r="J506" s="199"/>
      <c r="K506" s="199"/>
      <c r="L506" s="199"/>
      <c r="M506" s="5"/>
      <c r="N506" s="164"/>
      <c r="O506" s="164"/>
      <c r="P506" s="164"/>
      <c r="Q506" s="164"/>
      <c r="R506" s="164"/>
      <c r="S506" s="5"/>
    </row>
    <row r="507" spans="1:19" ht="15.75" customHeight="1">
      <c r="A507" s="5"/>
      <c r="B507" s="164"/>
      <c r="C507" s="164"/>
      <c r="D507" s="162"/>
      <c r="E507" s="166"/>
      <c r="F507" s="166"/>
      <c r="G507" s="199"/>
      <c r="H507" s="199"/>
      <c r="I507" s="199"/>
      <c r="J507" s="199"/>
      <c r="K507" s="199"/>
      <c r="L507" s="199"/>
      <c r="M507" s="5"/>
      <c r="N507" s="164"/>
      <c r="O507" s="164"/>
      <c r="P507" s="164"/>
      <c r="Q507" s="164"/>
      <c r="R507" s="164"/>
      <c r="S507" s="5"/>
    </row>
    <row r="508" spans="1:19" ht="15.75" customHeight="1">
      <c r="A508" s="5"/>
      <c r="B508" s="164"/>
      <c r="C508" s="164"/>
      <c r="D508" s="162"/>
      <c r="E508" s="166"/>
      <c r="F508" s="166"/>
      <c r="G508" s="199"/>
      <c r="H508" s="199"/>
      <c r="I508" s="199"/>
      <c r="J508" s="199"/>
      <c r="K508" s="199"/>
      <c r="L508" s="199"/>
      <c r="M508" s="5"/>
      <c r="N508" s="164"/>
      <c r="O508" s="164"/>
      <c r="P508" s="164"/>
      <c r="Q508" s="164"/>
      <c r="R508" s="164"/>
      <c r="S508" s="5"/>
    </row>
    <row r="509" spans="1:19" ht="15.75" customHeight="1">
      <c r="A509" s="5"/>
      <c r="B509" s="164"/>
      <c r="C509" s="164"/>
      <c r="D509" s="162"/>
      <c r="E509" s="166"/>
      <c r="F509" s="166"/>
      <c r="G509" s="199"/>
      <c r="H509" s="199"/>
      <c r="I509" s="199"/>
      <c r="J509" s="199"/>
      <c r="K509" s="199"/>
      <c r="L509" s="199"/>
      <c r="M509" s="5"/>
      <c r="N509" s="164"/>
      <c r="O509" s="164"/>
      <c r="P509" s="164"/>
      <c r="Q509" s="164"/>
      <c r="R509" s="164"/>
      <c r="S509" s="5"/>
    </row>
    <row r="510" spans="1:19" ht="15.75" customHeight="1">
      <c r="A510" s="5"/>
      <c r="B510" s="164"/>
      <c r="C510" s="164"/>
      <c r="D510" s="162"/>
      <c r="E510" s="166"/>
      <c r="F510" s="166"/>
      <c r="G510" s="199"/>
      <c r="H510" s="199"/>
      <c r="I510" s="199"/>
      <c r="J510" s="199"/>
      <c r="K510" s="199"/>
      <c r="L510" s="199"/>
      <c r="M510" s="5"/>
      <c r="N510" s="164"/>
      <c r="O510" s="164"/>
      <c r="P510" s="164"/>
      <c r="Q510" s="164"/>
      <c r="R510" s="164"/>
      <c r="S510" s="5"/>
    </row>
    <row r="511" spans="1:19" ht="15.75" customHeight="1">
      <c r="A511" s="5"/>
      <c r="B511" s="164"/>
      <c r="C511" s="164"/>
      <c r="D511" s="162"/>
      <c r="E511" s="166"/>
      <c r="F511" s="166"/>
      <c r="G511" s="199"/>
      <c r="H511" s="199"/>
      <c r="I511" s="199"/>
      <c r="J511" s="199"/>
      <c r="K511" s="199"/>
      <c r="L511" s="199"/>
      <c r="M511" s="5"/>
      <c r="N511" s="164"/>
      <c r="O511" s="164"/>
      <c r="P511" s="164"/>
      <c r="Q511" s="164"/>
      <c r="R511" s="164"/>
      <c r="S511" s="5"/>
    </row>
    <row r="512" spans="1:19" ht="15.75" customHeight="1">
      <c r="A512" s="5"/>
      <c r="B512" s="164"/>
      <c r="C512" s="164"/>
      <c r="D512" s="162"/>
      <c r="E512" s="166"/>
      <c r="F512" s="166"/>
      <c r="G512" s="199"/>
      <c r="H512" s="199"/>
      <c r="I512" s="199"/>
      <c r="J512" s="199"/>
      <c r="K512" s="199"/>
      <c r="L512" s="199"/>
      <c r="M512" s="5"/>
      <c r="N512" s="164"/>
      <c r="O512" s="164"/>
      <c r="P512" s="164"/>
      <c r="Q512" s="164"/>
      <c r="R512" s="164"/>
      <c r="S512" s="5"/>
    </row>
    <row r="513" spans="1:19" ht="15.75" customHeight="1">
      <c r="A513" s="5"/>
      <c r="B513" s="164"/>
      <c r="C513" s="164"/>
      <c r="D513" s="162"/>
      <c r="E513" s="166"/>
      <c r="F513" s="166"/>
      <c r="G513" s="199"/>
      <c r="H513" s="199"/>
      <c r="I513" s="199"/>
      <c r="J513" s="199"/>
      <c r="K513" s="199"/>
      <c r="L513" s="199"/>
      <c r="M513" s="5"/>
      <c r="N513" s="164"/>
      <c r="O513" s="164"/>
      <c r="P513" s="164"/>
      <c r="Q513" s="164"/>
      <c r="R513" s="164"/>
      <c r="S513" s="5"/>
    </row>
    <row r="514" spans="1:19" ht="15.75" customHeight="1">
      <c r="A514" s="5"/>
      <c r="B514" s="164"/>
      <c r="C514" s="164"/>
      <c r="D514" s="162"/>
      <c r="E514" s="166"/>
      <c r="F514" s="166"/>
      <c r="G514" s="199"/>
      <c r="H514" s="199"/>
      <c r="I514" s="199"/>
      <c r="J514" s="199"/>
      <c r="K514" s="199"/>
      <c r="L514" s="199"/>
      <c r="M514" s="5"/>
      <c r="N514" s="164"/>
      <c r="O514" s="164"/>
      <c r="P514" s="164"/>
      <c r="Q514" s="164"/>
      <c r="R514" s="164"/>
      <c r="S514" s="5"/>
    </row>
    <row r="515" spans="1:19" ht="15.75" customHeight="1">
      <c r="A515" s="5"/>
      <c r="B515" s="164"/>
      <c r="C515" s="164"/>
      <c r="D515" s="162"/>
      <c r="E515" s="166"/>
      <c r="F515" s="166"/>
      <c r="G515" s="199"/>
      <c r="H515" s="199"/>
      <c r="I515" s="199"/>
      <c r="J515" s="199"/>
      <c r="K515" s="199"/>
      <c r="L515" s="199"/>
      <c r="M515" s="5"/>
      <c r="N515" s="164"/>
      <c r="O515" s="164"/>
      <c r="P515" s="164"/>
      <c r="Q515" s="164"/>
      <c r="R515" s="164"/>
      <c r="S515" s="5"/>
    </row>
    <row r="516" spans="1:19" ht="15.75" customHeight="1">
      <c r="A516" s="5"/>
      <c r="B516" s="164"/>
      <c r="C516" s="164"/>
      <c r="D516" s="162"/>
      <c r="E516" s="166"/>
      <c r="F516" s="166"/>
      <c r="G516" s="199"/>
      <c r="H516" s="199"/>
      <c r="I516" s="199"/>
      <c r="J516" s="199"/>
      <c r="K516" s="199"/>
      <c r="L516" s="199"/>
      <c r="M516" s="5"/>
      <c r="N516" s="164"/>
      <c r="O516" s="164"/>
      <c r="P516" s="164"/>
      <c r="Q516" s="164"/>
      <c r="R516" s="164"/>
      <c r="S516" s="5"/>
    </row>
    <row r="517" spans="1:19" ht="15.75" customHeight="1">
      <c r="A517" s="5"/>
      <c r="B517" s="164"/>
      <c r="C517" s="164"/>
      <c r="D517" s="162"/>
      <c r="E517" s="166"/>
      <c r="F517" s="166"/>
      <c r="G517" s="199"/>
      <c r="H517" s="199"/>
      <c r="I517" s="199"/>
      <c r="J517" s="199"/>
      <c r="K517" s="199"/>
      <c r="L517" s="199"/>
      <c r="M517" s="5"/>
      <c r="N517" s="164"/>
      <c r="O517" s="164"/>
      <c r="P517" s="164"/>
      <c r="Q517" s="164"/>
      <c r="R517" s="164"/>
      <c r="S517" s="5"/>
    </row>
    <row r="518" spans="1:19" ht="15.75" customHeight="1">
      <c r="A518" s="5"/>
      <c r="B518" s="164"/>
      <c r="C518" s="164"/>
      <c r="D518" s="162"/>
      <c r="E518" s="166"/>
      <c r="F518" s="166"/>
      <c r="G518" s="199"/>
      <c r="H518" s="199"/>
      <c r="I518" s="199"/>
      <c r="J518" s="199"/>
      <c r="K518" s="199"/>
      <c r="L518" s="199"/>
      <c r="M518" s="5"/>
      <c r="N518" s="164"/>
      <c r="O518" s="164"/>
      <c r="P518" s="164"/>
      <c r="Q518" s="164"/>
      <c r="R518" s="164"/>
      <c r="S518" s="5"/>
    </row>
    <row r="519" spans="1:19" ht="15.75" customHeight="1">
      <c r="A519" s="5"/>
      <c r="B519" s="164"/>
      <c r="C519" s="164"/>
      <c r="D519" s="162"/>
      <c r="E519" s="166"/>
      <c r="F519" s="166"/>
      <c r="G519" s="199"/>
      <c r="H519" s="199"/>
      <c r="I519" s="199"/>
      <c r="J519" s="199"/>
      <c r="K519" s="199"/>
      <c r="L519" s="199"/>
      <c r="M519" s="5"/>
      <c r="N519" s="164"/>
      <c r="O519" s="164"/>
      <c r="P519" s="164"/>
      <c r="Q519" s="164"/>
      <c r="R519" s="164"/>
      <c r="S519" s="5"/>
    </row>
    <row r="520" spans="1:19" ht="15.75" customHeight="1">
      <c r="A520" s="5"/>
      <c r="B520" s="164"/>
      <c r="C520" s="164"/>
      <c r="D520" s="162"/>
      <c r="E520" s="166"/>
      <c r="F520" s="166"/>
      <c r="G520" s="199"/>
      <c r="H520" s="199"/>
      <c r="I520" s="199"/>
      <c r="J520" s="199"/>
      <c r="K520" s="199"/>
      <c r="L520" s="199"/>
      <c r="M520" s="5"/>
      <c r="N520" s="164"/>
      <c r="O520" s="164"/>
      <c r="P520" s="164"/>
      <c r="Q520" s="164"/>
      <c r="R520" s="164"/>
      <c r="S520" s="5"/>
    </row>
    <row r="521" spans="1:19" ht="15.75" customHeight="1">
      <c r="A521" s="5"/>
      <c r="B521" s="164"/>
      <c r="C521" s="164"/>
      <c r="D521" s="162"/>
      <c r="E521" s="166"/>
      <c r="F521" s="166"/>
      <c r="G521" s="199"/>
      <c r="H521" s="199"/>
      <c r="I521" s="199"/>
      <c r="J521" s="199"/>
      <c r="K521" s="199"/>
      <c r="L521" s="199"/>
      <c r="M521" s="5"/>
      <c r="N521" s="164"/>
      <c r="O521" s="164"/>
      <c r="P521" s="164"/>
      <c r="Q521" s="164"/>
      <c r="R521" s="164"/>
      <c r="S521" s="5"/>
    </row>
    <row r="522" spans="1:19" ht="15.75" customHeight="1">
      <c r="A522" s="5"/>
      <c r="B522" s="164"/>
      <c r="C522" s="164"/>
      <c r="D522" s="162"/>
      <c r="E522" s="166"/>
      <c r="F522" s="166"/>
      <c r="G522" s="199"/>
      <c r="H522" s="199"/>
      <c r="I522" s="199"/>
      <c r="J522" s="199"/>
      <c r="K522" s="199"/>
      <c r="L522" s="199"/>
      <c r="M522" s="5"/>
      <c r="N522" s="164"/>
      <c r="O522" s="164"/>
      <c r="P522" s="164"/>
      <c r="Q522" s="164"/>
      <c r="R522" s="164"/>
      <c r="S522" s="5"/>
    </row>
    <row r="523" spans="1:19" ht="15.75" customHeight="1">
      <c r="A523" s="5"/>
      <c r="B523" s="164"/>
      <c r="C523" s="164"/>
      <c r="D523" s="162"/>
      <c r="E523" s="166"/>
      <c r="F523" s="166"/>
      <c r="G523" s="199"/>
      <c r="H523" s="199"/>
      <c r="I523" s="199"/>
      <c r="J523" s="199"/>
      <c r="K523" s="199"/>
      <c r="L523" s="199"/>
      <c r="M523" s="5"/>
      <c r="N523" s="164"/>
      <c r="O523" s="164"/>
      <c r="P523" s="164"/>
      <c r="Q523" s="164"/>
      <c r="R523" s="164"/>
      <c r="S523" s="5"/>
    </row>
    <row r="524" spans="1:19" ht="15.75" customHeight="1">
      <c r="A524" s="5"/>
      <c r="B524" s="164"/>
      <c r="C524" s="164"/>
      <c r="D524" s="162"/>
      <c r="E524" s="166"/>
      <c r="F524" s="166"/>
      <c r="G524" s="199"/>
      <c r="H524" s="199"/>
      <c r="I524" s="199"/>
      <c r="J524" s="199"/>
      <c r="K524" s="199"/>
      <c r="L524" s="199"/>
      <c r="M524" s="5"/>
      <c r="N524" s="164"/>
      <c r="O524" s="164"/>
      <c r="P524" s="164"/>
      <c r="Q524" s="164"/>
      <c r="R524" s="164"/>
      <c r="S524" s="5"/>
    </row>
    <row r="525" spans="1:19" ht="15.75" customHeight="1">
      <c r="A525" s="5"/>
      <c r="B525" s="164"/>
      <c r="C525" s="164"/>
      <c r="D525" s="162"/>
      <c r="E525" s="166"/>
      <c r="F525" s="166"/>
      <c r="G525" s="199"/>
      <c r="H525" s="199"/>
      <c r="I525" s="199"/>
      <c r="J525" s="199"/>
      <c r="K525" s="199"/>
      <c r="L525" s="199"/>
      <c r="M525" s="5"/>
      <c r="N525" s="164"/>
      <c r="O525" s="164"/>
      <c r="P525" s="164"/>
      <c r="Q525" s="164"/>
      <c r="R525" s="164"/>
      <c r="S525" s="5"/>
    </row>
    <row r="526" spans="1:19" ht="15.75" customHeight="1">
      <c r="A526" s="5"/>
      <c r="B526" s="164"/>
      <c r="C526" s="164"/>
      <c r="D526" s="162"/>
      <c r="E526" s="166"/>
      <c r="F526" s="166"/>
      <c r="G526" s="199"/>
      <c r="H526" s="199"/>
      <c r="I526" s="199"/>
      <c r="J526" s="199"/>
      <c r="K526" s="199"/>
      <c r="L526" s="199"/>
      <c r="M526" s="5"/>
      <c r="N526" s="164"/>
      <c r="O526" s="164"/>
      <c r="P526" s="164"/>
      <c r="Q526" s="164"/>
      <c r="R526" s="164"/>
      <c r="S526" s="5"/>
    </row>
    <row r="527" spans="1:19" ht="15.75" customHeight="1">
      <c r="A527" s="5"/>
      <c r="B527" s="164"/>
      <c r="C527" s="164"/>
      <c r="D527" s="162"/>
      <c r="E527" s="166"/>
      <c r="F527" s="166"/>
      <c r="G527" s="199"/>
      <c r="H527" s="199"/>
      <c r="I527" s="199"/>
      <c r="J527" s="199"/>
      <c r="K527" s="199"/>
      <c r="L527" s="199"/>
      <c r="M527" s="5"/>
      <c r="N527" s="164"/>
      <c r="O527" s="164"/>
      <c r="P527" s="164"/>
      <c r="Q527" s="164"/>
      <c r="R527" s="164"/>
      <c r="S527" s="5"/>
    </row>
    <row r="528" spans="1:19" ht="15.75" customHeight="1">
      <c r="A528" s="5"/>
      <c r="B528" s="164"/>
      <c r="C528" s="164"/>
      <c r="D528" s="162"/>
      <c r="E528" s="166"/>
      <c r="F528" s="166"/>
      <c r="G528" s="199"/>
      <c r="H528" s="199"/>
      <c r="I528" s="199"/>
      <c r="J528" s="199"/>
      <c r="K528" s="199"/>
      <c r="L528" s="199"/>
      <c r="M528" s="5"/>
      <c r="N528" s="164"/>
      <c r="O528" s="164"/>
      <c r="P528" s="164"/>
      <c r="Q528" s="164"/>
      <c r="R528" s="164"/>
      <c r="S528" s="5"/>
    </row>
    <row r="529" spans="1:19" ht="15.75" customHeight="1">
      <c r="A529" s="5"/>
      <c r="B529" s="164"/>
      <c r="C529" s="164"/>
      <c r="D529" s="162"/>
      <c r="E529" s="166"/>
      <c r="F529" s="166"/>
      <c r="G529" s="199"/>
      <c r="H529" s="199"/>
      <c r="I529" s="199"/>
      <c r="J529" s="199"/>
      <c r="K529" s="199"/>
      <c r="L529" s="199"/>
      <c r="M529" s="5"/>
      <c r="N529" s="164"/>
      <c r="O529" s="164"/>
      <c r="P529" s="164"/>
      <c r="Q529" s="164"/>
      <c r="R529" s="164"/>
      <c r="S529" s="5"/>
    </row>
    <row r="530" spans="1:19" ht="15.75" customHeight="1">
      <c r="A530" s="5"/>
      <c r="B530" s="164"/>
      <c r="C530" s="164"/>
      <c r="D530" s="162"/>
      <c r="E530" s="166"/>
      <c r="F530" s="166"/>
      <c r="G530" s="199"/>
      <c r="H530" s="199"/>
      <c r="I530" s="199"/>
      <c r="J530" s="199"/>
      <c r="K530" s="199"/>
      <c r="L530" s="199"/>
      <c r="M530" s="5"/>
      <c r="N530" s="164"/>
      <c r="O530" s="164"/>
      <c r="P530" s="164"/>
      <c r="Q530" s="164"/>
      <c r="R530" s="164"/>
      <c r="S530" s="5"/>
    </row>
    <row r="531" spans="1:19" ht="15.75" customHeight="1">
      <c r="A531" s="5"/>
      <c r="B531" s="164"/>
      <c r="C531" s="164"/>
      <c r="D531" s="162"/>
      <c r="E531" s="166"/>
      <c r="F531" s="166"/>
      <c r="G531" s="199"/>
      <c r="H531" s="199"/>
      <c r="I531" s="199"/>
      <c r="J531" s="199"/>
      <c r="K531" s="199"/>
      <c r="L531" s="199"/>
      <c r="M531" s="5"/>
      <c r="N531" s="164"/>
      <c r="O531" s="164"/>
      <c r="P531" s="164"/>
      <c r="Q531" s="164"/>
      <c r="R531" s="164"/>
      <c r="S531" s="5"/>
    </row>
    <row r="532" spans="1:19" ht="15.75" customHeight="1">
      <c r="A532" s="5"/>
      <c r="B532" s="164"/>
      <c r="C532" s="164"/>
      <c r="D532" s="162"/>
      <c r="E532" s="166"/>
      <c r="F532" s="166"/>
      <c r="G532" s="199"/>
      <c r="H532" s="199"/>
      <c r="I532" s="199"/>
      <c r="J532" s="199"/>
      <c r="K532" s="199"/>
      <c r="L532" s="199"/>
      <c r="M532" s="5"/>
      <c r="N532" s="164"/>
      <c r="O532" s="164"/>
      <c r="P532" s="164"/>
      <c r="Q532" s="164"/>
      <c r="R532" s="164"/>
      <c r="S532" s="5"/>
    </row>
    <row r="533" spans="1:19" ht="15.75" customHeight="1">
      <c r="A533" s="5"/>
      <c r="B533" s="164"/>
      <c r="C533" s="164"/>
      <c r="D533" s="162"/>
      <c r="E533" s="166"/>
      <c r="F533" s="166"/>
      <c r="G533" s="199"/>
      <c r="H533" s="199"/>
      <c r="I533" s="199"/>
      <c r="J533" s="199"/>
      <c r="K533" s="199"/>
      <c r="L533" s="199"/>
      <c r="M533" s="5"/>
      <c r="N533" s="164"/>
      <c r="O533" s="164"/>
      <c r="P533" s="164"/>
      <c r="Q533" s="164"/>
      <c r="R533" s="164"/>
      <c r="S533" s="5"/>
    </row>
    <row r="534" spans="1:19" ht="15.75" customHeight="1">
      <c r="A534" s="5"/>
      <c r="B534" s="164"/>
      <c r="C534" s="164"/>
      <c r="D534" s="162"/>
      <c r="E534" s="166"/>
      <c r="F534" s="166"/>
      <c r="G534" s="199"/>
      <c r="H534" s="199"/>
      <c r="I534" s="199"/>
      <c r="J534" s="199"/>
      <c r="K534" s="199"/>
      <c r="L534" s="199"/>
      <c r="M534" s="5"/>
      <c r="N534" s="164"/>
      <c r="O534" s="164"/>
      <c r="P534" s="164"/>
      <c r="Q534" s="164"/>
      <c r="R534" s="164"/>
      <c r="S534" s="5"/>
    </row>
    <row r="535" spans="1:19" ht="15.75" customHeight="1">
      <c r="A535" s="5"/>
      <c r="B535" s="164"/>
      <c r="C535" s="164"/>
      <c r="D535" s="162"/>
      <c r="E535" s="166"/>
      <c r="F535" s="166"/>
      <c r="G535" s="199"/>
      <c r="H535" s="199"/>
      <c r="I535" s="199"/>
      <c r="J535" s="199"/>
      <c r="K535" s="199"/>
      <c r="L535" s="199"/>
      <c r="M535" s="5"/>
      <c r="N535" s="164"/>
      <c r="O535" s="164"/>
      <c r="P535" s="164"/>
      <c r="Q535" s="164"/>
      <c r="R535" s="164"/>
      <c r="S535" s="5"/>
    </row>
    <row r="536" spans="1:19" ht="15.75" customHeight="1">
      <c r="A536" s="5"/>
      <c r="B536" s="164"/>
      <c r="C536" s="164"/>
      <c r="D536" s="162"/>
      <c r="E536" s="166"/>
      <c r="F536" s="166"/>
      <c r="G536" s="199"/>
      <c r="H536" s="199"/>
      <c r="I536" s="199"/>
      <c r="J536" s="199"/>
      <c r="K536" s="199"/>
      <c r="L536" s="199"/>
      <c r="M536" s="5"/>
      <c r="N536" s="164"/>
      <c r="O536" s="164"/>
      <c r="P536" s="164"/>
      <c r="Q536" s="164"/>
      <c r="R536" s="164"/>
      <c r="S536" s="5"/>
    </row>
    <row r="537" spans="1:19" ht="15.75" customHeight="1">
      <c r="A537" s="5"/>
      <c r="B537" s="164"/>
      <c r="C537" s="164"/>
      <c r="D537" s="162"/>
      <c r="E537" s="166"/>
      <c r="F537" s="166"/>
      <c r="G537" s="199"/>
      <c r="H537" s="199"/>
      <c r="I537" s="199"/>
      <c r="J537" s="199"/>
      <c r="K537" s="199"/>
      <c r="L537" s="199"/>
      <c r="M537" s="5"/>
      <c r="N537" s="164"/>
      <c r="O537" s="164"/>
      <c r="P537" s="164"/>
      <c r="Q537" s="164"/>
      <c r="R537" s="164"/>
      <c r="S537" s="5"/>
    </row>
    <row r="538" spans="1:19" ht="15.75" customHeight="1">
      <c r="A538" s="5"/>
      <c r="B538" s="164"/>
      <c r="C538" s="164"/>
      <c r="D538" s="162"/>
      <c r="E538" s="166"/>
      <c r="F538" s="166"/>
      <c r="G538" s="199"/>
      <c r="H538" s="199"/>
      <c r="I538" s="199"/>
      <c r="J538" s="199"/>
      <c r="K538" s="199"/>
      <c r="L538" s="199"/>
      <c r="M538" s="5"/>
      <c r="N538" s="164"/>
      <c r="O538" s="164"/>
      <c r="P538" s="164"/>
      <c r="Q538" s="164"/>
      <c r="R538" s="164"/>
      <c r="S538" s="5"/>
    </row>
    <row r="539" spans="1:19" ht="15.75" customHeight="1">
      <c r="A539" s="5"/>
      <c r="B539" s="164"/>
      <c r="C539" s="164"/>
      <c r="D539" s="162"/>
      <c r="E539" s="166"/>
      <c r="F539" s="166"/>
      <c r="G539" s="199"/>
      <c r="H539" s="199"/>
      <c r="I539" s="199"/>
      <c r="J539" s="199"/>
      <c r="K539" s="199"/>
      <c r="L539" s="199"/>
      <c r="M539" s="5"/>
      <c r="N539" s="164"/>
      <c r="O539" s="164"/>
      <c r="P539" s="164"/>
      <c r="Q539" s="164"/>
      <c r="R539" s="164"/>
      <c r="S539" s="5"/>
    </row>
    <row r="540" spans="1:19" ht="15.75" customHeight="1">
      <c r="A540" s="5"/>
      <c r="B540" s="164"/>
      <c r="C540" s="164"/>
      <c r="D540" s="162"/>
      <c r="E540" s="166"/>
      <c r="F540" s="166"/>
      <c r="G540" s="199"/>
      <c r="H540" s="199"/>
      <c r="I540" s="199"/>
      <c r="J540" s="199"/>
      <c r="K540" s="199"/>
      <c r="L540" s="199"/>
      <c r="M540" s="5"/>
      <c r="N540" s="164"/>
      <c r="O540" s="164"/>
      <c r="P540" s="164"/>
      <c r="Q540" s="164"/>
      <c r="R540" s="164"/>
      <c r="S540" s="5"/>
    </row>
    <row r="541" spans="1:19" ht="15.75" customHeight="1">
      <c r="A541" s="5"/>
      <c r="B541" s="164"/>
      <c r="C541" s="164"/>
      <c r="D541" s="162"/>
      <c r="E541" s="166"/>
      <c r="F541" s="166"/>
      <c r="G541" s="199"/>
      <c r="H541" s="199"/>
      <c r="I541" s="199"/>
      <c r="J541" s="199"/>
      <c r="K541" s="199"/>
      <c r="L541" s="199"/>
      <c r="M541" s="5"/>
      <c r="N541" s="164"/>
      <c r="O541" s="164"/>
      <c r="P541" s="164"/>
      <c r="Q541" s="164"/>
      <c r="R541" s="164"/>
      <c r="S541" s="5"/>
    </row>
    <row r="542" spans="1:19" ht="15.75" customHeight="1">
      <c r="A542" s="5"/>
      <c r="B542" s="164"/>
      <c r="C542" s="164"/>
      <c r="D542" s="162"/>
      <c r="E542" s="166"/>
      <c r="F542" s="166"/>
      <c r="G542" s="199"/>
      <c r="H542" s="199"/>
      <c r="I542" s="199"/>
      <c r="J542" s="199"/>
      <c r="K542" s="199"/>
      <c r="L542" s="199"/>
      <c r="M542" s="5"/>
      <c r="N542" s="164"/>
      <c r="O542" s="164"/>
      <c r="P542" s="164"/>
      <c r="Q542" s="164"/>
      <c r="R542" s="164"/>
      <c r="S542" s="5"/>
    </row>
    <row r="543" spans="1:19" ht="15.75" customHeight="1">
      <c r="A543" s="5"/>
      <c r="B543" s="164"/>
      <c r="C543" s="164"/>
      <c r="D543" s="162"/>
      <c r="E543" s="166"/>
      <c r="F543" s="166"/>
      <c r="G543" s="199"/>
      <c r="H543" s="199"/>
      <c r="I543" s="199"/>
      <c r="J543" s="199"/>
      <c r="K543" s="199"/>
      <c r="L543" s="199"/>
      <c r="M543" s="5"/>
      <c r="N543" s="164"/>
      <c r="O543" s="164"/>
      <c r="P543" s="164"/>
      <c r="Q543" s="164"/>
      <c r="R543" s="164"/>
      <c r="S543" s="5"/>
    </row>
    <row r="544" spans="1:19" ht="15.75" customHeight="1">
      <c r="A544" s="5"/>
      <c r="B544" s="164"/>
      <c r="C544" s="164"/>
      <c r="D544" s="162"/>
      <c r="E544" s="166"/>
      <c r="F544" s="166"/>
      <c r="G544" s="199"/>
      <c r="H544" s="199"/>
      <c r="I544" s="199"/>
      <c r="J544" s="199"/>
      <c r="K544" s="199"/>
      <c r="L544" s="199"/>
      <c r="M544" s="5"/>
      <c r="N544" s="164"/>
      <c r="O544" s="164"/>
      <c r="P544" s="164"/>
      <c r="Q544" s="164"/>
      <c r="R544" s="164"/>
      <c r="S544" s="5"/>
    </row>
    <row r="545" spans="1:19" ht="15.75" customHeight="1">
      <c r="A545" s="5"/>
      <c r="B545" s="164"/>
      <c r="C545" s="164"/>
      <c r="D545" s="162"/>
      <c r="E545" s="166"/>
      <c r="F545" s="166"/>
      <c r="G545" s="199"/>
      <c r="H545" s="199"/>
      <c r="I545" s="199"/>
      <c r="J545" s="199"/>
      <c r="K545" s="199"/>
      <c r="L545" s="199"/>
      <c r="M545" s="5"/>
      <c r="N545" s="164"/>
      <c r="O545" s="164"/>
      <c r="P545" s="164"/>
      <c r="Q545" s="164"/>
      <c r="R545" s="164"/>
      <c r="S545" s="5"/>
    </row>
    <row r="546" spans="1:19" ht="15.75" customHeight="1">
      <c r="A546" s="5"/>
      <c r="B546" s="164"/>
      <c r="C546" s="164"/>
      <c r="D546" s="162"/>
      <c r="E546" s="166"/>
      <c r="F546" s="166"/>
      <c r="G546" s="199"/>
      <c r="H546" s="199"/>
      <c r="I546" s="199"/>
      <c r="J546" s="199"/>
      <c r="K546" s="199"/>
      <c r="L546" s="199"/>
      <c r="M546" s="5"/>
      <c r="N546" s="164"/>
      <c r="O546" s="164"/>
      <c r="P546" s="164"/>
      <c r="Q546" s="164"/>
      <c r="R546" s="164"/>
      <c r="S546" s="5"/>
    </row>
    <row r="547" spans="1:19" ht="15.75" customHeight="1">
      <c r="A547" s="5"/>
      <c r="B547" s="164"/>
      <c r="C547" s="164"/>
      <c r="D547" s="162"/>
      <c r="E547" s="166"/>
      <c r="F547" s="166"/>
      <c r="G547" s="199"/>
      <c r="H547" s="199"/>
      <c r="I547" s="199"/>
      <c r="J547" s="199"/>
      <c r="K547" s="199"/>
      <c r="L547" s="199"/>
      <c r="M547" s="5"/>
      <c r="N547" s="164"/>
      <c r="O547" s="164"/>
      <c r="P547" s="164"/>
      <c r="Q547" s="164"/>
      <c r="R547" s="164"/>
      <c r="S547" s="5"/>
    </row>
    <row r="548" spans="1:19" ht="15.75" customHeight="1">
      <c r="A548" s="5"/>
      <c r="B548" s="164"/>
      <c r="C548" s="164"/>
      <c r="D548" s="162"/>
      <c r="E548" s="166"/>
      <c r="F548" s="166"/>
      <c r="G548" s="199"/>
      <c r="H548" s="199"/>
      <c r="I548" s="199"/>
      <c r="J548" s="199"/>
      <c r="K548" s="199"/>
      <c r="L548" s="199"/>
      <c r="M548" s="5"/>
      <c r="N548" s="164"/>
      <c r="O548" s="164"/>
      <c r="P548" s="164"/>
      <c r="Q548" s="164"/>
      <c r="R548" s="164"/>
      <c r="S548" s="5"/>
    </row>
    <row r="549" spans="1:19" ht="15.75" customHeight="1">
      <c r="A549" s="5"/>
      <c r="B549" s="164"/>
      <c r="C549" s="164"/>
      <c r="D549" s="162"/>
      <c r="E549" s="166"/>
      <c r="F549" s="166"/>
      <c r="G549" s="199"/>
      <c r="H549" s="199"/>
      <c r="I549" s="199"/>
      <c r="J549" s="199"/>
      <c r="K549" s="199"/>
      <c r="L549" s="199"/>
      <c r="M549" s="5"/>
      <c r="N549" s="164"/>
      <c r="O549" s="164"/>
      <c r="P549" s="164"/>
      <c r="Q549" s="164"/>
      <c r="R549" s="164"/>
      <c r="S549" s="5"/>
    </row>
    <row r="550" spans="1:19" ht="15.75" customHeight="1">
      <c r="A550" s="5"/>
      <c r="B550" s="164"/>
      <c r="C550" s="164"/>
      <c r="D550" s="162"/>
      <c r="E550" s="166"/>
      <c r="F550" s="166"/>
      <c r="G550" s="199"/>
      <c r="H550" s="199"/>
      <c r="I550" s="199"/>
      <c r="J550" s="199"/>
      <c r="K550" s="199"/>
      <c r="L550" s="199"/>
      <c r="M550" s="5"/>
      <c r="N550" s="164"/>
      <c r="O550" s="164"/>
      <c r="P550" s="164"/>
      <c r="Q550" s="164"/>
      <c r="R550" s="164"/>
      <c r="S550" s="5"/>
    </row>
    <row r="551" spans="1:19" ht="15.75" customHeight="1">
      <c r="A551" s="5"/>
      <c r="B551" s="164"/>
      <c r="C551" s="164"/>
      <c r="D551" s="162"/>
      <c r="E551" s="166"/>
      <c r="F551" s="166"/>
      <c r="G551" s="199"/>
      <c r="H551" s="199"/>
      <c r="I551" s="199"/>
      <c r="J551" s="199"/>
      <c r="K551" s="199"/>
      <c r="L551" s="199"/>
      <c r="M551" s="5"/>
      <c r="N551" s="164"/>
      <c r="O551" s="164"/>
      <c r="P551" s="164"/>
      <c r="Q551" s="164"/>
      <c r="R551" s="164"/>
      <c r="S551" s="5"/>
    </row>
    <row r="552" spans="1:19" ht="15.75" customHeight="1">
      <c r="A552" s="5"/>
      <c r="B552" s="164"/>
      <c r="C552" s="164"/>
      <c r="D552" s="162"/>
      <c r="E552" s="166"/>
      <c r="F552" s="166"/>
      <c r="G552" s="199"/>
      <c r="H552" s="199"/>
      <c r="I552" s="199"/>
      <c r="J552" s="199"/>
      <c r="K552" s="199"/>
      <c r="L552" s="199"/>
      <c r="M552" s="5"/>
      <c r="N552" s="164"/>
      <c r="O552" s="164"/>
      <c r="P552" s="164"/>
      <c r="Q552" s="164"/>
      <c r="R552" s="164"/>
      <c r="S552" s="5"/>
    </row>
    <row r="553" spans="1:19" ht="15.75" customHeight="1">
      <c r="A553" s="5"/>
      <c r="B553" s="164"/>
      <c r="C553" s="164"/>
      <c r="D553" s="162"/>
      <c r="E553" s="166"/>
      <c r="F553" s="166"/>
      <c r="G553" s="199"/>
      <c r="H553" s="199"/>
      <c r="I553" s="199"/>
      <c r="J553" s="199"/>
      <c r="K553" s="199"/>
      <c r="L553" s="199"/>
      <c r="M553" s="5"/>
      <c r="N553" s="164"/>
      <c r="O553" s="164"/>
      <c r="P553" s="164"/>
      <c r="Q553" s="164"/>
      <c r="R553" s="164"/>
      <c r="S553" s="5"/>
    </row>
    <row r="554" spans="1:19" ht="15.75" customHeight="1">
      <c r="A554" s="5"/>
      <c r="B554" s="164"/>
      <c r="C554" s="164"/>
      <c r="D554" s="162"/>
      <c r="E554" s="166"/>
      <c r="F554" s="166"/>
      <c r="G554" s="199"/>
      <c r="H554" s="199"/>
      <c r="I554" s="199"/>
      <c r="J554" s="199"/>
      <c r="K554" s="199"/>
      <c r="L554" s="199"/>
      <c r="M554" s="5"/>
      <c r="N554" s="164"/>
      <c r="O554" s="164"/>
      <c r="P554" s="164"/>
      <c r="Q554" s="164"/>
      <c r="R554" s="164"/>
      <c r="S554" s="5"/>
    </row>
    <row r="555" spans="1:19" ht="15.75" customHeight="1">
      <c r="A555" s="5"/>
      <c r="B555" s="164"/>
      <c r="C555" s="164"/>
      <c r="D555" s="162"/>
      <c r="E555" s="166"/>
      <c r="F555" s="166"/>
      <c r="G555" s="199"/>
      <c r="H555" s="199"/>
      <c r="I555" s="199"/>
      <c r="J555" s="199"/>
      <c r="K555" s="199"/>
      <c r="L555" s="199"/>
      <c r="M555" s="5"/>
      <c r="N555" s="164"/>
      <c r="O555" s="164"/>
      <c r="P555" s="164"/>
      <c r="Q555" s="164"/>
      <c r="R555" s="164"/>
      <c r="S555" s="5"/>
    </row>
    <row r="556" spans="1:19" ht="15.75" customHeight="1">
      <c r="A556" s="5"/>
      <c r="B556" s="164"/>
      <c r="C556" s="164"/>
      <c r="D556" s="162"/>
      <c r="E556" s="166"/>
      <c r="F556" s="166"/>
      <c r="G556" s="199"/>
      <c r="H556" s="199"/>
      <c r="I556" s="199"/>
      <c r="J556" s="199"/>
      <c r="K556" s="199"/>
      <c r="L556" s="199"/>
      <c r="M556" s="5"/>
      <c r="N556" s="164"/>
      <c r="O556" s="164"/>
      <c r="P556" s="164"/>
      <c r="Q556" s="164"/>
      <c r="R556" s="164"/>
      <c r="S556" s="5"/>
    </row>
    <row r="557" spans="1:19" ht="15.75" customHeight="1">
      <c r="A557" s="5"/>
      <c r="B557" s="164"/>
      <c r="C557" s="164"/>
      <c r="D557" s="162"/>
      <c r="E557" s="166"/>
      <c r="F557" s="166"/>
      <c r="G557" s="199"/>
      <c r="H557" s="199"/>
      <c r="I557" s="199"/>
      <c r="J557" s="199"/>
      <c r="K557" s="199"/>
      <c r="L557" s="199"/>
      <c r="M557" s="5"/>
      <c r="N557" s="164"/>
      <c r="O557" s="164"/>
      <c r="P557" s="164"/>
      <c r="Q557" s="164"/>
      <c r="R557" s="164"/>
      <c r="S557" s="5"/>
    </row>
    <row r="558" spans="1:19" ht="15.75" customHeight="1">
      <c r="A558" s="5"/>
      <c r="B558" s="164"/>
      <c r="C558" s="164"/>
      <c r="D558" s="162"/>
      <c r="E558" s="166"/>
      <c r="F558" s="166"/>
      <c r="G558" s="199"/>
      <c r="H558" s="199"/>
      <c r="I558" s="199"/>
      <c r="J558" s="199"/>
      <c r="K558" s="199"/>
      <c r="L558" s="199"/>
      <c r="M558" s="5"/>
      <c r="N558" s="164"/>
      <c r="O558" s="164"/>
      <c r="P558" s="164"/>
      <c r="Q558" s="164"/>
      <c r="R558" s="164"/>
      <c r="S558" s="5"/>
    </row>
    <row r="559" spans="1:19" ht="15.75" customHeight="1">
      <c r="A559" s="5"/>
      <c r="B559" s="164"/>
      <c r="C559" s="164"/>
      <c r="D559" s="162"/>
      <c r="E559" s="166"/>
      <c r="F559" s="166"/>
      <c r="G559" s="199"/>
      <c r="H559" s="199"/>
      <c r="I559" s="199"/>
      <c r="J559" s="199"/>
      <c r="K559" s="199"/>
      <c r="L559" s="199"/>
      <c r="M559" s="5"/>
      <c r="N559" s="164"/>
      <c r="O559" s="164"/>
      <c r="P559" s="164"/>
      <c r="Q559" s="164"/>
      <c r="R559" s="164"/>
      <c r="S559" s="5"/>
    </row>
    <row r="560" spans="1:19" ht="15.75" customHeight="1">
      <c r="A560" s="5"/>
      <c r="B560" s="164"/>
      <c r="C560" s="164"/>
      <c r="D560" s="162"/>
      <c r="E560" s="166"/>
      <c r="F560" s="166"/>
      <c r="G560" s="199"/>
      <c r="H560" s="199"/>
      <c r="I560" s="199"/>
      <c r="J560" s="199"/>
      <c r="K560" s="199"/>
      <c r="L560" s="199"/>
      <c r="M560" s="5"/>
      <c r="N560" s="164"/>
      <c r="O560" s="164"/>
      <c r="P560" s="164"/>
      <c r="Q560" s="164"/>
      <c r="R560" s="164"/>
      <c r="S560" s="5"/>
    </row>
    <row r="561" spans="1:19" ht="15.75" customHeight="1">
      <c r="A561" s="5"/>
      <c r="B561" s="164"/>
      <c r="C561" s="164"/>
      <c r="D561" s="162"/>
      <c r="E561" s="166"/>
      <c r="F561" s="166"/>
      <c r="G561" s="199"/>
      <c r="H561" s="199"/>
      <c r="I561" s="199"/>
      <c r="J561" s="199"/>
      <c r="K561" s="199"/>
      <c r="L561" s="199"/>
      <c r="M561" s="5"/>
      <c r="N561" s="164"/>
      <c r="O561" s="164"/>
      <c r="P561" s="164"/>
      <c r="Q561" s="164"/>
      <c r="R561" s="164"/>
      <c r="S561" s="5"/>
    </row>
    <row r="562" spans="1:19" ht="15.75" customHeight="1">
      <c r="A562" s="5"/>
      <c r="B562" s="164"/>
      <c r="C562" s="164"/>
      <c r="D562" s="162"/>
      <c r="E562" s="166"/>
      <c r="F562" s="166"/>
      <c r="G562" s="199"/>
      <c r="H562" s="199"/>
      <c r="I562" s="199"/>
      <c r="J562" s="199"/>
      <c r="K562" s="199"/>
      <c r="L562" s="199"/>
      <c r="M562" s="5"/>
      <c r="N562" s="164"/>
      <c r="O562" s="164"/>
      <c r="P562" s="164"/>
      <c r="Q562" s="164"/>
      <c r="R562" s="164"/>
      <c r="S562" s="5"/>
    </row>
    <row r="563" spans="1:19" ht="15.75" customHeight="1">
      <c r="A563" s="5"/>
      <c r="B563" s="164"/>
      <c r="C563" s="164"/>
      <c r="D563" s="162"/>
      <c r="E563" s="166"/>
      <c r="F563" s="166"/>
      <c r="G563" s="199"/>
      <c r="H563" s="199"/>
      <c r="I563" s="199"/>
      <c r="J563" s="199"/>
      <c r="K563" s="199"/>
      <c r="L563" s="199"/>
      <c r="M563" s="5"/>
      <c r="N563" s="164"/>
      <c r="O563" s="164"/>
      <c r="P563" s="164"/>
      <c r="Q563" s="164"/>
      <c r="R563" s="164"/>
      <c r="S563" s="5"/>
    </row>
    <row r="564" spans="1:19" ht="15.75" customHeight="1">
      <c r="A564" s="5"/>
      <c r="B564" s="164"/>
      <c r="C564" s="164"/>
      <c r="D564" s="162"/>
      <c r="E564" s="166"/>
      <c r="F564" s="166"/>
      <c r="G564" s="199"/>
      <c r="H564" s="199"/>
      <c r="I564" s="199"/>
      <c r="J564" s="199"/>
      <c r="K564" s="199"/>
      <c r="L564" s="199"/>
      <c r="M564" s="5"/>
      <c r="N564" s="164"/>
      <c r="O564" s="164"/>
      <c r="P564" s="164"/>
      <c r="Q564" s="164"/>
      <c r="R564" s="164"/>
      <c r="S564" s="5"/>
    </row>
    <row r="565" spans="1:19" ht="15.75" customHeight="1">
      <c r="A565" s="5"/>
      <c r="B565" s="164"/>
      <c r="C565" s="164"/>
      <c r="D565" s="162"/>
      <c r="E565" s="166"/>
      <c r="F565" s="166"/>
      <c r="G565" s="199"/>
      <c r="H565" s="199"/>
      <c r="I565" s="199"/>
      <c r="J565" s="199"/>
      <c r="K565" s="199"/>
      <c r="L565" s="199"/>
      <c r="M565" s="5"/>
      <c r="N565" s="164"/>
      <c r="O565" s="164"/>
      <c r="P565" s="164"/>
      <c r="Q565" s="164"/>
      <c r="R565" s="164"/>
      <c r="S565" s="5"/>
    </row>
    <row r="566" spans="1:19" ht="15.75" customHeight="1">
      <c r="A566" s="5"/>
      <c r="B566" s="164"/>
      <c r="C566" s="164"/>
      <c r="D566" s="162"/>
      <c r="E566" s="166"/>
      <c r="F566" s="166"/>
      <c r="G566" s="199"/>
      <c r="H566" s="199"/>
      <c r="I566" s="199"/>
      <c r="J566" s="199"/>
      <c r="K566" s="199"/>
      <c r="L566" s="199"/>
      <c r="M566" s="5"/>
      <c r="N566" s="164"/>
      <c r="O566" s="164"/>
      <c r="P566" s="164"/>
      <c r="Q566" s="164"/>
      <c r="R566" s="164"/>
      <c r="S566" s="5"/>
    </row>
    <row r="567" spans="1:19" ht="15.75" customHeight="1">
      <c r="A567" s="5"/>
      <c r="B567" s="164"/>
      <c r="C567" s="164"/>
      <c r="D567" s="162"/>
      <c r="E567" s="166"/>
      <c r="F567" s="166"/>
      <c r="G567" s="199"/>
      <c r="H567" s="199"/>
      <c r="I567" s="199"/>
      <c r="J567" s="199"/>
      <c r="K567" s="199"/>
      <c r="L567" s="199"/>
      <c r="M567" s="5"/>
      <c r="N567" s="164"/>
      <c r="O567" s="164"/>
      <c r="P567" s="164"/>
      <c r="Q567" s="164"/>
      <c r="R567" s="164"/>
      <c r="S567" s="5"/>
    </row>
    <row r="568" spans="1:19" ht="15.75" customHeight="1">
      <c r="A568" s="5"/>
      <c r="B568" s="164"/>
      <c r="C568" s="164"/>
      <c r="D568" s="162"/>
      <c r="E568" s="166"/>
      <c r="F568" s="166"/>
      <c r="G568" s="199"/>
      <c r="H568" s="199"/>
      <c r="I568" s="199"/>
      <c r="J568" s="199"/>
      <c r="K568" s="199"/>
      <c r="L568" s="199"/>
      <c r="M568" s="5"/>
      <c r="N568" s="164"/>
      <c r="O568" s="164"/>
      <c r="P568" s="164"/>
      <c r="Q568" s="164"/>
      <c r="R568" s="164"/>
      <c r="S568" s="5"/>
    </row>
    <row r="569" spans="1:19" ht="15.75" customHeight="1">
      <c r="A569" s="5"/>
      <c r="B569" s="164"/>
      <c r="C569" s="164"/>
      <c r="D569" s="162"/>
      <c r="E569" s="166"/>
      <c r="F569" s="166"/>
      <c r="G569" s="199"/>
      <c r="H569" s="199"/>
      <c r="I569" s="199"/>
      <c r="J569" s="199"/>
      <c r="K569" s="199"/>
      <c r="L569" s="199"/>
      <c r="M569" s="5"/>
      <c r="N569" s="164"/>
      <c r="O569" s="164"/>
      <c r="P569" s="164"/>
      <c r="Q569" s="164"/>
      <c r="R569" s="164"/>
      <c r="S569" s="5"/>
    </row>
    <row r="570" spans="1:19" ht="15.75" customHeight="1">
      <c r="A570" s="5"/>
      <c r="B570" s="164"/>
      <c r="C570" s="164"/>
      <c r="D570" s="162"/>
      <c r="E570" s="166"/>
      <c r="F570" s="166"/>
      <c r="G570" s="199"/>
      <c r="H570" s="199"/>
      <c r="I570" s="199"/>
      <c r="J570" s="199"/>
      <c r="K570" s="199"/>
      <c r="L570" s="199"/>
      <c r="M570" s="5"/>
      <c r="N570" s="164"/>
      <c r="O570" s="164"/>
      <c r="P570" s="164"/>
      <c r="Q570" s="164"/>
      <c r="R570" s="164"/>
      <c r="S570" s="5"/>
    </row>
    <row r="571" spans="1:19" ht="15.75" customHeight="1">
      <c r="A571" s="5"/>
      <c r="B571" s="164"/>
      <c r="C571" s="164"/>
      <c r="D571" s="162"/>
      <c r="E571" s="166"/>
      <c r="F571" s="166"/>
      <c r="G571" s="199"/>
      <c r="H571" s="199"/>
      <c r="I571" s="199"/>
      <c r="J571" s="199"/>
      <c r="K571" s="199"/>
      <c r="L571" s="199"/>
      <c r="M571" s="5"/>
      <c r="N571" s="164"/>
      <c r="O571" s="164"/>
      <c r="P571" s="164"/>
      <c r="Q571" s="164"/>
      <c r="R571" s="164"/>
      <c r="S571" s="5"/>
    </row>
    <row r="572" spans="1:19" ht="15.75" customHeight="1">
      <c r="A572" s="5"/>
      <c r="B572" s="164"/>
      <c r="C572" s="164"/>
      <c r="D572" s="162"/>
      <c r="E572" s="166"/>
      <c r="F572" s="166"/>
      <c r="G572" s="199"/>
      <c r="H572" s="199"/>
      <c r="I572" s="199"/>
      <c r="J572" s="199"/>
      <c r="K572" s="199"/>
      <c r="L572" s="199"/>
      <c r="M572" s="5"/>
      <c r="N572" s="164"/>
      <c r="O572" s="164"/>
      <c r="P572" s="164"/>
      <c r="Q572" s="164"/>
      <c r="R572" s="164"/>
      <c r="S572" s="5"/>
    </row>
    <row r="573" spans="1:19" ht="15.75" customHeight="1">
      <c r="A573" s="5"/>
      <c r="B573" s="164"/>
      <c r="C573" s="164"/>
      <c r="D573" s="162"/>
      <c r="E573" s="166"/>
      <c r="F573" s="166"/>
      <c r="G573" s="199"/>
      <c r="H573" s="199"/>
      <c r="I573" s="199"/>
      <c r="J573" s="199"/>
      <c r="K573" s="199"/>
      <c r="L573" s="199"/>
      <c r="M573" s="5"/>
      <c r="N573" s="164"/>
      <c r="O573" s="164"/>
      <c r="P573" s="164"/>
      <c r="Q573" s="164"/>
      <c r="R573" s="164"/>
      <c r="S573" s="5"/>
    </row>
    <row r="574" spans="1:19" ht="15.75" customHeight="1">
      <c r="A574" s="5"/>
      <c r="B574" s="164"/>
      <c r="C574" s="164"/>
      <c r="D574" s="162"/>
      <c r="E574" s="166"/>
      <c r="F574" s="166"/>
      <c r="G574" s="199"/>
      <c r="H574" s="199"/>
      <c r="I574" s="199"/>
      <c r="J574" s="199"/>
      <c r="K574" s="199"/>
      <c r="L574" s="199"/>
      <c r="M574" s="5"/>
      <c r="N574" s="164"/>
      <c r="O574" s="164"/>
      <c r="P574" s="164"/>
      <c r="Q574" s="164"/>
      <c r="R574" s="164"/>
      <c r="S574" s="5"/>
    </row>
    <row r="575" spans="1:19" ht="15.75" customHeight="1">
      <c r="A575" s="5"/>
      <c r="B575" s="164"/>
      <c r="C575" s="164"/>
      <c r="D575" s="162"/>
      <c r="E575" s="166"/>
      <c r="F575" s="166"/>
      <c r="G575" s="199"/>
      <c r="H575" s="199"/>
      <c r="I575" s="199"/>
      <c r="J575" s="199"/>
      <c r="K575" s="199"/>
      <c r="L575" s="199"/>
      <c r="M575" s="5"/>
      <c r="N575" s="164"/>
      <c r="O575" s="164"/>
      <c r="P575" s="164"/>
      <c r="Q575" s="164"/>
      <c r="R575" s="164"/>
      <c r="S575" s="5"/>
    </row>
    <row r="576" spans="1:19" ht="15.75" customHeight="1">
      <c r="A576" s="5"/>
      <c r="B576" s="164"/>
      <c r="C576" s="164"/>
      <c r="D576" s="162"/>
      <c r="E576" s="166"/>
      <c r="F576" s="166"/>
      <c r="G576" s="199"/>
      <c r="H576" s="199"/>
      <c r="I576" s="199"/>
      <c r="J576" s="199"/>
      <c r="K576" s="199"/>
      <c r="L576" s="199"/>
      <c r="M576" s="5"/>
      <c r="N576" s="164"/>
      <c r="O576" s="164"/>
      <c r="P576" s="164"/>
      <c r="Q576" s="164"/>
      <c r="R576" s="164"/>
      <c r="S576" s="5"/>
    </row>
    <row r="577" spans="1:19" ht="15.75" customHeight="1">
      <c r="A577" s="5"/>
      <c r="B577" s="164"/>
      <c r="C577" s="164"/>
      <c r="D577" s="162"/>
      <c r="E577" s="166"/>
      <c r="F577" s="166"/>
      <c r="G577" s="199"/>
      <c r="H577" s="199"/>
      <c r="I577" s="199"/>
      <c r="J577" s="199"/>
      <c r="K577" s="199"/>
      <c r="L577" s="199"/>
      <c r="M577" s="5"/>
      <c r="N577" s="164"/>
      <c r="O577" s="164"/>
      <c r="P577" s="164"/>
      <c r="Q577" s="164"/>
      <c r="R577" s="164"/>
      <c r="S577" s="5"/>
    </row>
    <row r="578" spans="1:19" ht="15.75" customHeight="1">
      <c r="A578" s="5"/>
      <c r="B578" s="164"/>
      <c r="C578" s="164"/>
      <c r="D578" s="162"/>
      <c r="E578" s="166"/>
      <c r="F578" s="166"/>
      <c r="G578" s="199"/>
      <c r="H578" s="199"/>
      <c r="I578" s="199"/>
      <c r="J578" s="199"/>
      <c r="K578" s="199"/>
      <c r="L578" s="199"/>
      <c r="M578" s="5"/>
      <c r="N578" s="164"/>
      <c r="O578" s="164"/>
      <c r="P578" s="164"/>
      <c r="Q578" s="164"/>
      <c r="R578" s="164"/>
      <c r="S578" s="5"/>
    </row>
    <row r="579" spans="1:19" ht="15.75" customHeight="1">
      <c r="A579" s="5"/>
      <c r="B579" s="164"/>
      <c r="C579" s="164"/>
      <c r="D579" s="162"/>
      <c r="E579" s="166"/>
      <c r="F579" s="166"/>
      <c r="G579" s="199"/>
      <c r="H579" s="199"/>
      <c r="I579" s="199"/>
      <c r="J579" s="199"/>
      <c r="K579" s="199"/>
      <c r="L579" s="199"/>
      <c r="M579" s="5"/>
      <c r="N579" s="164"/>
      <c r="O579" s="164"/>
      <c r="P579" s="164"/>
      <c r="Q579" s="164"/>
      <c r="R579" s="164"/>
      <c r="S579" s="5"/>
    </row>
    <row r="580" spans="1:19" ht="15.75" customHeight="1">
      <c r="A580" s="5"/>
      <c r="B580" s="164"/>
      <c r="C580" s="164"/>
      <c r="D580" s="162"/>
      <c r="E580" s="166"/>
      <c r="F580" s="166"/>
      <c r="G580" s="199"/>
      <c r="H580" s="199"/>
      <c r="I580" s="199"/>
      <c r="J580" s="199"/>
      <c r="K580" s="199"/>
      <c r="L580" s="199"/>
      <c r="M580" s="5"/>
      <c r="N580" s="164"/>
      <c r="O580" s="164"/>
      <c r="P580" s="164"/>
      <c r="Q580" s="164"/>
      <c r="R580" s="164"/>
      <c r="S580" s="5"/>
    </row>
    <row r="581" spans="1:19" ht="15.75" customHeight="1">
      <c r="A581" s="5"/>
      <c r="B581" s="164"/>
      <c r="C581" s="164"/>
      <c r="D581" s="162"/>
      <c r="E581" s="166"/>
      <c r="F581" s="166"/>
      <c r="G581" s="199"/>
      <c r="H581" s="199"/>
      <c r="I581" s="199"/>
      <c r="J581" s="199"/>
      <c r="K581" s="199"/>
      <c r="L581" s="199"/>
      <c r="M581" s="5"/>
      <c r="N581" s="164"/>
      <c r="O581" s="164"/>
      <c r="P581" s="164"/>
      <c r="Q581" s="164"/>
      <c r="R581" s="164"/>
      <c r="S581" s="5"/>
    </row>
    <row r="582" spans="1:19" ht="15.75" customHeight="1">
      <c r="A582" s="5"/>
      <c r="B582" s="164"/>
      <c r="C582" s="164"/>
      <c r="D582" s="162"/>
      <c r="E582" s="166"/>
      <c r="F582" s="166"/>
      <c r="G582" s="199"/>
      <c r="H582" s="199"/>
      <c r="I582" s="199"/>
      <c r="J582" s="199"/>
      <c r="K582" s="199"/>
      <c r="L582" s="199"/>
      <c r="M582" s="5"/>
      <c r="N582" s="164"/>
      <c r="O582" s="164"/>
      <c r="P582" s="164"/>
      <c r="Q582" s="164"/>
      <c r="R582" s="164"/>
      <c r="S582" s="5"/>
    </row>
    <row r="583" spans="1:19" ht="15.75" customHeight="1">
      <c r="A583" s="5"/>
      <c r="B583" s="164"/>
      <c r="C583" s="164"/>
      <c r="D583" s="162"/>
      <c r="E583" s="166"/>
      <c r="F583" s="166"/>
      <c r="G583" s="199"/>
      <c r="H583" s="199"/>
      <c r="I583" s="199"/>
      <c r="J583" s="199"/>
      <c r="K583" s="199"/>
      <c r="L583" s="199"/>
      <c r="M583" s="5"/>
      <c r="N583" s="164"/>
      <c r="O583" s="164"/>
      <c r="P583" s="164"/>
      <c r="Q583" s="164"/>
      <c r="R583" s="164"/>
      <c r="S583" s="5"/>
    </row>
    <row r="584" spans="1:19" ht="15.75" customHeight="1">
      <c r="A584" s="5"/>
      <c r="B584" s="164"/>
      <c r="C584" s="164"/>
      <c r="D584" s="162"/>
      <c r="E584" s="166"/>
      <c r="F584" s="166"/>
      <c r="G584" s="199"/>
      <c r="H584" s="199"/>
      <c r="I584" s="199"/>
      <c r="J584" s="199"/>
      <c r="K584" s="199"/>
      <c r="L584" s="199"/>
      <c r="M584" s="5"/>
      <c r="N584" s="164"/>
      <c r="O584" s="164"/>
      <c r="P584" s="164"/>
      <c r="Q584" s="164"/>
      <c r="R584" s="164"/>
      <c r="S584" s="5"/>
    </row>
    <row r="585" spans="1:19" ht="15.75" customHeight="1">
      <c r="A585" s="5"/>
      <c r="B585" s="164"/>
      <c r="C585" s="164"/>
      <c r="D585" s="162"/>
      <c r="E585" s="166"/>
      <c r="F585" s="166"/>
      <c r="G585" s="199"/>
      <c r="H585" s="199"/>
      <c r="I585" s="199"/>
      <c r="J585" s="199"/>
      <c r="K585" s="199"/>
      <c r="L585" s="199"/>
      <c r="M585" s="5"/>
      <c r="N585" s="164"/>
      <c r="O585" s="164"/>
      <c r="P585" s="164"/>
      <c r="Q585" s="164"/>
      <c r="R585" s="164"/>
      <c r="S585" s="5"/>
    </row>
    <row r="586" spans="1:19" ht="15.75" customHeight="1">
      <c r="A586" s="5"/>
      <c r="B586" s="164"/>
      <c r="C586" s="164"/>
      <c r="D586" s="162"/>
      <c r="E586" s="166"/>
      <c r="F586" s="166"/>
      <c r="G586" s="199"/>
      <c r="H586" s="199"/>
      <c r="I586" s="199"/>
      <c r="J586" s="199"/>
      <c r="K586" s="199"/>
      <c r="L586" s="199"/>
      <c r="M586" s="5"/>
      <c r="N586" s="164"/>
      <c r="O586" s="164"/>
      <c r="P586" s="164"/>
      <c r="Q586" s="164"/>
      <c r="R586" s="164"/>
      <c r="S586" s="5"/>
    </row>
    <row r="587" spans="1:19" ht="15.75" customHeight="1">
      <c r="A587" s="5"/>
      <c r="B587" s="164"/>
      <c r="C587" s="164"/>
      <c r="D587" s="162"/>
      <c r="E587" s="166"/>
      <c r="F587" s="166"/>
      <c r="G587" s="199"/>
      <c r="H587" s="199"/>
      <c r="I587" s="199"/>
      <c r="J587" s="199"/>
      <c r="K587" s="199"/>
      <c r="L587" s="199"/>
      <c r="M587" s="5"/>
      <c r="N587" s="164"/>
      <c r="O587" s="164"/>
      <c r="P587" s="164"/>
      <c r="Q587" s="164"/>
      <c r="R587" s="164"/>
      <c r="S587" s="5"/>
    </row>
    <row r="588" spans="1:19" ht="15.75" customHeight="1">
      <c r="A588" s="5"/>
      <c r="B588" s="164"/>
      <c r="C588" s="164"/>
      <c r="D588" s="162"/>
      <c r="E588" s="166"/>
      <c r="F588" s="166"/>
      <c r="G588" s="199"/>
      <c r="H588" s="199"/>
      <c r="I588" s="199"/>
      <c r="J588" s="199"/>
      <c r="K588" s="199"/>
      <c r="L588" s="199"/>
      <c r="M588" s="5"/>
      <c r="N588" s="164"/>
      <c r="O588" s="164"/>
      <c r="P588" s="164"/>
      <c r="Q588" s="164"/>
      <c r="R588" s="164"/>
      <c r="S588" s="5"/>
    </row>
    <row r="589" spans="1:19" ht="15.75" customHeight="1">
      <c r="A589" s="5"/>
      <c r="B589" s="164"/>
      <c r="C589" s="164"/>
      <c r="D589" s="162"/>
      <c r="E589" s="166"/>
      <c r="F589" s="166"/>
      <c r="G589" s="199"/>
      <c r="H589" s="199"/>
      <c r="I589" s="199"/>
      <c r="J589" s="199"/>
      <c r="K589" s="199"/>
      <c r="L589" s="199"/>
      <c r="M589" s="5"/>
      <c r="N589" s="164"/>
      <c r="O589" s="164"/>
      <c r="P589" s="164"/>
      <c r="Q589" s="164"/>
      <c r="R589" s="164"/>
      <c r="S589" s="5"/>
    </row>
    <row r="590" spans="1:19" ht="15.75" customHeight="1">
      <c r="A590" s="5"/>
      <c r="B590" s="164"/>
      <c r="C590" s="164"/>
      <c r="D590" s="162"/>
      <c r="E590" s="166"/>
      <c r="F590" s="166"/>
      <c r="G590" s="199"/>
      <c r="H590" s="199"/>
      <c r="I590" s="199"/>
      <c r="J590" s="199"/>
      <c r="K590" s="199"/>
      <c r="L590" s="199"/>
      <c r="M590" s="5"/>
      <c r="N590" s="164"/>
      <c r="O590" s="164"/>
      <c r="P590" s="164"/>
      <c r="Q590" s="164"/>
      <c r="R590" s="164"/>
      <c r="S590" s="5"/>
    </row>
    <row r="591" spans="1:19" ht="15.75" customHeight="1">
      <c r="A591" s="5"/>
      <c r="B591" s="164"/>
      <c r="C591" s="164"/>
      <c r="D591" s="162"/>
      <c r="E591" s="166"/>
      <c r="F591" s="166"/>
      <c r="G591" s="199"/>
      <c r="H591" s="199"/>
      <c r="I591" s="199"/>
      <c r="J591" s="199"/>
      <c r="K591" s="199"/>
      <c r="L591" s="199"/>
      <c r="M591" s="5"/>
      <c r="N591" s="164"/>
      <c r="O591" s="164"/>
      <c r="P591" s="164"/>
      <c r="Q591" s="164"/>
      <c r="R591" s="164"/>
      <c r="S591" s="5"/>
    </row>
    <row r="592" spans="1:19" ht="15.75" customHeight="1">
      <c r="A592" s="5"/>
      <c r="B592" s="164"/>
      <c r="C592" s="164"/>
      <c r="D592" s="162"/>
      <c r="E592" s="166"/>
      <c r="F592" s="166"/>
      <c r="G592" s="199"/>
      <c r="H592" s="199"/>
      <c r="I592" s="199"/>
      <c r="J592" s="199"/>
      <c r="K592" s="199"/>
      <c r="L592" s="199"/>
      <c r="M592" s="5"/>
      <c r="N592" s="164"/>
      <c r="O592" s="164"/>
      <c r="P592" s="164"/>
      <c r="Q592" s="164"/>
      <c r="R592" s="164"/>
      <c r="S592" s="5"/>
    </row>
    <row r="593" spans="1:19" ht="15.75" customHeight="1">
      <c r="A593" s="5"/>
      <c r="B593" s="164"/>
      <c r="C593" s="164"/>
      <c r="D593" s="162"/>
      <c r="E593" s="166"/>
      <c r="F593" s="166"/>
      <c r="G593" s="199"/>
      <c r="H593" s="199"/>
      <c r="I593" s="199"/>
      <c r="J593" s="199"/>
      <c r="K593" s="199"/>
      <c r="L593" s="199"/>
      <c r="M593" s="5"/>
      <c r="N593" s="164"/>
      <c r="O593" s="164"/>
      <c r="P593" s="164"/>
      <c r="Q593" s="164"/>
      <c r="R593" s="164"/>
      <c r="S593" s="5"/>
    </row>
    <row r="594" spans="1:19" ht="15.75" customHeight="1">
      <c r="A594" s="5"/>
      <c r="B594" s="164"/>
      <c r="C594" s="164"/>
      <c r="D594" s="162"/>
      <c r="E594" s="166"/>
      <c r="F594" s="166"/>
      <c r="G594" s="199"/>
      <c r="H594" s="199"/>
      <c r="I594" s="199"/>
      <c r="J594" s="199"/>
      <c r="K594" s="199"/>
      <c r="L594" s="199"/>
      <c r="M594" s="5"/>
      <c r="N594" s="164"/>
      <c r="O594" s="164"/>
      <c r="P594" s="164"/>
      <c r="Q594" s="164"/>
      <c r="R594" s="164"/>
      <c r="S594" s="5"/>
    </row>
    <row r="595" spans="1:19" ht="15.75" customHeight="1">
      <c r="A595" s="5"/>
      <c r="B595" s="164"/>
      <c r="C595" s="164"/>
      <c r="D595" s="162"/>
      <c r="E595" s="166"/>
      <c r="F595" s="166"/>
      <c r="G595" s="199"/>
      <c r="H595" s="199"/>
      <c r="I595" s="199"/>
      <c r="J595" s="199"/>
      <c r="K595" s="199"/>
      <c r="L595" s="199"/>
      <c r="M595" s="5"/>
      <c r="N595" s="164"/>
      <c r="O595" s="164"/>
      <c r="P595" s="164"/>
      <c r="Q595" s="164"/>
      <c r="R595" s="164"/>
      <c r="S595" s="5"/>
    </row>
    <row r="596" spans="1:19" ht="15.75" customHeight="1">
      <c r="A596" s="5"/>
      <c r="B596" s="164"/>
      <c r="C596" s="164"/>
      <c r="D596" s="162"/>
      <c r="E596" s="166"/>
      <c r="F596" s="166"/>
      <c r="G596" s="199"/>
      <c r="H596" s="199"/>
      <c r="I596" s="199"/>
      <c r="J596" s="199"/>
      <c r="K596" s="199"/>
      <c r="L596" s="199"/>
      <c r="M596" s="5"/>
      <c r="N596" s="164"/>
      <c r="O596" s="164"/>
      <c r="P596" s="164"/>
      <c r="Q596" s="164"/>
      <c r="R596" s="164"/>
      <c r="S596" s="5"/>
    </row>
    <row r="597" spans="1:19" ht="15.75" customHeight="1">
      <c r="A597" s="5"/>
      <c r="B597" s="164"/>
      <c r="C597" s="164"/>
      <c r="D597" s="162"/>
      <c r="E597" s="166"/>
      <c r="F597" s="166"/>
      <c r="G597" s="199"/>
      <c r="H597" s="199"/>
      <c r="I597" s="199"/>
      <c r="J597" s="199"/>
      <c r="K597" s="199"/>
      <c r="L597" s="199"/>
      <c r="M597" s="5"/>
      <c r="N597" s="164"/>
      <c r="O597" s="164"/>
      <c r="P597" s="164"/>
      <c r="Q597" s="164"/>
      <c r="R597" s="164"/>
      <c r="S597" s="5"/>
    </row>
    <row r="598" spans="1:19" ht="15.75" customHeight="1">
      <c r="A598" s="5"/>
      <c r="B598" s="164"/>
      <c r="C598" s="164"/>
      <c r="D598" s="162"/>
      <c r="E598" s="166"/>
      <c r="F598" s="166"/>
      <c r="G598" s="199"/>
      <c r="H598" s="199"/>
      <c r="I598" s="199"/>
      <c r="J598" s="199"/>
      <c r="K598" s="199"/>
      <c r="L598" s="199"/>
      <c r="M598" s="5"/>
      <c r="N598" s="164"/>
      <c r="O598" s="164"/>
      <c r="P598" s="164"/>
      <c r="Q598" s="164"/>
      <c r="R598" s="164"/>
      <c r="S598" s="5"/>
    </row>
    <row r="599" spans="1:19" ht="15.75" customHeight="1">
      <c r="A599" s="5"/>
      <c r="B599" s="164"/>
      <c r="C599" s="164"/>
      <c r="D599" s="162"/>
      <c r="E599" s="166"/>
      <c r="F599" s="166"/>
      <c r="G599" s="199"/>
      <c r="H599" s="199"/>
      <c r="I599" s="199"/>
      <c r="J599" s="199"/>
      <c r="K599" s="199"/>
      <c r="L599" s="199"/>
      <c r="M599" s="5"/>
      <c r="N599" s="164"/>
      <c r="O599" s="164"/>
      <c r="P599" s="164"/>
      <c r="Q599" s="164"/>
      <c r="R599" s="164"/>
      <c r="S599" s="5"/>
    </row>
    <row r="600" spans="1:19" ht="15.75" customHeight="1">
      <c r="A600" s="5"/>
      <c r="B600" s="164"/>
      <c r="C600" s="164"/>
      <c r="D600" s="162"/>
      <c r="E600" s="166"/>
      <c r="F600" s="166"/>
      <c r="G600" s="199"/>
      <c r="H600" s="199"/>
      <c r="I600" s="199"/>
      <c r="J600" s="199"/>
      <c r="K600" s="199"/>
      <c r="L600" s="199"/>
      <c r="M600" s="5"/>
      <c r="N600" s="164"/>
      <c r="O600" s="164"/>
      <c r="P600" s="164"/>
      <c r="Q600" s="164"/>
      <c r="R600" s="164"/>
      <c r="S600" s="5"/>
    </row>
    <row r="601" spans="1:19" ht="15.75" customHeight="1">
      <c r="A601" s="5"/>
      <c r="B601" s="164"/>
      <c r="C601" s="164"/>
      <c r="D601" s="162"/>
      <c r="E601" s="166"/>
      <c r="F601" s="166"/>
      <c r="G601" s="199"/>
      <c r="H601" s="199"/>
      <c r="I601" s="199"/>
      <c r="J601" s="199"/>
      <c r="K601" s="199"/>
      <c r="L601" s="199"/>
      <c r="M601" s="5"/>
      <c r="N601" s="164"/>
      <c r="O601" s="164"/>
      <c r="P601" s="164"/>
      <c r="Q601" s="164"/>
      <c r="R601" s="164"/>
      <c r="S601" s="5"/>
    </row>
    <row r="602" spans="1:19" ht="15.75" customHeight="1">
      <c r="A602" s="5"/>
      <c r="B602" s="164"/>
      <c r="C602" s="164"/>
      <c r="D602" s="162"/>
      <c r="E602" s="166"/>
      <c r="F602" s="166"/>
      <c r="G602" s="199"/>
      <c r="H602" s="199"/>
      <c r="I602" s="199"/>
      <c r="J602" s="199"/>
      <c r="K602" s="199"/>
      <c r="L602" s="199"/>
      <c r="M602" s="5"/>
      <c r="N602" s="164"/>
      <c r="O602" s="164"/>
      <c r="P602" s="164"/>
      <c r="Q602" s="164"/>
      <c r="R602" s="164"/>
      <c r="S602" s="5"/>
    </row>
    <row r="603" spans="1:19" ht="15.75" customHeight="1">
      <c r="A603" s="5"/>
      <c r="B603" s="164"/>
      <c r="C603" s="164"/>
      <c r="D603" s="162"/>
      <c r="E603" s="166"/>
      <c r="F603" s="166"/>
      <c r="G603" s="199"/>
      <c r="H603" s="199"/>
      <c r="I603" s="199"/>
      <c r="J603" s="199"/>
      <c r="K603" s="199"/>
      <c r="L603" s="199"/>
      <c r="M603" s="5"/>
      <c r="N603" s="164"/>
      <c r="O603" s="164"/>
      <c r="P603" s="164"/>
      <c r="Q603" s="164"/>
      <c r="R603" s="164"/>
      <c r="S603" s="5"/>
    </row>
    <row r="604" spans="1:19" ht="15.75" customHeight="1">
      <c r="A604" s="5"/>
      <c r="B604" s="164"/>
      <c r="C604" s="164"/>
      <c r="D604" s="162"/>
      <c r="E604" s="166"/>
      <c r="F604" s="166"/>
      <c r="G604" s="199"/>
      <c r="H604" s="199"/>
      <c r="I604" s="199"/>
      <c r="J604" s="199"/>
      <c r="K604" s="199"/>
      <c r="L604" s="199"/>
      <c r="M604" s="5"/>
      <c r="N604" s="164"/>
      <c r="O604" s="164"/>
      <c r="P604" s="164"/>
      <c r="Q604" s="164"/>
      <c r="R604" s="164"/>
      <c r="S604" s="5"/>
    </row>
    <row r="605" spans="1:19" ht="15.75" customHeight="1">
      <c r="A605" s="5"/>
      <c r="B605" s="164"/>
      <c r="C605" s="164"/>
      <c r="D605" s="162"/>
      <c r="E605" s="166"/>
      <c r="F605" s="166"/>
      <c r="G605" s="199"/>
      <c r="H605" s="199"/>
      <c r="I605" s="199"/>
      <c r="J605" s="199"/>
      <c r="K605" s="199"/>
      <c r="L605" s="199"/>
      <c r="M605" s="5"/>
      <c r="N605" s="164"/>
      <c r="O605" s="164"/>
      <c r="P605" s="164"/>
      <c r="Q605" s="164"/>
      <c r="R605" s="164"/>
      <c r="S605" s="5"/>
    </row>
    <row r="606" spans="1:19" ht="15.75" customHeight="1">
      <c r="A606" s="5"/>
      <c r="B606" s="164"/>
      <c r="C606" s="164"/>
      <c r="D606" s="162"/>
      <c r="E606" s="166"/>
      <c r="F606" s="166"/>
      <c r="G606" s="199"/>
      <c r="H606" s="199"/>
      <c r="I606" s="199"/>
      <c r="J606" s="199"/>
      <c r="K606" s="199"/>
      <c r="L606" s="199"/>
      <c r="M606" s="5"/>
      <c r="N606" s="164"/>
      <c r="O606" s="164"/>
      <c r="P606" s="164"/>
      <c r="Q606" s="164"/>
      <c r="R606" s="164"/>
      <c r="S606" s="5"/>
    </row>
    <row r="607" spans="1:19" ht="15.75" customHeight="1">
      <c r="A607" s="5"/>
      <c r="B607" s="164"/>
      <c r="C607" s="164"/>
      <c r="D607" s="162"/>
      <c r="E607" s="166"/>
      <c r="F607" s="166"/>
      <c r="G607" s="199"/>
      <c r="H607" s="199"/>
      <c r="I607" s="199"/>
      <c r="J607" s="199"/>
      <c r="K607" s="199"/>
      <c r="L607" s="199"/>
      <c r="M607" s="5"/>
      <c r="N607" s="164"/>
      <c r="O607" s="164"/>
      <c r="P607" s="164"/>
      <c r="Q607" s="164"/>
      <c r="R607" s="164"/>
      <c r="S607" s="5"/>
    </row>
    <row r="608" spans="1:19" ht="15.75" customHeight="1">
      <c r="A608" s="5"/>
      <c r="B608" s="164"/>
      <c r="C608" s="164"/>
      <c r="D608" s="162"/>
      <c r="E608" s="166"/>
      <c r="F608" s="166"/>
      <c r="G608" s="199"/>
      <c r="H608" s="199"/>
      <c r="I608" s="199"/>
      <c r="J608" s="199"/>
      <c r="K608" s="199"/>
      <c r="L608" s="199"/>
      <c r="M608" s="5"/>
      <c r="N608" s="164"/>
      <c r="O608" s="164"/>
      <c r="P608" s="164"/>
      <c r="Q608" s="164"/>
      <c r="R608" s="164"/>
      <c r="S608" s="5"/>
    </row>
    <row r="609" spans="1:19" ht="15.75" customHeight="1">
      <c r="A609" s="5"/>
      <c r="B609" s="164"/>
      <c r="C609" s="164"/>
      <c r="D609" s="162"/>
      <c r="E609" s="166"/>
      <c r="F609" s="166"/>
      <c r="G609" s="199"/>
      <c r="H609" s="199"/>
      <c r="I609" s="199"/>
      <c r="J609" s="199"/>
      <c r="K609" s="199"/>
      <c r="L609" s="199"/>
      <c r="M609" s="5"/>
      <c r="N609" s="164"/>
      <c r="O609" s="164"/>
      <c r="P609" s="164"/>
      <c r="Q609" s="164"/>
      <c r="R609" s="164"/>
      <c r="S609" s="5"/>
    </row>
    <row r="610" spans="1:19" ht="15.75" customHeight="1">
      <c r="A610" s="5"/>
      <c r="B610" s="164"/>
      <c r="C610" s="164"/>
      <c r="D610" s="162"/>
      <c r="E610" s="166"/>
      <c r="F610" s="166"/>
      <c r="G610" s="199"/>
      <c r="H610" s="199"/>
      <c r="I610" s="199"/>
      <c r="J610" s="199"/>
      <c r="K610" s="199"/>
      <c r="L610" s="199"/>
      <c r="M610" s="5"/>
      <c r="N610" s="164"/>
      <c r="O610" s="164"/>
      <c r="P610" s="164"/>
      <c r="Q610" s="164"/>
      <c r="R610" s="164"/>
      <c r="S610" s="5"/>
    </row>
    <row r="611" spans="1:19" ht="15.75" customHeight="1">
      <c r="A611" s="5"/>
      <c r="B611" s="164"/>
      <c r="C611" s="164"/>
      <c r="D611" s="162"/>
      <c r="E611" s="166"/>
      <c r="F611" s="166"/>
      <c r="G611" s="199"/>
      <c r="H611" s="199"/>
      <c r="I611" s="199"/>
      <c r="J611" s="199"/>
      <c r="K611" s="199"/>
      <c r="L611" s="199"/>
      <c r="M611" s="5"/>
      <c r="N611" s="164"/>
      <c r="O611" s="164"/>
      <c r="P611" s="164"/>
      <c r="Q611" s="164"/>
      <c r="R611" s="164"/>
      <c r="S611" s="5"/>
    </row>
    <row r="612" spans="1:19" ht="15.75" customHeight="1">
      <c r="A612" s="5"/>
      <c r="B612" s="164"/>
      <c r="C612" s="164"/>
      <c r="D612" s="162"/>
      <c r="E612" s="166"/>
      <c r="F612" s="166"/>
      <c r="G612" s="199"/>
      <c r="H612" s="199"/>
      <c r="I612" s="199"/>
      <c r="J612" s="199"/>
      <c r="K612" s="199"/>
      <c r="L612" s="199"/>
      <c r="M612" s="5"/>
      <c r="N612" s="164"/>
      <c r="O612" s="164"/>
      <c r="P612" s="164"/>
      <c r="Q612" s="164"/>
      <c r="R612" s="164"/>
      <c r="S612" s="5"/>
    </row>
    <row r="613" spans="1:19" ht="15.75" customHeight="1">
      <c r="A613" s="5"/>
      <c r="B613" s="164"/>
      <c r="C613" s="164"/>
      <c r="D613" s="162"/>
      <c r="E613" s="166"/>
      <c r="F613" s="166"/>
      <c r="G613" s="199"/>
      <c r="H613" s="199"/>
      <c r="I613" s="199"/>
      <c r="J613" s="199"/>
      <c r="K613" s="199"/>
      <c r="L613" s="199"/>
      <c r="M613" s="5"/>
      <c r="N613" s="164"/>
      <c r="O613" s="164"/>
      <c r="P613" s="164"/>
      <c r="Q613" s="164"/>
      <c r="R613" s="164"/>
      <c r="S613" s="5"/>
    </row>
    <row r="614" spans="1:19" ht="15.75" customHeight="1">
      <c r="A614" s="5"/>
      <c r="B614" s="164"/>
      <c r="C614" s="164"/>
      <c r="D614" s="162"/>
      <c r="E614" s="166"/>
      <c r="F614" s="166"/>
      <c r="G614" s="199"/>
      <c r="H614" s="199"/>
      <c r="I614" s="199"/>
      <c r="J614" s="199"/>
      <c r="K614" s="199"/>
      <c r="L614" s="199"/>
      <c r="M614" s="5"/>
      <c r="N614" s="164"/>
      <c r="O614" s="164"/>
      <c r="P614" s="164"/>
      <c r="Q614" s="164"/>
      <c r="R614" s="164"/>
      <c r="S614" s="5"/>
    </row>
    <row r="615" spans="1:19" ht="15.75" customHeight="1">
      <c r="A615" s="5"/>
      <c r="B615" s="164"/>
      <c r="C615" s="164"/>
      <c r="D615" s="162"/>
      <c r="E615" s="166"/>
      <c r="F615" s="166"/>
      <c r="G615" s="199"/>
      <c r="H615" s="199"/>
      <c r="I615" s="199"/>
      <c r="J615" s="199"/>
      <c r="K615" s="199"/>
      <c r="L615" s="199"/>
      <c r="M615" s="5"/>
      <c r="N615" s="164"/>
      <c r="O615" s="164"/>
      <c r="P615" s="164"/>
      <c r="Q615" s="164"/>
      <c r="R615" s="164"/>
      <c r="S615" s="5"/>
    </row>
    <row r="616" spans="1:19" ht="15.75" customHeight="1">
      <c r="A616" s="5"/>
      <c r="B616" s="164"/>
      <c r="C616" s="164"/>
      <c r="D616" s="162"/>
      <c r="E616" s="166"/>
      <c r="F616" s="166"/>
      <c r="G616" s="199"/>
      <c r="H616" s="199"/>
      <c r="I616" s="199"/>
      <c r="J616" s="199"/>
      <c r="K616" s="199"/>
      <c r="L616" s="199"/>
      <c r="M616" s="5"/>
      <c r="N616" s="164"/>
      <c r="O616" s="164"/>
      <c r="P616" s="164"/>
      <c r="Q616" s="164"/>
      <c r="R616" s="164"/>
      <c r="S616" s="5"/>
    </row>
    <row r="617" spans="1:19" ht="15.75" customHeight="1">
      <c r="A617" s="5"/>
      <c r="B617" s="164"/>
      <c r="C617" s="164"/>
      <c r="D617" s="162"/>
      <c r="E617" s="166"/>
      <c r="F617" s="166"/>
      <c r="G617" s="199"/>
      <c r="H617" s="199"/>
      <c r="I617" s="199"/>
      <c r="J617" s="199"/>
      <c r="K617" s="199"/>
      <c r="L617" s="199"/>
      <c r="M617" s="5"/>
      <c r="N617" s="164"/>
      <c r="O617" s="164"/>
      <c r="P617" s="164"/>
      <c r="Q617" s="164"/>
      <c r="R617" s="164"/>
      <c r="S617" s="5"/>
    </row>
    <row r="618" spans="1:19" ht="15.75" customHeight="1">
      <c r="A618" s="5"/>
      <c r="B618" s="164"/>
      <c r="C618" s="164"/>
      <c r="D618" s="162"/>
      <c r="E618" s="166"/>
      <c r="F618" s="166"/>
      <c r="G618" s="199"/>
      <c r="H618" s="199"/>
      <c r="I618" s="199"/>
      <c r="J618" s="199"/>
      <c r="K618" s="199"/>
      <c r="L618" s="199"/>
      <c r="M618" s="5"/>
      <c r="N618" s="164"/>
      <c r="O618" s="164"/>
      <c r="P618" s="164"/>
      <c r="Q618" s="164"/>
      <c r="R618" s="164"/>
      <c r="S618" s="5"/>
    </row>
    <row r="619" spans="1:19" ht="15.75" customHeight="1">
      <c r="A619" s="5"/>
      <c r="B619" s="164"/>
      <c r="C619" s="164"/>
      <c r="D619" s="162"/>
      <c r="E619" s="166"/>
      <c r="F619" s="166"/>
      <c r="G619" s="199"/>
      <c r="H619" s="199"/>
      <c r="I619" s="199"/>
      <c r="J619" s="199"/>
      <c r="K619" s="199"/>
      <c r="L619" s="199"/>
      <c r="M619" s="5"/>
      <c r="N619" s="164"/>
      <c r="O619" s="164"/>
      <c r="P619" s="164"/>
      <c r="Q619" s="164"/>
      <c r="R619" s="164"/>
      <c r="S619" s="5"/>
    </row>
    <row r="620" spans="1:19" ht="15.75" customHeight="1">
      <c r="A620" s="5"/>
      <c r="B620" s="164"/>
      <c r="C620" s="164"/>
      <c r="D620" s="162"/>
      <c r="E620" s="166"/>
      <c r="F620" s="166"/>
      <c r="G620" s="199"/>
      <c r="H620" s="199"/>
      <c r="I620" s="199"/>
      <c r="J620" s="199"/>
      <c r="K620" s="199"/>
      <c r="L620" s="199"/>
      <c r="M620" s="5"/>
      <c r="N620" s="164"/>
      <c r="O620" s="164"/>
      <c r="P620" s="164"/>
      <c r="Q620" s="164"/>
      <c r="R620" s="164"/>
      <c r="S620" s="5"/>
    </row>
    <row r="621" spans="1:19" ht="15.75" customHeight="1">
      <c r="A621" s="5"/>
      <c r="B621" s="164"/>
      <c r="C621" s="164"/>
      <c r="D621" s="162"/>
      <c r="E621" s="166"/>
      <c r="F621" s="166"/>
      <c r="G621" s="199"/>
      <c r="H621" s="199"/>
      <c r="I621" s="199"/>
      <c r="J621" s="199"/>
      <c r="K621" s="199"/>
      <c r="L621" s="199"/>
      <c r="M621" s="5"/>
      <c r="N621" s="164"/>
      <c r="O621" s="164"/>
      <c r="P621" s="164"/>
      <c r="Q621" s="164"/>
      <c r="R621" s="164"/>
      <c r="S621" s="5"/>
    </row>
    <row r="622" spans="1:19" ht="15.75" customHeight="1">
      <c r="A622" s="5"/>
      <c r="B622" s="164"/>
      <c r="C622" s="164"/>
      <c r="D622" s="162"/>
      <c r="E622" s="166"/>
      <c r="F622" s="166"/>
      <c r="G622" s="199"/>
      <c r="H622" s="199"/>
      <c r="I622" s="199"/>
      <c r="J622" s="199"/>
      <c r="K622" s="199"/>
      <c r="L622" s="199"/>
      <c r="M622" s="5"/>
      <c r="N622" s="164"/>
      <c r="O622" s="164"/>
      <c r="P622" s="164"/>
      <c r="Q622" s="164"/>
      <c r="R622" s="164"/>
      <c r="S622" s="5"/>
    </row>
    <row r="623" spans="1:19" ht="15.75" customHeight="1">
      <c r="A623" s="5"/>
      <c r="B623" s="164"/>
      <c r="C623" s="164"/>
      <c r="D623" s="162"/>
      <c r="E623" s="166"/>
      <c r="F623" s="166"/>
      <c r="G623" s="199"/>
      <c r="H623" s="199"/>
      <c r="I623" s="199"/>
      <c r="J623" s="199"/>
      <c r="K623" s="199"/>
      <c r="L623" s="199"/>
      <c r="M623" s="5"/>
      <c r="N623" s="164"/>
      <c r="O623" s="164"/>
      <c r="P623" s="164"/>
      <c r="Q623" s="164"/>
      <c r="R623" s="164"/>
      <c r="S623" s="5"/>
    </row>
    <row r="624" spans="1:19" ht="15.75" customHeight="1">
      <c r="A624" s="5"/>
      <c r="B624" s="164"/>
      <c r="C624" s="164"/>
      <c r="D624" s="162"/>
      <c r="E624" s="166"/>
      <c r="F624" s="166"/>
      <c r="G624" s="199"/>
      <c r="H624" s="199"/>
      <c r="I624" s="199"/>
      <c r="J624" s="199"/>
      <c r="K624" s="199"/>
      <c r="L624" s="199"/>
      <c r="M624" s="5"/>
      <c r="N624" s="164"/>
      <c r="O624" s="164"/>
      <c r="P624" s="164"/>
      <c r="Q624" s="164"/>
      <c r="R624" s="164"/>
      <c r="S624" s="5"/>
    </row>
    <row r="625" spans="1:19" ht="15.75" customHeight="1">
      <c r="A625" s="5"/>
      <c r="B625" s="164"/>
      <c r="C625" s="164"/>
      <c r="D625" s="162"/>
      <c r="E625" s="166"/>
      <c r="F625" s="166"/>
      <c r="G625" s="199"/>
      <c r="H625" s="199"/>
      <c r="I625" s="199"/>
      <c r="J625" s="199"/>
      <c r="K625" s="199"/>
      <c r="L625" s="199"/>
      <c r="M625" s="5"/>
      <c r="N625" s="164"/>
      <c r="O625" s="164"/>
      <c r="P625" s="164"/>
      <c r="Q625" s="164"/>
      <c r="R625" s="164"/>
      <c r="S625" s="5"/>
    </row>
    <row r="626" spans="1:19" ht="15.75" customHeight="1">
      <c r="A626" s="5"/>
      <c r="B626" s="164"/>
      <c r="C626" s="164"/>
      <c r="D626" s="162"/>
      <c r="E626" s="166"/>
      <c r="F626" s="166"/>
      <c r="G626" s="199"/>
      <c r="H626" s="199"/>
      <c r="I626" s="199"/>
      <c r="J626" s="199"/>
      <c r="K626" s="199"/>
      <c r="L626" s="199"/>
      <c r="M626" s="5"/>
      <c r="N626" s="164"/>
      <c r="O626" s="164"/>
      <c r="P626" s="164"/>
      <c r="Q626" s="164"/>
      <c r="R626" s="164"/>
      <c r="S626" s="5"/>
    </row>
    <row r="627" spans="1:19" ht="15.75" customHeight="1">
      <c r="A627" s="5"/>
      <c r="B627" s="164"/>
      <c r="C627" s="164"/>
      <c r="D627" s="162"/>
      <c r="E627" s="166"/>
      <c r="F627" s="166"/>
      <c r="G627" s="199"/>
      <c r="H627" s="199"/>
      <c r="I627" s="199"/>
      <c r="J627" s="199"/>
      <c r="K627" s="199"/>
      <c r="L627" s="199"/>
      <c r="M627" s="5"/>
      <c r="N627" s="164"/>
      <c r="O627" s="164"/>
      <c r="P627" s="164"/>
      <c r="Q627" s="164"/>
      <c r="R627" s="164"/>
      <c r="S627" s="5"/>
    </row>
    <row r="628" spans="1:19" ht="15.75" customHeight="1">
      <c r="A628" s="5"/>
      <c r="B628" s="164"/>
      <c r="C628" s="164"/>
      <c r="D628" s="162"/>
      <c r="E628" s="166"/>
      <c r="F628" s="166"/>
      <c r="G628" s="199"/>
      <c r="H628" s="199"/>
      <c r="I628" s="199"/>
      <c r="J628" s="199"/>
      <c r="K628" s="199"/>
      <c r="L628" s="199"/>
      <c r="M628" s="5"/>
      <c r="N628" s="164"/>
      <c r="O628" s="164"/>
      <c r="P628" s="164"/>
      <c r="Q628" s="164"/>
      <c r="R628" s="164"/>
      <c r="S628" s="5"/>
    </row>
    <row r="629" spans="1:19" ht="15.75" customHeight="1">
      <c r="A629" s="5"/>
      <c r="B629" s="164"/>
      <c r="C629" s="164"/>
      <c r="D629" s="162"/>
      <c r="E629" s="166"/>
      <c r="F629" s="166"/>
      <c r="G629" s="199"/>
      <c r="H629" s="199"/>
      <c r="I629" s="199"/>
      <c r="J629" s="199"/>
      <c r="K629" s="199"/>
      <c r="L629" s="199"/>
      <c r="M629" s="5"/>
      <c r="N629" s="164"/>
      <c r="O629" s="164"/>
      <c r="P629" s="164"/>
      <c r="Q629" s="164"/>
      <c r="R629" s="164"/>
      <c r="S629" s="5"/>
    </row>
    <row r="630" spans="1:19" ht="15.75" customHeight="1">
      <c r="A630" s="5"/>
      <c r="B630" s="164"/>
      <c r="C630" s="164"/>
      <c r="D630" s="162"/>
      <c r="E630" s="166"/>
      <c r="F630" s="166"/>
      <c r="G630" s="199"/>
      <c r="H630" s="199"/>
      <c r="I630" s="199"/>
      <c r="J630" s="199"/>
      <c r="K630" s="199"/>
      <c r="L630" s="199"/>
      <c r="M630" s="5"/>
      <c r="N630" s="164"/>
      <c r="O630" s="164"/>
      <c r="P630" s="164"/>
      <c r="Q630" s="164"/>
      <c r="R630" s="164"/>
      <c r="S630" s="5"/>
    </row>
    <row r="631" spans="1:19" ht="15.75" customHeight="1">
      <c r="A631" s="5"/>
      <c r="B631" s="164"/>
      <c r="C631" s="164"/>
      <c r="D631" s="162"/>
      <c r="E631" s="166"/>
      <c r="F631" s="166"/>
      <c r="G631" s="199"/>
      <c r="H631" s="199"/>
      <c r="I631" s="199"/>
      <c r="J631" s="199"/>
      <c r="K631" s="199"/>
      <c r="L631" s="199"/>
      <c r="M631" s="5"/>
      <c r="N631" s="164"/>
      <c r="O631" s="164"/>
      <c r="P631" s="164"/>
      <c r="Q631" s="164"/>
      <c r="R631" s="164"/>
      <c r="S631" s="5"/>
    </row>
    <row r="632" spans="1:19" ht="15.75" customHeight="1">
      <c r="A632" s="5"/>
      <c r="B632" s="164"/>
      <c r="C632" s="164"/>
      <c r="D632" s="162"/>
      <c r="E632" s="166"/>
      <c r="F632" s="166"/>
      <c r="G632" s="199"/>
      <c r="H632" s="199"/>
      <c r="I632" s="199"/>
      <c r="J632" s="199"/>
      <c r="K632" s="199"/>
      <c r="L632" s="199"/>
      <c r="M632" s="5"/>
      <c r="N632" s="164"/>
      <c r="O632" s="164"/>
      <c r="P632" s="164"/>
      <c r="Q632" s="164"/>
      <c r="R632" s="164"/>
      <c r="S632" s="5"/>
    </row>
    <row r="633" spans="1:19" ht="15.75" customHeight="1">
      <c r="A633" s="5"/>
      <c r="B633" s="164"/>
      <c r="C633" s="164"/>
      <c r="D633" s="162"/>
      <c r="E633" s="166"/>
      <c r="F633" s="166"/>
      <c r="G633" s="199"/>
      <c r="H633" s="199"/>
      <c r="I633" s="199"/>
      <c r="J633" s="199"/>
      <c r="K633" s="199"/>
      <c r="L633" s="199"/>
      <c r="M633" s="5"/>
      <c r="N633" s="164"/>
      <c r="O633" s="164"/>
      <c r="P633" s="164"/>
      <c r="Q633" s="164"/>
      <c r="R633" s="164"/>
      <c r="S633" s="5"/>
    </row>
    <row r="634" spans="1:19" ht="15.75" customHeight="1">
      <c r="A634" s="5"/>
      <c r="B634" s="164"/>
      <c r="C634" s="164"/>
      <c r="D634" s="162"/>
      <c r="E634" s="166"/>
      <c r="F634" s="166"/>
      <c r="G634" s="199"/>
      <c r="H634" s="199"/>
      <c r="I634" s="199"/>
      <c r="J634" s="199"/>
      <c r="K634" s="199"/>
      <c r="L634" s="199"/>
      <c r="M634" s="5"/>
      <c r="N634" s="164"/>
      <c r="O634" s="164"/>
      <c r="P634" s="164"/>
      <c r="Q634" s="164"/>
      <c r="R634" s="164"/>
      <c r="S634" s="5"/>
    </row>
    <row r="635" spans="1:19" ht="15.75" customHeight="1">
      <c r="A635" s="5"/>
      <c r="B635" s="164"/>
      <c r="C635" s="164"/>
      <c r="D635" s="162"/>
      <c r="E635" s="166"/>
      <c r="F635" s="166"/>
      <c r="G635" s="199"/>
      <c r="H635" s="199"/>
      <c r="I635" s="199"/>
      <c r="J635" s="199"/>
      <c r="K635" s="199"/>
      <c r="L635" s="199"/>
      <c r="M635" s="5"/>
      <c r="N635" s="164"/>
      <c r="O635" s="164"/>
      <c r="P635" s="164"/>
      <c r="Q635" s="164"/>
      <c r="R635" s="164"/>
      <c r="S635" s="5"/>
    </row>
    <row r="636" spans="1:19" ht="15.75" customHeight="1">
      <c r="A636" s="5"/>
      <c r="B636" s="164"/>
      <c r="C636" s="164"/>
      <c r="D636" s="162"/>
      <c r="E636" s="166"/>
      <c r="F636" s="166"/>
      <c r="G636" s="199"/>
      <c r="H636" s="199"/>
      <c r="I636" s="199"/>
      <c r="J636" s="199"/>
      <c r="K636" s="199"/>
      <c r="L636" s="199"/>
      <c r="M636" s="5"/>
      <c r="N636" s="164"/>
      <c r="O636" s="164"/>
      <c r="P636" s="164"/>
      <c r="Q636" s="164"/>
      <c r="R636" s="164"/>
      <c r="S636" s="5"/>
    </row>
    <row r="637" spans="1:19" ht="15.75" customHeight="1">
      <c r="A637" s="5"/>
      <c r="B637" s="164"/>
      <c r="C637" s="164"/>
      <c r="D637" s="162"/>
      <c r="E637" s="166"/>
      <c r="F637" s="166"/>
      <c r="G637" s="199"/>
      <c r="H637" s="199"/>
      <c r="I637" s="199"/>
      <c r="J637" s="199"/>
      <c r="K637" s="199"/>
      <c r="L637" s="199"/>
      <c r="M637" s="5"/>
      <c r="N637" s="164"/>
      <c r="O637" s="164"/>
      <c r="P637" s="164"/>
      <c r="Q637" s="164"/>
      <c r="R637" s="164"/>
      <c r="S637" s="5"/>
    </row>
    <row r="638" spans="1:19" ht="15.75" customHeight="1">
      <c r="A638" s="5"/>
      <c r="B638" s="164"/>
      <c r="C638" s="164"/>
      <c r="D638" s="162"/>
      <c r="E638" s="166"/>
      <c r="F638" s="166"/>
      <c r="G638" s="199"/>
      <c r="H638" s="199"/>
      <c r="I638" s="199"/>
      <c r="J638" s="199"/>
      <c r="K638" s="199"/>
      <c r="L638" s="199"/>
      <c r="M638" s="5"/>
      <c r="N638" s="164"/>
      <c r="O638" s="164"/>
      <c r="P638" s="164"/>
      <c r="Q638" s="164"/>
      <c r="R638" s="164"/>
      <c r="S638" s="5"/>
    </row>
    <row r="639" spans="1:19" ht="15.75" customHeight="1">
      <c r="A639" s="5"/>
      <c r="B639" s="164"/>
      <c r="C639" s="164"/>
      <c r="D639" s="162"/>
      <c r="E639" s="166"/>
      <c r="F639" s="166"/>
      <c r="G639" s="199"/>
      <c r="H639" s="199"/>
      <c r="I639" s="199"/>
      <c r="J639" s="199"/>
      <c r="K639" s="199"/>
      <c r="L639" s="199"/>
      <c r="M639" s="5"/>
      <c r="N639" s="164"/>
      <c r="O639" s="164"/>
      <c r="P639" s="164"/>
      <c r="Q639" s="164"/>
      <c r="R639" s="164"/>
      <c r="S639" s="5"/>
    </row>
    <row r="640" spans="1:19" ht="15.75" customHeight="1">
      <c r="A640" s="5"/>
      <c r="B640" s="164"/>
      <c r="C640" s="164"/>
      <c r="D640" s="162"/>
      <c r="E640" s="166"/>
      <c r="F640" s="166"/>
      <c r="G640" s="199"/>
      <c r="H640" s="199"/>
      <c r="I640" s="199"/>
      <c r="J640" s="199"/>
      <c r="K640" s="199"/>
      <c r="L640" s="199"/>
      <c r="M640" s="5"/>
      <c r="N640" s="164"/>
      <c r="O640" s="164"/>
      <c r="P640" s="164"/>
      <c r="Q640" s="164"/>
      <c r="R640" s="164"/>
      <c r="S640" s="5"/>
    </row>
    <row r="641" spans="1:19" ht="15.75" customHeight="1">
      <c r="A641" s="5"/>
      <c r="B641" s="164"/>
      <c r="C641" s="164"/>
      <c r="D641" s="162"/>
      <c r="E641" s="166"/>
      <c r="F641" s="166"/>
      <c r="G641" s="199"/>
      <c r="H641" s="199"/>
      <c r="I641" s="199"/>
      <c r="J641" s="199"/>
      <c r="K641" s="199"/>
      <c r="L641" s="199"/>
      <c r="M641" s="5"/>
      <c r="N641" s="164"/>
      <c r="O641" s="164"/>
      <c r="P641" s="164"/>
      <c r="Q641" s="164"/>
      <c r="R641" s="164"/>
      <c r="S641" s="5"/>
    </row>
    <row r="642" spans="1:19" ht="15.75" customHeight="1">
      <c r="A642" s="5"/>
      <c r="B642" s="164"/>
      <c r="C642" s="164"/>
      <c r="D642" s="162"/>
      <c r="E642" s="166"/>
      <c r="F642" s="166"/>
      <c r="G642" s="199"/>
      <c r="H642" s="199"/>
      <c r="I642" s="199"/>
      <c r="J642" s="199"/>
      <c r="K642" s="199"/>
      <c r="L642" s="199"/>
      <c r="M642" s="5"/>
      <c r="N642" s="164"/>
      <c r="O642" s="164"/>
      <c r="P642" s="164"/>
      <c r="Q642" s="164"/>
      <c r="R642" s="164"/>
      <c r="S642" s="5"/>
    </row>
    <row r="643" spans="1:19" ht="15.75" customHeight="1">
      <c r="A643" s="5"/>
      <c r="B643" s="164"/>
      <c r="C643" s="164"/>
      <c r="D643" s="162"/>
      <c r="E643" s="166"/>
      <c r="F643" s="166"/>
      <c r="G643" s="199"/>
      <c r="H643" s="199"/>
      <c r="I643" s="199"/>
      <c r="J643" s="199"/>
      <c r="K643" s="199"/>
      <c r="L643" s="199"/>
      <c r="M643" s="5"/>
      <c r="N643" s="164"/>
      <c r="O643" s="164"/>
      <c r="P643" s="164"/>
      <c r="Q643" s="164"/>
      <c r="R643" s="164"/>
      <c r="S643" s="5"/>
    </row>
    <row r="644" spans="1:19" ht="15.75" customHeight="1">
      <c r="A644" s="5"/>
      <c r="B644" s="164"/>
      <c r="C644" s="164"/>
      <c r="D644" s="162"/>
      <c r="E644" s="166"/>
      <c r="F644" s="166"/>
      <c r="G644" s="199"/>
      <c r="H644" s="199"/>
      <c r="I644" s="199"/>
      <c r="J644" s="199"/>
      <c r="K644" s="199"/>
      <c r="L644" s="199"/>
      <c r="M644" s="5"/>
      <c r="N644" s="164"/>
      <c r="O644" s="164"/>
      <c r="P644" s="164"/>
      <c r="Q644" s="164"/>
      <c r="R644" s="164"/>
      <c r="S644" s="5"/>
    </row>
    <row r="645" spans="1:19" ht="15.75" customHeight="1">
      <c r="A645" s="5"/>
      <c r="B645" s="164"/>
      <c r="C645" s="164"/>
      <c r="D645" s="162"/>
      <c r="E645" s="166"/>
      <c r="F645" s="166"/>
      <c r="G645" s="199"/>
      <c r="H645" s="199"/>
      <c r="I645" s="199"/>
      <c r="J645" s="199"/>
      <c r="K645" s="199"/>
      <c r="L645" s="199"/>
      <c r="M645" s="5"/>
      <c r="N645" s="164"/>
      <c r="O645" s="164"/>
      <c r="P645" s="164"/>
      <c r="Q645" s="164"/>
      <c r="R645" s="164"/>
      <c r="S645" s="5"/>
    </row>
    <row r="646" spans="1:19" ht="15.75" customHeight="1">
      <c r="A646" s="5"/>
      <c r="B646" s="164"/>
      <c r="C646" s="164"/>
      <c r="D646" s="162"/>
      <c r="E646" s="166"/>
      <c r="F646" s="166"/>
      <c r="G646" s="199"/>
      <c r="H646" s="199"/>
      <c r="I646" s="199"/>
      <c r="J646" s="199"/>
      <c r="K646" s="199"/>
      <c r="L646" s="199"/>
      <c r="M646" s="5"/>
      <c r="N646" s="164"/>
      <c r="O646" s="164"/>
      <c r="P646" s="164"/>
      <c r="Q646" s="164"/>
      <c r="R646" s="164"/>
      <c r="S646" s="5"/>
    </row>
    <row r="647" spans="1:19" ht="15.75" customHeight="1">
      <c r="A647" s="5"/>
      <c r="B647" s="164"/>
      <c r="C647" s="164"/>
      <c r="D647" s="162"/>
      <c r="E647" s="166"/>
      <c r="F647" s="166"/>
      <c r="G647" s="199"/>
      <c r="H647" s="199"/>
      <c r="I647" s="199"/>
      <c r="J647" s="199"/>
      <c r="K647" s="199"/>
      <c r="L647" s="199"/>
      <c r="M647" s="5"/>
      <c r="N647" s="164"/>
      <c r="O647" s="164"/>
      <c r="P647" s="164"/>
      <c r="Q647" s="164"/>
      <c r="R647" s="164"/>
      <c r="S647" s="5"/>
    </row>
    <row r="648" spans="1:19" ht="15.75" customHeight="1">
      <c r="A648" s="5"/>
      <c r="B648" s="164"/>
      <c r="C648" s="164"/>
      <c r="D648" s="162"/>
      <c r="E648" s="166"/>
      <c r="F648" s="166"/>
      <c r="G648" s="199"/>
      <c r="H648" s="199"/>
      <c r="I648" s="199"/>
      <c r="J648" s="199"/>
      <c r="K648" s="199"/>
      <c r="L648" s="199"/>
      <c r="M648" s="5"/>
      <c r="N648" s="164"/>
      <c r="O648" s="164"/>
      <c r="P648" s="164"/>
      <c r="Q648" s="164"/>
      <c r="R648" s="164"/>
      <c r="S648" s="5"/>
    </row>
    <row r="649" spans="1:19" ht="15.75" customHeight="1">
      <c r="A649" s="5"/>
      <c r="B649" s="164"/>
      <c r="C649" s="164"/>
      <c r="D649" s="162"/>
      <c r="E649" s="166"/>
      <c r="F649" s="166"/>
      <c r="G649" s="199"/>
      <c r="H649" s="199"/>
      <c r="I649" s="199"/>
      <c r="J649" s="199"/>
      <c r="K649" s="199"/>
      <c r="L649" s="199"/>
      <c r="M649" s="5"/>
      <c r="N649" s="164"/>
      <c r="O649" s="164"/>
      <c r="P649" s="164"/>
      <c r="Q649" s="164"/>
      <c r="R649" s="164"/>
      <c r="S649" s="5"/>
    </row>
    <row r="650" spans="1:19" ht="15.75" customHeight="1">
      <c r="A650" s="5"/>
      <c r="B650" s="164"/>
      <c r="C650" s="164"/>
      <c r="D650" s="162"/>
      <c r="E650" s="166"/>
      <c r="F650" s="166"/>
      <c r="G650" s="199"/>
      <c r="H650" s="199"/>
      <c r="I650" s="199"/>
      <c r="J650" s="199"/>
      <c r="K650" s="199"/>
      <c r="L650" s="199"/>
      <c r="M650" s="5"/>
      <c r="N650" s="164"/>
      <c r="O650" s="164"/>
      <c r="P650" s="164"/>
      <c r="Q650" s="164"/>
      <c r="R650" s="164"/>
      <c r="S650" s="5"/>
    </row>
    <row r="651" spans="1:19" ht="15.75" customHeight="1">
      <c r="A651" s="5"/>
      <c r="B651" s="164"/>
      <c r="C651" s="164"/>
      <c r="D651" s="162"/>
      <c r="E651" s="166"/>
      <c r="F651" s="166"/>
      <c r="G651" s="199"/>
      <c r="H651" s="199"/>
      <c r="I651" s="199"/>
      <c r="J651" s="199"/>
      <c r="K651" s="199"/>
      <c r="L651" s="199"/>
      <c r="M651" s="5"/>
      <c r="N651" s="164"/>
      <c r="O651" s="164"/>
      <c r="P651" s="164"/>
      <c r="Q651" s="164"/>
      <c r="R651" s="164"/>
      <c r="S651" s="5"/>
    </row>
    <row r="652" spans="1:19" ht="15.75" customHeight="1">
      <c r="A652" s="5"/>
      <c r="B652" s="164"/>
      <c r="C652" s="164"/>
      <c r="D652" s="162"/>
      <c r="E652" s="166"/>
      <c r="F652" s="166"/>
      <c r="G652" s="199"/>
      <c r="H652" s="199"/>
      <c r="I652" s="199"/>
      <c r="J652" s="199"/>
      <c r="K652" s="199"/>
      <c r="L652" s="199"/>
      <c r="M652" s="5"/>
      <c r="N652" s="164"/>
      <c r="O652" s="164"/>
      <c r="P652" s="164"/>
      <c r="Q652" s="164"/>
      <c r="R652" s="164"/>
      <c r="S652" s="5"/>
    </row>
    <row r="653" spans="1:19" ht="15.75" customHeight="1">
      <c r="A653" s="5"/>
      <c r="B653" s="164"/>
      <c r="C653" s="164"/>
      <c r="D653" s="162"/>
      <c r="E653" s="166"/>
      <c r="F653" s="166"/>
      <c r="G653" s="199"/>
      <c r="H653" s="199"/>
      <c r="I653" s="199"/>
      <c r="J653" s="199"/>
      <c r="K653" s="199"/>
      <c r="L653" s="199"/>
      <c r="M653" s="5"/>
      <c r="N653" s="164"/>
      <c r="O653" s="164"/>
      <c r="P653" s="164"/>
      <c r="Q653" s="164"/>
      <c r="R653" s="164"/>
      <c r="S653" s="5"/>
    </row>
    <row r="654" spans="1:19" ht="15.75" customHeight="1">
      <c r="A654" s="5"/>
      <c r="B654" s="164"/>
      <c r="C654" s="164"/>
      <c r="D654" s="162"/>
      <c r="E654" s="166"/>
      <c r="F654" s="166"/>
      <c r="G654" s="199"/>
      <c r="H654" s="199"/>
      <c r="I654" s="199"/>
      <c r="J654" s="199"/>
      <c r="K654" s="199"/>
      <c r="L654" s="199"/>
      <c r="M654" s="5"/>
      <c r="N654" s="164"/>
      <c r="O654" s="164"/>
      <c r="P654" s="164"/>
      <c r="Q654" s="164"/>
      <c r="R654" s="164"/>
      <c r="S654" s="5"/>
    </row>
    <row r="655" spans="1:19" ht="15.75" customHeight="1">
      <c r="A655" s="5"/>
      <c r="B655" s="164"/>
      <c r="C655" s="164"/>
      <c r="D655" s="162"/>
      <c r="E655" s="166"/>
      <c r="F655" s="166"/>
      <c r="G655" s="199"/>
      <c r="H655" s="199"/>
      <c r="I655" s="199"/>
      <c r="J655" s="199"/>
      <c r="K655" s="199"/>
      <c r="L655" s="199"/>
      <c r="M655" s="5"/>
      <c r="N655" s="164"/>
      <c r="O655" s="164"/>
      <c r="P655" s="164"/>
      <c r="Q655" s="164"/>
      <c r="R655" s="164"/>
      <c r="S655" s="5"/>
    </row>
    <row r="656" spans="1:19" ht="15.75" customHeight="1">
      <c r="A656" s="5"/>
      <c r="B656" s="164"/>
      <c r="C656" s="164"/>
      <c r="D656" s="162"/>
      <c r="E656" s="166"/>
      <c r="F656" s="166"/>
      <c r="G656" s="199"/>
      <c r="H656" s="199"/>
      <c r="I656" s="199"/>
      <c r="J656" s="199"/>
      <c r="K656" s="199"/>
      <c r="L656" s="199"/>
      <c r="M656" s="5"/>
      <c r="N656" s="164"/>
      <c r="O656" s="164"/>
      <c r="P656" s="164"/>
      <c r="Q656" s="164"/>
      <c r="R656" s="164"/>
      <c r="S656" s="5"/>
    </row>
    <row r="657" spans="1:19" ht="15.75" customHeight="1">
      <c r="A657" s="5"/>
      <c r="B657" s="164"/>
      <c r="C657" s="164"/>
      <c r="D657" s="162"/>
      <c r="E657" s="166"/>
      <c r="F657" s="166"/>
      <c r="G657" s="199"/>
      <c r="H657" s="199"/>
      <c r="I657" s="199"/>
      <c r="J657" s="199"/>
      <c r="K657" s="199"/>
      <c r="L657" s="199"/>
      <c r="M657" s="5"/>
      <c r="N657" s="164"/>
      <c r="O657" s="164"/>
      <c r="P657" s="164"/>
      <c r="Q657" s="164"/>
      <c r="R657" s="164"/>
      <c r="S657" s="5"/>
    </row>
    <row r="658" spans="1:19" ht="15.75" customHeight="1">
      <c r="A658" s="5"/>
      <c r="B658" s="164"/>
      <c r="C658" s="164"/>
      <c r="D658" s="162"/>
      <c r="E658" s="166"/>
      <c r="F658" s="166"/>
      <c r="G658" s="199"/>
      <c r="H658" s="199"/>
      <c r="I658" s="199"/>
      <c r="J658" s="199"/>
      <c r="K658" s="199"/>
      <c r="L658" s="199"/>
      <c r="M658" s="5"/>
      <c r="N658" s="164"/>
      <c r="O658" s="164"/>
      <c r="P658" s="164"/>
      <c r="Q658" s="164"/>
      <c r="R658" s="164"/>
      <c r="S658" s="5"/>
    </row>
    <row r="659" spans="1:19" ht="15.75" customHeight="1">
      <c r="A659" s="5"/>
      <c r="B659" s="164"/>
      <c r="C659" s="164"/>
      <c r="D659" s="162"/>
      <c r="E659" s="166"/>
      <c r="F659" s="166"/>
      <c r="G659" s="199"/>
      <c r="H659" s="199"/>
      <c r="I659" s="199"/>
      <c r="J659" s="199"/>
      <c r="K659" s="199"/>
      <c r="L659" s="199"/>
      <c r="M659" s="5"/>
      <c r="N659" s="164"/>
      <c r="O659" s="164"/>
      <c r="P659" s="164"/>
      <c r="Q659" s="164"/>
      <c r="R659" s="164"/>
      <c r="S659" s="5"/>
    </row>
    <row r="660" spans="1:19" ht="15.75" customHeight="1">
      <c r="A660" s="5"/>
      <c r="B660" s="164"/>
      <c r="C660" s="164"/>
      <c r="D660" s="162"/>
      <c r="E660" s="166"/>
      <c r="F660" s="166"/>
      <c r="G660" s="199"/>
      <c r="H660" s="199"/>
      <c r="I660" s="199"/>
      <c r="J660" s="199"/>
      <c r="K660" s="199"/>
      <c r="L660" s="199"/>
      <c r="M660" s="5"/>
      <c r="N660" s="164"/>
      <c r="O660" s="164"/>
      <c r="P660" s="164"/>
      <c r="Q660" s="164"/>
      <c r="R660" s="164"/>
      <c r="S660" s="5"/>
    </row>
    <row r="661" spans="1:19" ht="15.75" customHeight="1">
      <c r="A661" s="5"/>
      <c r="B661" s="164"/>
      <c r="C661" s="164"/>
      <c r="D661" s="162"/>
      <c r="E661" s="166"/>
      <c r="F661" s="166"/>
      <c r="G661" s="199"/>
      <c r="H661" s="199"/>
      <c r="I661" s="199"/>
      <c r="J661" s="199"/>
      <c r="K661" s="199"/>
      <c r="L661" s="199"/>
      <c r="M661" s="5"/>
      <c r="N661" s="164"/>
      <c r="O661" s="164"/>
      <c r="P661" s="164"/>
      <c r="Q661" s="164"/>
      <c r="R661" s="164"/>
      <c r="S661" s="5"/>
    </row>
    <row r="662" spans="1:19" ht="15.75" customHeight="1">
      <c r="A662" s="5"/>
      <c r="B662" s="164"/>
      <c r="C662" s="164"/>
      <c r="D662" s="162"/>
      <c r="E662" s="166"/>
      <c r="F662" s="166"/>
      <c r="G662" s="199"/>
      <c r="H662" s="199"/>
      <c r="I662" s="199"/>
      <c r="J662" s="199"/>
      <c r="K662" s="199"/>
      <c r="L662" s="199"/>
      <c r="M662" s="5"/>
      <c r="N662" s="164"/>
      <c r="O662" s="164"/>
      <c r="P662" s="164"/>
      <c r="Q662" s="164"/>
      <c r="R662" s="164"/>
      <c r="S662" s="5"/>
    </row>
    <row r="663" spans="1:19" ht="15.75" customHeight="1">
      <c r="A663" s="5"/>
      <c r="B663" s="164"/>
      <c r="C663" s="164"/>
      <c r="D663" s="162"/>
      <c r="E663" s="166"/>
      <c r="F663" s="166"/>
      <c r="G663" s="199"/>
      <c r="H663" s="199"/>
      <c r="I663" s="199"/>
      <c r="J663" s="199"/>
      <c r="K663" s="199"/>
      <c r="L663" s="199"/>
      <c r="M663" s="5"/>
      <c r="N663" s="164"/>
      <c r="O663" s="164"/>
      <c r="P663" s="164"/>
      <c r="Q663" s="164"/>
      <c r="R663" s="164"/>
      <c r="S663" s="5"/>
    </row>
    <row r="664" spans="1:19" ht="15.75" customHeight="1">
      <c r="A664" s="5"/>
      <c r="B664" s="164"/>
      <c r="C664" s="164"/>
      <c r="D664" s="162"/>
      <c r="E664" s="166"/>
      <c r="F664" s="166"/>
      <c r="G664" s="199"/>
      <c r="H664" s="199"/>
      <c r="I664" s="199"/>
      <c r="J664" s="199"/>
      <c r="K664" s="199"/>
      <c r="L664" s="199"/>
      <c r="M664" s="5"/>
      <c r="N664" s="164"/>
      <c r="O664" s="164"/>
      <c r="P664" s="164"/>
      <c r="Q664" s="164"/>
      <c r="R664" s="164"/>
      <c r="S664" s="5"/>
    </row>
    <row r="665" spans="1:19" ht="15.75" customHeight="1">
      <c r="A665" s="5"/>
      <c r="B665" s="164"/>
      <c r="C665" s="164"/>
      <c r="D665" s="162"/>
      <c r="E665" s="166"/>
      <c r="F665" s="166"/>
      <c r="G665" s="199"/>
      <c r="H665" s="199"/>
      <c r="I665" s="199"/>
      <c r="J665" s="199"/>
      <c r="K665" s="199"/>
      <c r="L665" s="199"/>
      <c r="M665" s="5"/>
      <c r="N665" s="164"/>
      <c r="O665" s="164"/>
      <c r="P665" s="164"/>
      <c r="Q665" s="164"/>
      <c r="R665" s="164"/>
      <c r="S665" s="5"/>
    </row>
    <row r="666" spans="1:19" ht="15.75" customHeight="1">
      <c r="A666" s="5"/>
      <c r="B666" s="164"/>
      <c r="C666" s="164"/>
      <c r="D666" s="162"/>
      <c r="E666" s="166"/>
      <c r="F666" s="166"/>
      <c r="G666" s="199"/>
      <c r="H666" s="199"/>
      <c r="I666" s="199"/>
      <c r="J666" s="199"/>
      <c r="K666" s="199"/>
      <c r="L666" s="199"/>
      <c r="M666" s="5"/>
      <c r="N666" s="164"/>
      <c r="O666" s="164"/>
      <c r="P666" s="164"/>
      <c r="Q666" s="164"/>
      <c r="R666" s="164"/>
      <c r="S666" s="5"/>
    </row>
    <row r="667" spans="1:19" ht="15.75" customHeight="1">
      <c r="A667" s="5"/>
      <c r="B667" s="164"/>
      <c r="C667" s="164"/>
      <c r="D667" s="162"/>
      <c r="E667" s="166"/>
      <c r="F667" s="166"/>
      <c r="G667" s="199"/>
      <c r="H667" s="199"/>
      <c r="I667" s="199"/>
      <c r="J667" s="199"/>
      <c r="K667" s="199"/>
      <c r="L667" s="199"/>
      <c r="M667" s="5"/>
      <c r="N667" s="164"/>
      <c r="O667" s="164"/>
      <c r="P667" s="164"/>
      <c r="Q667" s="164"/>
      <c r="R667" s="164"/>
      <c r="S667" s="5"/>
    </row>
    <row r="668" spans="1:19" ht="15.75" customHeight="1">
      <c r="A668" s="5"/>
      <c r="B668" s="164"/>
      <c r="C668" s="164"/>
      <c r="D668" s="162"/>
      <c r="E668" s="166"/>
      <c r="F668" s="166"/>
      <c r="G668" s="199"/>
      <c r="H668" s="199"/>
      <c r="I668" s="199"/>
      <c r="J668" s="199"/>
      <c r="K668" s="199"/>
      <c r="L668" s="199"/>
      <c r="M668" s="5"/>
      <c r="N668" s="164"/>
      <c r="O668" s="164"/>
      <c r="P668" s="164"/>
      <c r="Q668" s="164"/>
      <c r="R668" s="164"/>
      <c r="S668" s="5"/>
    </row>
    <row r="669" spans="1:19" ht="15.75" customHeight="1">
      <c r="A669" s="5"/>
      <c r="B669" s="164"/>
      <c r="C669" s="164"/>
      <c r="D669" s="162"/>
      <c r="E669" s="166"/>
      <c r="F669" s="166"/>
      <c r="G669" s="199"/>
      <c r="H669" s="199"/>
      <c r="I669" s="199"/>
      <c r="J669" s="199"/>
      <c r="K669" s="199"/>
      <c r="L669" s="199"/>
      <c r="M669" s="5"/>
      <c r="N669" s="164"/>
      <c r="O669" s="164"/>
      <c r="P669" s="164"/>
      <c r="Q669" s="164"/>
      <c r="R669" s="164"/>
      <c r="S669" s="5"/>
    </row>
    <row r="670" spans="1:19" ht="15.75" customHeight="1">
      <c r="A670" s="5"/>
      <c r="B670" s="164"/>
      <c r="C670" s="164"/>
      <c r="D670" s="162"/>
      <c r="E670" s="166"/>
      <c r="F670" s="166"/>
      <c r="G670" s="199"/>
      <c r="H670" s="199"/>
      <c r="I670" s="199"/>
      <c r="J670" s="199"/>
      <c r="K670" s="199"/>
      <c r="L670" s="199"/>
      <c r="M670" s="5"/>
      <c r="N670" s="164"/>
      <c r="O670" s="164"/>
      <c r="P670" s="164"/>
      <c r="Q670" s="164"/>
      <c r="R670" s="164"/>
      <c r="S670" s="5"/>
    </row>
    <row r="671" spans="1:19" ht="15.75" customHeight="1">
      <c r="A671" s="5"/>
      <c r="B671" s="164"/>
      <c r="C671" s="164"/>
      <c r="D671" s="162"/>
      <c r="E671" s="166"/>
      <c r="F671" s="166"/>
      <c r="G671" s="199"/>
      <c r="H671" s="199"/>
      <c r="I671" s="199"/>
      <c r="J671" s="199"/>
      <c r="K671" s="199"/>
      <c r="L671" s="199"/>
      <c r="M671" s="5"/>
      <c r="N671" s="164"/>
      <c r="O671" s="164"/>
      <c r="P671" s="164"/>
      <c r="Q671" s="164"/>
      <c r="R671" s="164"/>
      <c r="S671" s="5"/>
    </row>
    <row r="672" spans="1:19" ht="15.75" customHeight="1">
      <c r="A672" s="5"/>
      <c r="B672" s="164"/>
      <c r="C672" s="164"/>
      <c r="D672" s="162"/>
      <c r="E672" s="166"/>
      <c r="F672" s="166"/>
      <c r="G672" s="199"/>
      <c r="H672" s="199"/>
      <c r="I672" s="199"/>
      <c r="J672" s="199"/>
      <c r="K672" s="199"/>
      <c r="L672" s="199"/>
      <c r="M672" s="5"/>
      <c r="N672" s="164"/>
      <c r="O672" s="164"/>
      <c r="P672" s="164"/>
      <c r="Q672" s="164"/>
      <c r="R672" s="164"/>
      <c r="S672" s="5"/>
    </row>
    <row r="673" spans="1:19" ht="15.75" customHeight="1">
      <c r="A673" s="5"/>
      <c r="B673" s="164"/>
      <c r="C673" s="164"/>
      <c r="D673" s="162"/>
      <c r="E673" s="166"/>
      <c r="F673" s="166"/>
      <c r="G673" s="199"/>
      <c r="H673" s="199"/>
      <c r="I673" s="199"/>
      <c r="J673" s="199"/>
      <c r="K673" s="199"/>
      <c r="L673" s="199"/>
      <c r="M673" s="5"/>
      <c r="N673" s="164"/>
      <c r="O673" s="164"/>
      <c r="P673" s="164"/>
      <c r="Q673" s="164"/>
      <c r="R673" s="164"/>
      <c r="S673" s="5"/>
    </row>
    <row r="674" spans="1:19" ht="15.75" customHeight="1">
      <c r="A674" s="5"/>
      <c r="B674" s="164"/>
      <c r="C674" s="164"/>
      <c r="D674" s="162"/>
      <c r="E674" s="166"/>
      <c r="F674" s="166"/>
      <c r="G674" s="199"/>
      <c r="H674" s="199"/>
      <c r="I674" s="199"/>
      <c r="J674" s="199"/>
      <c r="K674" s="199"/>
      <c r="L674" s="199"/>
      <c r="M674" s="5"/>
      <c r="N674" s="164"/>
      <c r="O674" s="164"/>
      <c r="P674" s="164"/>
      <c r="Q674" s="164"/>
      <c r="R674" s="164"/>
      <c r="S674" s="5"/>
    </row>
    <row r="675" spans="1:19" ht="15.75" customHeight="1">
      <c r="A675" s="5"/>
      <c r="B675" s="164"/>
      <c r="C675" s="164"/>
      <c r="D675" s="162"/>
      <c r="E675" s="166"/>
      <c r="F675" s="166"/>
      <c r="G675" s="199"/>
      <c r="H675" s="199"/>
      <c r="I675" s="199"/>
      <c r="J675" s="199"/>
      <c r="K675" s="199"/>
      <c r="L675" s="199"/>
      <c r="M675" s="5"/>
      <c r="N675" s="164"/>
      <c r="O675" s="164"/>
      <c r="P675" s="164"/>
      <c r="Q675" s="164"/>
      <c r="R675" s="164"/>
      <c r="S675" s="5"/>
    </row>
    <row r="676" spans="1:19" ht="15.75" customHeight="1">
      <c r="A676" s="5"/>
      <c r="B676" s="164"/>
      <c r="C676" s="164"/>
      <c r="D676" s="162"/>
      <c r="E676" s="166"/>
      <c r="F676" s="166"/>
      <c r="G676" s="199"/>
      <c r="H676" s="199"/>
      <c r="I676" s="199"/>
      <c r="J676" s="199"/>
      <c r="K676" s="199"/>
      <c r="L676" s="199"/>
      <c r="M676" s="5"/>
      <c r="N676" s="164"/>
      <c r="O676" s="164"/>
      <c r="P676" s="164"/>
      <c r="Q676" s="164"/>
      <c r="R676" s="164"/>
      <c r="S676" s="5"/>
    </row>
    <row r="677" spans="1:19" ht="15.75" customHeight="1">
      <c r="A677" s="5"/>
      <c r="B677" s="164"/>
      <c r="C677" s="164"/>
      <c r="D677" s="162"/>
      <c r="E677" s="166"/>
      <c r="F677" s="166"/>
      <c r="G677" s="199"/>
      <c r="H677" s="199"/>
      <c r="I677" s="199"/>
      <c r="J677" s="199"/>
      <c r="K677" s="199"/>
      <c r="L677" s="199"/>
      <c r="M677" s="5"/>
      <c r="N677" s="164"/>
      <c r="O677" s="164"/>
      <c r="P677" s="164"/>
      <c r="Q677" s="164"/>
      <c r="R677" s="164"/>
      <c r="S677" s="5"/>
    </row>
    <row r="678" spans="1:19" ht="15.75" customHeight="1">
      <c r="A678" s="5"/>
      <c r="B678" s="164"/>
      <c r="C678" s="164"/>
      <c r="D678" s="162"/>
      <c r="E678" s="166"/>
      <c r="F678" s="166"/>
      <c r="G678" s="199"/>
      <c r="H678" s="199"/>
      <c r="I678" s="199"/>
      <c r="J678" s="199"/>
      <c r="K678" s="199"/>
      <c r="L678" s="199"/>
      <c r="M678" s="5"/>
      <c r="N678" s="164"/>
      <c r="O678" s="164"/>
      <c r="P678" s="164"/>
      <c r="Q678" s="164"/>
      <c r="R678" s="164"/>
      <c r="S678" s="5"/>
    </row>
    <row r="679" spans="1:19" ht="15.75" customHeight="1">
      <c r="A679" s="5"/>
      <c r="B679" s="164"/>
      <c r="C679" s="164"/>
      <c r="D679" s="162"/>
      <c r="E679" s="166"/>
      <c r="F679" s="166"/>
      <c r="G679" s="199"/>
      <c r="H679" s="199"/>
      <c r="I679" s="199"/>
      <c r="J679" s="199"/>
      <c r="K679" s="199"/>
      <c r="L679" s="199"/>
      <c r="M679" s="5"/>
      <c r="N679" s="164"/>
      <c r="O679" s="164"/>
      <c r="P679" s="164"/>
      <c r="Q679" s="164"/>
      <c r="R679" s="164"/>
      <c r="S679" s="5"/>
    </row>
    <row r="680" spans="1:19" ht="15.75" customHeight="1">
      <c r="A680" s="5"/>
      <c r="B680" s="164"/>
      <c r="C680" s="164"/>
      <c r="D680" s="162"/>
      <c r="E680" s="166"/>
      <c r="F680" s="166"/>
      <c r="G680" s="199"/>
      <c r="H680" s="199"/>
      <c r="I680" s="199"/>
      <c r="J680" s="199"/>
      <c r="K680" s="199"/>
      <c r="L680" s="199"/>
      <c r="M680" s="5"/>
      <c r="N680" s="164"/>
      <c r="O680" s="164"/>
      <c r="P680" s="164"/>
      <c r="Q680" s="164"/>
      <c r="R680" s="164"/>
      <c r="S680" s="5"/>
    </row>
    <row r="681" spans="1:19" ht="15.75" customHeight="1">
      <c r="A681" s="5"/>
      <c r="B681" s="164"/>
      <c r="C681" s="164"/>
      <c r="D681" s="162"/>
      <c r="E681" s="166"/>
      <c r="F681" s="166"/>
      <c r="G681" s="199"/>
      <c r="H681" s="199"/>
      <c r="I681" s="199"/>
      <c r="J681" s="199"/>
      <c r="K681" s="199"/>
      <c r="L681" s="199"/>
      <c r="M681" s="5"/>
      <c r="N681" s="164"/>
      <c r="O681" s="164"/>
      <c r="P681" s="164"/>
      <c r="Q681" s="164"/>
      <c r="R681" s="164"/>
      <c r="S681" s="5"/>
    </row>
    <row r="682" spans="1:19" ht="15.75" customHeight="1">
      <c r="A682" s="5"/>
      <c r="B682" s="164"/>
      <c r="C682" s="164"/>
      <c r="D682" s="162"/>
      <c r="E682" s="166"/>
      <c r="F682" s="166"/>
      <c r="G682" s="199"/>
      <c r="H682" s="199"/>
      <c r="I682" s="199"/>
      <c r="J682" s="199"/>
      <c r="K682" s="199"/>
      <c r="L682" s="199"/>
      <c r="M682" s="5"/>
      <c r="N682" s="164"/>
      <c r="O682" s="164"/>
      <c r="P682" s="164"/>
      <c r="Q682" s="164"/>
      <c r="R682" s="164"/>
      <c r="S682" s="5"/>
    </row>
    <row r="683" spans="1:19" ht="15.75" customHeight="1">
      <c r="A683" s="5"/>
      <c r="B683" s="164"/>
      <c r="C683" s="164"/>
      <c r="D683" s="162"/>
      <c r="E683" s="166"/>
      <c r="F683" s="166"/>
      <c r="G683" s="199"/>
      <c r="H683" s="199"/>
      <c r="I683" s="199"/>
      <c r="J683" s="199"/>
      <c r="K683" s="199"/>
      <c r="L683" s="199"/>
      <c r="M683" s="5"/>
      <c r="N683" s="164"/>
      <c r="O683" s="164"/>
      <c r="P683" s="164"/>
      <c r="Q683" s="164"/>
      <c r="R683" s="164"/>
      <c r="S683" s="5"/>
    </row>
    <row r="684" spans="1:19" ht="15.75" customHeight="1">
      <c r="A684" s="5"/>
      <c r="B684" s="164"/>
      <c r="C684" s="164"/>
      <c r="D684" s="162"/>
      <c r="E684" s="166"/>
      <c r="F684" s="166"/>
      <c r="G684" s="199"/>
      <c r="H684" s="199"/>
      <c r="I684" s="199"/>
      <c r="J684" s="199"/>
      <c r="K684" s="199"/>
      <c r="L684" s="199"/>
      <c r="M684" s="5"/>
      <c r="N684" s="164"/>
      <c r="O684" s="164"/>
      <c r="P684" s="164"/>
      <c r="Q684" s="164"/>
      <c r="R684" s="164"/>
      <c r="S684" s="5"/>
    </row>
    <row r="685" spans="1:19" ht="15.75" customHeight="1">
      <c r="A685" s="5"/>
      <c r="B685" s="164"/>
      <c r="C685" s="164"/>
      <c r="D685" s="162"/>
      <c r="E685" s="166"/>
      <c r="F685" s="166"/>
      <c r="G685" s="199"/>
      <c r="H685" s="199"/>
      <c r="I685" s="199"/>
      <c r="J685" s="199"/>
      <c r="K685" s="199"/>
      <c r="L685" s="199"/>
      <c r="M685" s="5"/>
      <c r="N685" s="164"/>
      <c r="O685" s="164"/>
      <c r="P685" s="164"/>
      <c r="Q685" s="164"/>
      <c r="R685" s="164"/>
      <c r="S685" s="5"/>
    </row>
    <row r="686" spans="1:19" ht="15.75" customHeight="1">
      <c r="A686" s="5"/>
      <c r="B686" s="164"/>
      <c r="C686" s="164"/>
      <c r="D686" s="162"/>
      <c r="E686" s="166"/>
      <c r="F686" s="166"/>
      <c r="G686" s="199"/>
      <c r="H686" s="199"/>
      <c r="I686" s="199"/>
      <c r="J686" s="199"/>
      <c r="K686" s="199"/>
      <c r="L686" s="199"/>
      <c r="M686" s="5"/>
      <c r="N686" s="164"/>
      <c r="O686" s="164"/>
      <c r="P686" s="164"/>
      <c r="Q686" s="164"/>
      <c r="R686" s="164"/>
      <c r="S686" s="5"/>
    </row>
    <row r="687" spans="1:19" ht="15.75" customHeight="1">
      <c r="A687" s="5"/>
      <c r="B687" s="164"/>
      <c r="C687" s="164"/>
      <c r="D687" s="162"/>
      <c r="E687" s="166"/>
      <c r="F687" s="166"/>
      <c r="G687" s="199"/>
      <c r="H687" s="199"/>
      <c r="I687" s="199"/>
      <c r="J687" s="199"/>
      <c r="K687" s="199"/>
      <c r="L687" s="199"/>
      <c r="M687" s="5"/>
      <c r="N687" s="164"/>
      <c r="O687" s="164"/>
      <c r="P687" s="164"/>
      <c r="Q687" s="164"/>
      <c r="R687" s="164"/>
      <c r="S687" s="5"/>
    </row>
    <row r="688" spans="1:19" ht="15.75" customHeight="1">
      <c r="A688" s="5"/>
      <c r="B688" s="164"/>
      <c r="C688" s="164"/>
      <c r="D688" s="162"/>
      <c r="E688" s="166"/>
      <c r="F688" s="166"/>
      <c r="G688" s="199"/>
      <c r="H688" s="199"/>
      <c r="I688" s="199"/>
      <c r="J688" s="199"/>
      <c r="K688" s="199"/>
      <c r="L688" s="199"/>
      <c r="M688" s="5"/>
      <c r="N688" s="164"/>
      <c r="O688" s="164"/>
      <c r="P688" s="164"/>
      <c r="Q688" s="164"/>
      <c r="R688" s="164"/>
      <c r="S688" s="5"/>
    </row>
    <row r="689" spans="1:19" ht="15.75" customHeight="1">
      <c r="A689" s="5"/>
      <c r="B689" s="164"/>
      <c r="C689" s="164"/>
      <c r="D689" s="162"/>
      <c r="E689" s="166"/>
      <c r="F689" s="166"/>
      <c r="G689" s="199"/>
      <c r="H689" s="199"/>
      <c r="I689" s="199"/>
      <c r="J689" s="199"/>
      <c r="K689" s="199"/>
      <c r="L689" s="199"/>
      <c r="M689" s="5"/>
      <c r="N689" s="164"/>
      <c r="O689" s="164"/>
      <c r="P689" s="164"/>
      <c r="Q689" s="164"/>
      <c r="R689" s="164"/>
      <c r="S689" s="5"/>
    </row>
    <row r="690" spans="1:19" ht="15.75" customHeight="1">
      <c r="A690" s="5"/>
      <c r="B690" s="164"/>
      <c r="C690" s="164"/>
      <c r="D690" s="162"/>
      <c r="E690" s="166"/>
      <c r="F690" s="166"/>
      <c r="G690" s="199"/>
      <c r="H690" s="199"/>
      <c r="I690" s="199"/>
      <c r="J690" s="199"/>
      <c r="K690" s="199"/>
      <c r="L690" s="199"/>
      <c r="M690" s="5"/>
      <c r="N690" s="164"/>
      <c r="O690" s="164"/>
      <c r="P690" s="164"/>
      <c r="Q690" s="164"/>
      <c r="R690" s="164"/>
      <c r="S690" s="5"/>
    </row>
    <row r="691" spans="1:19" ht="15.75" customHeight="1">
      <c r="A691" s="5"/>
      <c r="B691" s="164"/>
      <c r="C691" s="164"/>
      <c r="D691" s="162"/>
      <c r="E691" s="166"/>
      <c r="F691" s="166"/>
      <c r="G691" s="199"/>
      <c r="H691" s="199"/>
      <c r="I691" s="199"/>
      <c r="J691" s="199"/>
      <c r="K691" s="199"/>
      <c r="L691" s="199"/>
      <c r="M691" s="5"/>
      <c r="N691" s="164"/>
      <c r="O691" s="164"/>
      <c r="P691" s="164"/>
      <c r="Q691" s="164"/>
      <c r="R691" s="164"/>
      <c r="S691" s="5"/>
    </row>
    <row r="692" spans="1:19" ht="15.75" customHeight="1">
      <c r="A692" s="5"/>
      <c r="B692" s="164"/>
      <c r="C692" s="164"/>
      <c r="D692" s="162"/>
      <c r="E692" s="166"/>
      <c r="F692" s="166"/>
      <c r="G692" s="199"/>
      <c r="H692" s="199"/>
      <c r="I692" s="199"/>
      <c r="J692" s="199"/>
      <c r="K692" s="199"/>
      <c r="L692" s="199"/>
      <c r="M692" s="5"/>
      <c r="N692" s="164"/>
      <c r="O692" s="164"/>
      <c r="P692" s="164"/>
      <c r="Q692" s="164"/>
      <c r="R692" s="164"/>
      <c r="S692" s="5"/>
    </row>
    <row r="693" spans="1:19" ht="15.75" customHeight="1">
      <c r="A693" s="5"/>
      <c r="B693" s="164"/>
      <c r="C693" s="164"/>
      <c r="D693" s="162"/>
      <c r="E693" s="166"/>
      <c r="F693" s="166"/>
      <c r="G693" s="199"/>
      <c r="H693" s="199"/>
      <c r="I693" s="199"/>
      <c r="J693" s="199"/>
      <c r="K693" s="199"/>
      <c r="L693" s="199"/>
      <c r="M693" s="5"/>
      <c r="N693" s="164"/>
      <c r="O693" s="164"/>
      <c r="P693" s="164"/>
      <c r="Q693" s="164"/>
      <c r="R693" s="164"/>
      <c r="S693" s="5"/>
    </row>
    <row r="694" spans="1:19" ht="15.75" customHeight="1">
      <c r="A694" s="5"/>
      <c r="B694" s="164"/>
      <c r="C694" s="164"/>
      <c r="D694" s="162"/>
      <c r="E694" s="166"/>
      <c r="F694" s="166"/>
      <c r="G694" s="199"/>
      <c r="H694" s="199"/>
      <c r="I694" s="199"/>
      <c r="J694" s="199"/>
      <c r="K694" s="199"/>
      <c r="L694" s="199"/>
      <c r="M694" s="5"/>
      <c r="N694" s="164"/>
      <c r="O694" s="164"/>
      <c r="P694" s="164"/>
      <c r="Q694" s="164"/>
      <c r="R694" s="164"/>
      <c r="S694" s="5"/>
    </row>
    <row r="695" spans="1:19" ht="15.75" customHeight="1">
      <c r="A695" s="5"/>
      <c r="B695" s="164"/>
      <c r="C695" s="164"/>
      <c r="D695" s="162"/>
      <c r="E695" s="166"/>
      <c r="F695" s="166"/>
      <c r="G695" s="199"/>
      <c r="H695" s="199"/>
      <c r="I695" s="199"/>
      <c r="J695" s="199"/>
      <c r="K695" s="199"/>
      <c r="L695" s="199"/>
      <c r="M695" s="5"/>
      <c r="N695" s="164"/>
      <c r="O695" s="164"/>
      <c r="P695" s="164"/>
      <c r="Q695" s="164"/>
      <c r="R695" s="164"/>
      <c r="S695" s="5"/>
    </row>
    <row r="696" spans="1:19" ht="15.75" customHeight="1">
      <c r="A696" s="5"/>
      <c r="B696" s="164"/>
      <c r="C696" s="164"/>
      <c r="D696" s="162"/>
      <c r="E696" s="166"/>
      <c r="F696" s="166"/>
      <c r="G696" s="199"/>
      <c r="H696" s="199"/>
      <c r="I696" s="199"/>
      <c r="J696" s="199"/>
      <c r="K696" s="199"/>
      <c r="L696" s="199"/>
      <c r="M696" s="5"/>
      <c r="N696" s="164"/>
      <c r="O696" s="164"/>
      <c r="P696" s="164"/>
      <c r="Q696" s="164"/>
      <c r="R696" s="164"/>
      <c r="S696" s="5"/>
    </row>
    <row r="697" spans="1:19" ht="15.75" customHeight="1">
      <c r="A697" s="5"/>
      <c r="B697" s="164"/>
      <c r="C697" s="164"/>
      <c r="D697" s="162"/>
      <c r="E697" s="166"/>
      <c r="F697" s="166"/>
      <c r="G697" s="199"/>
      <c r="H697" s="199"/>
      <c r="I697" s="199"/>
      <c r="J697" s="199"/>
      <c r="K697" s="199"/>
      <c r="L697" s="199"/>
      <c r="M697" s="5"/>
      <c r="N697" s="164"/>
      <c r="O697" s="164"/>
      <c r="P697" s="164"/>
      <c r="Q697" s="164"/>
      <c r="R697" s="164"/>
      <c r="S697" s="5"/>
    </row>
    <row r="698" spans="1:19" ht="15.75" customHeight="1">
      <c r="A698" s="5"/>
      <c r="B698" s="164"/>
      <c r="C698" s="164"/>
      <c r="D698" s="162"/>
      <c r="E698" s="166"/>
      <c r="F698" s="166"/>
      <c r="G698" s="199"/>
      <c r="H698" s="199"/>
      <c r="I698" s="199"/>
      <c r="J698" s="199"/>
      <c r="K698" s="199"/>
      <c r="L698" s="199"/>
      <c r="M698" s="5"/>
      <c r="N698" s="164"/>
      <c r="O698" s="164"/>
      <c r="P698" s="164"/>
      <c r="Q698" s="164"/>
      <c r="R698" s="164"/>
      <c r="S698" s="5"/>
    </row>
    <row r="699" spans="1:19" ht="15.75" customHeight="1">
      <c r="A699" s="5"/>
      <c r="B699" s="164"/>
      <c r="C699" s="164"/>
      <c r="D699" s="162"/>
      <c r="E699" s="166"/>
      <c r="F699" s="166"/>
      <c r="G699" s="199"/>
      <c r="H699" s="199"/>
      <c r="I699" s="199"/>
      <c r="J699" s="199"/>
      <c r="K699" s="199"/>
      <c r="L699" s="199"/>
      <c r="M699" s="5"/>
      <c r="N699" s="164"/>
      <c r="O699" s="164"/>
      <c r="P699" s="164"/>
      <c r="Q699" s="164"/>
      <c r="R699" s="164"/>
      <c r="S699" s="5"/>
    </row>
    <row r="700" spans="1:19" ht="15.75" customHeight="1">
      <c r="A700" s="5"/>
      <c r="B700" s="164"/>
      <c r="C700" s="164"/>
      <c r="D700" s="162"/>
      <c r="E700" s="166"/>
      <c r="F700" s="166"/>
      <c r="G700" s="199"/>
      <c r="H700" s="199"/>
      <c r="I700" s="199"/>
      <c r="J700" s="199"/>
      <c r="K700" s="199"/>
      <c r="L700" s="199"/>
      <c r="M700" s="5"/>
      <c r="N700" s="164"/>
      <c r="O700" s="164"/>
      <c r="P700" s="164"/>
      <c r="Q700" s="164"/>
      <c r="R700" s="164"/>
      <c r="S700" s="5"/>
    </row>
    <row r="701" spans="1:19" ht="15.75" customHeight="1">
      <c r="A701" s="5"/>
      <c r="B701" s="164"/>
      <c r="C701" s="164"/>
      <c r="D701" s="162"/>
      <c r="E701" s="166"/>
      <c r="F701" s="166"/>
      <c r="G701" s="199"/>
      <c r="H701" s="199"/>
      <c r="I701" s="199"/>
      <c r="J701" s="199"/>
      <c r="K701" s="199"/>
      <c r="L701" s="199"/>
      <c r="M701" s="5"/>
      <c r="N701" s="164"/>
      <c r="O701" s="164"/>
      <c r="P701" s="164"/>
      <c r="Q701" s="164"/>
      <c r="R701" s="164"/>
      <c r="S701" s="5"/>
    </row>
    <row r="702" spans="1:19" ht="15.75" customHeight="1">
      <c r="A702" s="5"/>
      <c r="B702" s="164"/>
      <c r="C702" s="164"/>
      <c r="D702" s="162"/>
      <c r="E702" s="166"/>
      <c r="F702" s="166"/>
      <c r="G702" s="199"/>
      <c r="H702" s="199"/>
      <c r="I702" s="199"/>
      <c r="J702" s="199"/>
      <c r="K702" s="199"/>
      <c r="L702" s="199"/>
      <c r="M702" s="5"/>
      <c r="N702" s="164"/>
      <c r="O702" s="164"/>
      <c r="P702" s="164"/>
      <c r="Q702" s="164"/>
      <c r="R702" s="164"/>
      <c r="S702" s="5"/>
    </row>
    <row r="703" spans="1:19" ht="15.75" customHeight="1">
      <c r="A703" s="5"/>
      <c r="B703" s="164"/>
      <c r="C703" s="164"/>
      <c r="D703" s="162"/>
      <c r="E703" s="166"/>
      <c r="F703" s="166"/>
      <c r="G703" s="199"/>
      <c r="H703" s="199"/>
      <c r="I703" s="199"/>
      <c r="J703" s="199"/>
      <c r="K703" s="199"/>
      <c r="L703" s="199"/>
      <c r="M703" s="5"/>
      <c r="N703" s="164"/>
      <c r="O703" s="164"/>
      <c r="P703" s="164"/>
      <c r="Q703" s="164"/>
      <c r="R703" s="164"/>
      <c r="S703" s="5"/>
    </row>
    <row r="704" spans="1:19" ht="15.75" customHeight="1">
      <c r="A704" s="5"/>
      <c r="B704" s="164"/>
      <c r="C704" s="164"/>
      <c r="D704" s="162"/>
      <c r="E704" s="166"/>
      <c r="F704" s="166"/>
      <c r="G704" s="199"/>
      <c r="H704" s="199"/>
      <c r="I704" s="199"/>
      <c r="J704" s="199"/>
      <c r="K704" s="199"/>
      <c r="L704" s="199"/>
      <c r="M704" s="5"/>
      <c r="N704" s="164"/>
      <c r="O704" s="164"/>
      <c r="P704" s="164"/>
      <c r="Q704" s="164"/>
      <c r="R704" s="164"/>
      <c r="S704" s="5"/>
    </row>
    <row r="705" spans="1:19" ht="15.75" customHeight="1">
      <c r="A705" s="5"/>
      <c r="B705" s="164"/>
      <c r="C705" s="164"/>
      <c r="D705" s="162"/>
      <c r="E705" s="166"/>
      <c r="F705" s="166"/>
      <c r="G705" s="199"/>
      <c r="H705" s="199"/>
      <c r="I705" s="199"/>
      <c r="J705" s="199"/>
      <c r="K705" s="199"/>
      <c r="L705" s="199"/>
      <c r="M705" s="5"/>
      <c r="N705" s="164"/>
      <c r="O705" s="164"/>
      <c r="P705" s="164"/>
      <c r="Q705" s="164"/>
      <c r="R705" s="164"/>
      <c r="S705" s="5"/>
    </row>
    <row r="706" spans="1:19" ht="15.75" customHeight="1">
      <c r="A706" s="5"/>
      <c r="B706" s="164"/>
      <c r="C706" s="164"/>
      <c r="D706" s="162"/>
      <c r="E706" s="166"/>
      <c r="F706" s="166"/>
      <c r="G706" s="199"/>
      <c r="H706" s="199"/>
      <c r="I706" s="199"/>
      <c r="J706" s="199"/>
      <c r="K706" s="199"/>
      <c r="L706" s="199"/>
      <c r="M706" s="5"/>
      <c r="N706" s="164"/>
      <c r="O706" s="164"/>
      <c r="P706" s="164"/>
      <c r="Q706" s="164"/>
      <c r="R706" s="164"/>
      <c r="S706" s="5"/>
    </row>
    <row r="707" spans="1:19" ht="15.75" customHeight="1">
      <c r="A707" s="5"/>
      <c r="B707" s="164"/>
      <c r="C707" s="164"/>
      <c r="D707" s="162"/>
      <c r="E707" s="166"/>
      <c r="F707" s="166"/>
      <c r="G707" s="199"/>
      <c r="H707" s="199"/>
      <c r="I707" s="199"/>
      <c r="J707" s="199"/>
      <c r="K707" s="199"/>
      <c r="L707" s="199"/>
      <c r="M707" s="5"/>
      <c r="N707" s="164"/>
      <c r="O707" s="164"/>
      <c r="P707" s="164"/>
      <c r="Q707" s="164"/>
      <c r="R707" s="164"/>
      <c r="S707" s="5"/>
    </row>
    <row r="708" spans="1:19" ht="15.75" customHeight="1">
      <c r="A708" s="5"/>
      <c r="B708" s="164"/>
      <c r="C708" s="164"/>
      <c r="D708" s="162"/>
      <c r="E708" s="166"/>
      <c r="F708" s="166"/>
      <c r="G708" s="199"/>
      <c r="H708" s="199"/>
      <c r="I708" s="199"/>
      <c r="J708" s="199"/>
      <c r="K708" s="199"/>
      <c r="L708" s="199"/>
      <c r="M708" s="5"/>
      <c r="N708" s="164"/>
      <c r="O708" s="164"/>
      <c r="P708" s="164"/>
      <c r="Q708" s="164"/>
      <c r="R708" s="164"/>
      <c r="S708" s="5"/>
    </row>
    <row r="709" spans="1:19" ht="15.75" customHeight="1">
      <c r="A709" s="5"/>
      <c r="B709" s="164"/>
      <c r="C709" s="164"/>
      <c r="D709" s="162"/>
      <c r="E709" s="166"/>
      <c r="F709" s="166"/>
      <c r="G709" s="199"/>
      <c r="H709" s="199"/>
      <c r="I709" s="199"/>
      <c r="J709" s="199"/>
      <c r="K709" s="199"/>
      <c r="L709" s="199"/>
      <c r="M709" s="5"/>
      <c r="N709" s="164"/>
      <c r="O709" s="164"/>
      <c r="P709" s="164"/>
      <c r="Q709" s="164"/>
      <c r="R709" s="164"/>
      <c r="S709" s="5"/>
    </row>
    <row r="710" spans="1:19" ht="15.75" customHeight="1">
      <c r="A710" s="5"/>
      <c r="B710" s="164"/>
      <c r="C710" s="164"/>
      <c r="D710" s="162"/>
      <c r="E710" s="166"/>
      <c r="F710" s="166"/>
      <c r="G710" s="199"/>
      <c r="H710" s="199"/>
      <c r="I710" s="199"/>
      <c r="J710" s="199"/>
      <c r="K710" s="199"/>
      <c r="L710" s="199"/>
      <c r="M710" s="5"/>
      <c r="N710" s="164"/>
      <c r="O710" s="164"/>
      <c r="P710" s="164"/>
      <c r="Q710" s="164"/>
      <c r="R710" s="164"/>
      <c r="S710" s="5"/>
    </row>
    <row r="711" spans="1:19" ht="15.75" customHeight="1">
      <c r="A711" s="5"/>
      <c r="B711" s="164"/>
      <c r="C711" s="164"/>
      <c r="D711" s="162"/>
      <c r="E711" s="166"/>
      <c r="F711" s="166"/>
      <c r="G711" s="199"/>
      <c r="H711" s="199"/>
      <c r="I711" s="199"/>
      <c r="J711" s="199"/>
      <c r="K711" s="199"/>
      <c r="L711" s="199"/>
      <c r="M711" s="5"/>
      <c r="N711" s="164"/>
      <c r="O711" s="164"/>
      <c r="P711" s="164"/>
      <c r="Q711" s="164"/>
      <c r="R711" s="164"/>
      <c r="S711" s="5"/>
    </row>
    <row r="712" spans="1:19" ht="15.75" customHeight="1">
      <c r="A712" s="5"/>
      <c r="B712" s="164"/>
      <c r="C712" s="164"/>
      <c r="D712" s="162"/>
      <c r="E712" s="166"/>
      <c r="F712" s="166"/>
      <c r="G712" s="199"/>
      <c r="H712" s="199"/>
      <c r="I712" s="199"/>
      <c r="J712" s="199"/>
      <c r="K712" s="199"/>
      <c r="L712" s="199"/>
      <c r="M712" s="5"/>
      <c r="N712" s="164"/>
      <c r="O712" s="164"/>
      <c r="P712" s="164"/>
      <c r="Q712" s="164"/>
      <c r="R712" s="164"/>
      <c r="S712" s="5"/>
    </row>
    <row r="713" spans="1:19" ht="15.75" customHeight="1">
      <c r="A713" s="5"/>
      <c r="B713" s="164"/>
      <c r="C713" s="164"/>
      <c r="D713" s="162"/>
      <c r="E713" s="166"/>
      <c r="F713" s="166"/>
      <c r="G713" s="199"/>
      <c r="H713" s="199"/>
      <c r="I713" s="199"/>
      <c r="J713" s="199"/>
      <c r="K713" s="199"/>
      <c r="L713" s="199"/>
      <c r="M713" s="5"/>
      <c r="N713" s="164"/>
      <c r="O713" s="164"/>
      <c r="P713" s="164"/>
      <c r="Q713" s="164"/>
      <c r="R713" s="164"/>
      <c r="S713" s="5"/>
    </row>
    <row r="714" spans="1:19" ht="15.75" customHeight="1">
      <c r="A714" s="5"/>
      <c r="B714" s="164"/>
      <c r="C714" s="164"/>
      <c r="D714" s="162"/>
      <c r="E714" s="166"/>
      <c r="F714" s="166"/>
      <c r="G714" s="199"/>
      <c r="H714" s="199"/>
      <c r="I714" s="199"/>
      <c r="J714" s="199"/>
      <c r="K714" s="199"/>
      <c r="L714" s="199"/>
      <c r="M714" s="5"/>
      <c r="N714" s="164"/>
      <c r="O714" s="164"/>
      <c r="P714" s="164"/>
      <c r="Q714" s="164"/>
      <c r="R714" s="164"/>
      <c r="S714" s="5"/>
    </row>
    <row r="715" spans="1:19" ht="15.75" customHeight="1">
      <c r="A715" s="5"/>
      <c r="B715" s="164"/>
      <c r="C715" s="164"/>
      <c r="D715" s="162"/>
      <c r="E715" s="166"/>
      <c r="F715" s="166"/>
      <c r="G715" s="199"/>
      <c r="H715" s="199"/>
      <c r="I715" s="199"/>
      <c r="J715" s="199"/>
      <c r="K715" s="199"/>
      <c r="L715" s="199"/>
      <c r="M715" s="5"/>
      <c r="N715" s="164"/>
      <c r="O715" s="164"/>
      <c r="P715" s="164"/>
      <c r="Q715" s="164"/>
      <c r="R715" s="164"/>
      <c r="S715" s="5"/>
    </row>
    <row r="716" spans="1:19" ht="15.75" customHeight="1">
      <c r="A716" s="5"/>
      <c r="B716" s="164"/>
      <c r="C716" s="164"/>
      <c r="D716" s="162"/>
      <c r="E716" s="166"/>
      <c r="F716" s="166"/>
      <c r="G716" s="199"/>
      <c r="H716" s="199"/>
      <c r="I716" s="199"/>
      <c r="J716" s="199"/>
      <c r="K716" s="199"/>
      <c r="L716" s="199"/>
      <c r="M716" s="5"/>
      <c r="N716" s="164"/>
      <c r="O716" s="164"/>
      <c r="P716" s="164"/>
      <c r="Q716" s="164"/>
      <c r="R716" s="164"/>
      <c r="S716" s="5"/>
    </row>
    <row r="717" spans="1:19" ht="15.75" customHeight="1">
      <c r="A717" s="5"/>
      <c r="B717" s="164"/>
      <c r="C717" s="164"/>
      <c r="D717" s="162"/>
      <c r="E717" s="166"/>
      <c r="F717" s="166"/>
      <c r="G717" s="199"/>
      <c r="H717" s="199"/>
      <c r="I717" s="199"/>
      <c r="J717" s="199"/>
      <c r="K717" s="199"/>
      <c r="L717" s="199"/>
      <c r="M717" s="5"/>
      <c r="N717" s="164"/>
      <c r="O717" s="164"/>
      <c r="P717" s="164"/>
      <c r="Q717" s="164"/>
      <c r="R717" s="164"/>
      <c r="S717" s="5"/>
    </row>
    <row r="718" spans="1:19" ht="15.75" customHeight="1">
      <c r="A718" s="5"/>
      <c r="B718" s="164"/>
      <c r="C718" s="164"/>
      <c r="D718" s="162"/>
      <c r="E718" s="166"/>
      <c r="F718" s="166"/>
      <c r="G718" s="199"/>
      <c r="H718" s="199"/>
      <c r="I718" s="199"/>
      <c r="J718" s="199"/>
      <c r="K718" s="199"/>
      <c r="L718" s="199"/>
      <c r="M718" s="5"/>
      <c r="N718" s="164"/>
      <c r="O718" s="164"/>
      <c r="P718" s="164"/>
      <c r="Q718" s="164"/>
      <c r="R718" s="164"/>
      <c r="S718" s="5"/>
    </row>
    <row r="719" spans="1:19" ht="15.75" customHeight="1">
      <c r="A719" s="5"/>
      <c r="B719" s="164"/>
      <c r="C719" s="164"/>
      <c r="D719" s="162"/>
      <c r="E719" s="166"/>
      <c r="F719" s="166"/>
      <c r="G719" s="199"/>
      <c r="H719" s="199"/>
      <c r="I719" s="199"/>
      <c r="J719" s="199"/>
      <c r="K719" s="199"/>
      <c r="L719" s="199"/>
      <c r="M719" s="5"/>
      <c r="N719" s="164"/>
      <c r="O719" s="164"/>
      <c r="P719" s="164"/>
      <c r="Q719" s="164"/>
      <c r="R719" s="164"/>
      <c r="S719" s="5"/>
    </row>
    <row r="720" spans="1:19" ht="15.75" customHeight="1">
      <c r="A720" s="5"/>
      <c r="B720" s="164"/>
      <c r="C720" s="164"/>
      <c r="D720" s="162"/>
      <c r="E720" s="166"/>
      <c r="F720" s="166"/>
      <c r="G720" s="199"/>
      <c r="H720" s="199"/>
      <c r="I720" s="199"/>
      <c r="J720" s="199"/>
      <c r="K720" s="199"/>
      <c r="L720" s="199"/>
      <c r="M720" s="5"/>
      <c r="N720" s="164"/>
      <c r="O720" s="164"/>
      <c r="P720" s="164"/>
      <c r="Q720" s="164"/>
      <c r="R720" s="164"/>
      <c r="S720" s="5"/>
    </row>
    <row r="721" spans="1:19" ht="15.75" customHeight="1">
      <c r="A721" s="5"/>
      <c r="B721" s="164"/>
      <c r="C721" s="164"/>
      <c r="D721" s="162"/>
      <c r="E721" s="166"/>
      <c r="F721" s="166"/>
      <c r="G721" s="199"/>
      <c r="H721" s="199"/>
      <c r="I721" s="199"/>
      <c r="J721" s="199"/>
      <c r="K721" s="199"/>
      <c r="L721" s="199"/>
      <c r="M721" s="5"/>
      <c r="N721" s="164"/>
      <c r="O721" s="164"/>
      <c r="P721" s="164"/>
      <c r="Q721" s="164"/>
      <c r="R721" s="164"/>
      <c r="S721" s="5"/>
    </row>
    <row r="722" spans="1:19" ht="15.75" customHeight="1">
      <c r="A722" s="5"/>
      <c r="B722" s="164"/>
      <c r="C722" s="164"/>
      <c r="D722" s="162"/>
      <c r="E722" s="166"/>
      <c r="F722" s="166"/>
      <c r="G722" s="199"/>
      <c r="H722" s="199"/>
      <c r="I722" s="199"/>
      <c r="J722" s="199"/>
      <c r="K722" s="199"/>
      <c r="L722" s="199"/>
      <c r="M722" s="5"/>
      <c r="N722" s="164"/>
      <c r="O722" s="164"/>
      <c r="P722" s="164"/>
      <c r="Q722" s="164"/>
      <c r="R722" s="164"/>
      <c r="S722" s="5"/>
    </row>
    <row r="723" spans="1:19" ht="15.75" customHeight="1">
      <c r="A723" s="5"/>
      <c r="B723" s="164"/>
      <c r="C723" s="164"/>
      <c r="D723" s="162"/>
      <c r="E723" s="166"/>
      <c r="F723" s="166"/>
      <c r="G723" s="199"/>
      <c r="H723" s="199"/>
      <c r="I723" s="199"/>
      <c r="J723" s="199"/>
      <c r="K723" s="199"/>
      <c r="L723" s="199"/>
      <c r="M723" s="5"/>
      <c r="N723" s="164"/>
      <c r="O723" s="164"/>
      <c r="P723" s="164"/>
      <c r="Q723" s="164"/>
      <c r="R723" s="164"/>
      <c r="S723" s="5"/>
    </row>
    <row r="724" spans="1:19" ht="15.75" customHeight="1">
      <c r="A724" s="5"/>
      <c r="B724" s="164"/>
      <c r="C724" s="164"/>
      <c r="D724" s="162"/>
      <c r="E724" s="166"/>
      <c r="F724" s="166"/>
      <c r="G724" s="199"/>
      <c r="H724" s="199"/>
      <c r="I724" s="199"/>
      <c r="J724" s="199"/>
      <c r="K724" s="199"/>
      <c r="L724" s="199"/>
      <c r="M724" s="5"/>
      <c r="N724" s="164"/>
      <c r="O724" s="164"/>
      <c r="P724" s="164"/>
      <c r="Q724" s="164"/>
      <c r="R724" s="164"/>
      <c r="S724" s="5"/>
    </row>
    <row r="725" spans="1:19" ht="15.75" customHeight="1">
      <c r="A725" s="5"/>
      <c r="B725" s="164"/>
      <c r="C725" s="164"/>
      <c r="D725" s="162"/>
      <c r="E725" s="166"/>
      <c r="F725" s="166"/>
      <c r="G725" s="199"/>
      <c r="H725" s="199"/>
      <c r="I725" s="199"/>
      <c r="J725" s="199"/>
      <c r="K725" s="199"/>
      <c r="L725" s="199"/>
      <c r="M725" s="5"/>
      <c r="N725" s="164"/>
      <c r="O725" s="164"/>
      <c r="P725" s="164"/>
      <c r="Q725" s="164"/>
      <c r="R725" s="164"/>
      <c r="S725" s="5"/>
    </row>
    <row r="726" spans="1:19" ht="15.75" customHeight="1">
      <c r="A726" s="5"/>
      <c r="B726" s="164"/>
      <c r="C726" s="164"/>
      <c r="D726" s="162"/>
      <c r="E726" s="166"/>
      <c r="F726" s="166"/>
      <c r="G726" s="199"/>
      <c r="H726" s="199"/>
      <c r="I726" s="199"/>
      <c r="J726" s="199"/>
      <c r="K726" s="199"/>
      <c r="L726" s="199"/>
      <c r="M726" s="5"/>
      <c r="N726" s="164"/>
      <c r="O726" s="164"/>
      <c r="P726" s="164"/>
      <c r="Q726" s="164"/>
      <c r="R726" s="164"/>
      <c r="S726" s="5"/>
    </row>
    <row r="727" spans="1:19" ht="15.75" customHeight="1">
      <c r="A727" s="5"/>
      <c r="B727" s="164"/>
      <c r="C727" s="164"/>
      <c r="D727" s="162"/>
      <c r="E727" s="166"/>
      <c r="F727" s="166"/>
      <c r="G727" s="199"/>
      <c r="H727" s="199"/>
      <c r="I727" s="199"/>
      <c r="J727" s="199"/>
      <c r="K727" s="199"/>
      <c r="L727" s="199"/>
      <c r="M727" s="5"/>
      <c r="N727" s="164"/>
      <c r="O727" s="164"/>
      <c r="P727" s="164"/>
      <c r="Q727" s="164"/>
      <c r="R727" s="164"/>
      <c r="S727" s="5"/>
    </row>
    <row r="728" spans="1:19" ht="15.75" customHeight="1">
      <c r="A728" s="5"/>
      <c r="B728" s="164"/>
      <c r="C728" s="164"/>
      <c r="D728" s="162"/>
      <c r="E728" s="166"/>
      <c r="F728" s="166"/>
      <c r="G728" s="199"/>
      <c r="H728" s="199"/>
      <c r="I728" s="199"/>
      <c r="J728" s="199"/>
      <c r="K728" s="199"/>
      <c r="L728" s="199"/>
      <c r="M728" s="5"/>
      <c r="N728" s="164"/>
      <c r="O728" s="164"/>
      <c r="P728" s="164"/>
      <c r="Q728" s="164"/>
      <c r="R728" s="164"/>
      <c r="S728" s="5"/>
    </row>
    <row r="729" spans="1:19" ht="15.75" customHeight="1">
      <c r="A729" s="5"/>
      <c r="B729" s="164"/>
      <c r="C729" s="164"/>
      <c r="D729" s="162"/>
      <c r="E729" s="166"/>
      <c r="F729" s="166"/>
      <c r="G729" s="199"/>
      <c r="H729" s="199"/>
      <c r="I729" s="199"/>
      <c r="J729" s="199"/>
      <c r="K729" s="199"/>
      <c r="L729" s="199"/>
      <c r="M729" s="5"/>
      <c r="N729" s="164"/>
      <c r="O729" s="164"/>
      <c r="P729" s="164"/>
      <c r="Q729" s="164"/>
      <c r="R729" s="164"/>
      <c r="S729" s="5"/>
    </row>
    <row r="730" spans="1:19" ht="15.75" customHeight="1">
      <c r="A730" s="5"/>
      <c r="B730" s="164"/>
      <c r="C730" s="164"/>
      <c r="D730" s="162"/>
      <c r="E730" s="166"/>
      <c r="F730" s="166"/>
      <c r="G730" s="199"/>
      <c r="H730" s="199"/>
      <c r="I730" s="199"/>
      <c r="J730" s="199"/>
      <c r="K730" s="199"/>
      <c r="L730" s="199"/>
      <c r="M730" s="5"/>
      <c r="N730" s="164"/>
      <c r="O730" s="164"/>
      <c r="P730" s="164"/>
      <c r="Q730" s="164"/>
      <c r="R730" s="164"/>
      <c r="S730" s="5"/>
    </row>
    <row r="731" spans="1:19" ht="15.75" customHeight="1">
      <c r="A731" s="5"/>
      <c r="B731" s="164"/>
      <c r="C731" s="164"/>
      <c r="D731" s="162"/>
      <c r="E731" s="166"/>
      <c r="F731" s="166"/>
      <c r="G731" s="199"/>
      <c r="H731" s="199"/>
      <c r="I731" s="199"/>
      <c r="J731" s="199"/>
      <c r="K731" s="199"/>
      <c r="L731" s="199"/>
      <c r="M731" s="5"/>
      <c r="N731" s="164"/>
      <c r="O731" s="164"/>
      <c r="P731" s="164"/>
      <c r="Q731" s="164"/>
      <c r="R731" s="164"/>
      <c r="S731" s="5"/>
    </row>
    <row r="732" spans="1:19" ht="15.75" customHeight="1">
      <c r="A732" s="5"/>
      <c r="B732" s="164"/>
      <c r="C732" s="164"/>
      <c r="D732" s="162"/>
      <c r="E732" s="166"/>
      <c r="F732" s="166"/>
      <c r="G732" s="199"/>
      <c r="H732" s="199"/>
      <c r="I732" s="199"/>
      <c r="J732" s="199"/>
      <c r="K732" s="199"/>
      <c r="L732" s="199"/>
      <c r="M732" s="5"/>
      <c r="N732" s="164"/>
      <c r="O732" s="164"/>
      <c r="P732" s="164"/>
      <c r="Q732" s="164"/>
      <c r="R732" s="164"/>
      <c r="S732" s="5"/>
    </row>
    <row r="733" spans="1:19" ht="15.75" customHeight="1">
      <c r="A733" s="5"/>
      <c r="B733" s="164"/>
      <c r="C733" s="164"/>
      <c r="D733" s="162"/>
      <c r="E733" s="166"/>
      <c r="F733" s="166"/>
      <c r="G733" s="199"/>
      <c r="H733" s="199"/>
      <c r="I733" s="199"/>
      <c r="J733" s="199"/>
      <c r="K733" s="199"/>
      <c r="L733" s="199"/>
      <c r="M733" s="5"/>
      <c r="N733" s="164"/>
      <c r="O733" s="164"/>
      <c r="P733" s="164"/>
      <c r="Q733" s="164"/>
      <c r="R733" s="164"/>
      <c r="S733" s="5"/>
    </row>
    <row r="734" spans="1:19" ht="15.75" customHeight="1">
      <c r="A734" s="5"/>
      <c r="B734" s="164"/>
      <c r="C734" s="164"/>
      <c r="D734" s="162"/>
      <c r="E734" s="166"/>
      <c r="F734" s="166"/>
      <c r="G734" s="199"/>
      <c r="H734" s="199"/>
      <c r="I734" s="199"/>
      <c r="J734" s="199"/>
      <c r="K734" s="199"/>
      <c r="L734" s="199"/>
      <c r="M734" s="5"/>
      <c r="N734" s="164"/>
      <c r="O734" s="164"/>
      <c r="P734" s="164"/>
      <c r="Q734" s="164"/>
      <c r="R734" s="164"/>
      <c r="S734" s="5"/>
    </row>
    <row r="735" spans="1:19" ht="15.75" customHeight="1">
      <c r="A735" s="5"/>
      <c r="B735" s="164"/>
      <c r="C735" s="164"/>
      <c r="D735" s="162"/>
      <c r="E735" s="166"/>
      <c r="F735" s="166"/>
      <c r="G735" s="199"/>
      <c r="H735" s="199"/>
      <c r="I735" s="199"/>
      <c r="J735" s="199"/>
      <c r="K735" s="199"/>
      <c r="L735" s="199"/>
      <c r="M735" s="5"/>
      <c r="N735" s="164"/>
      <c r="O735" s="164"/>
      <c r="P735" s="164"/>
      <c r="Q735" s="164"/>
      <c r="R735" s="164"/>
      <c r="S735" s="5"/>
    </row>
    <row r="736" spans="1:19" ht="15.75" customHeight="1">
      <c r="A736" s="5"/>
      <c r="B736" s="164"/>
      <c r="C736" s="164"/>
      <c r="D736" s="162"/>
      <c r="E736" s="166"/>
      <c r="F736" s="166"/>
      <c r="G736" s="199"/>
      <c r="H736" s="199"/>
      <c r="I736" s="199"/>
      <c r="J736" s="199"/>
      <c r="K736" s="199"/>
      <c r="L736" s="199"/>
      <c r="M736" s="5"/>
      <c r="N736" s="164"/>
      <c r="O736" s="164"/>
      <c r="P736" s="164"/>
      <c r="Q736" s="164"/>
      <c r="R736" s="164"/>
      <c r="S736" s="5"/>
    </row>
    <row r="737" spans="1:19" ht="15.75" customHeight="1">
      <c r="A737" s="5"/>
      <c r="B737" s="164"/>
      <c r="C737" s="164"/>
      <c r="D737" s="162"/>
      <c r="E737" s="166"/>
      <c r="F737" s="166"/>
      <c r="G737" s="199"/>
      <c r="H737" s="199"/>
      <c r="I737" s="199"/>
      <c r="J737" s="199"/>
      <c r="K737" s="199"/>
      <c r="L737" s="199"/>
      <c r="M737" s="5"/>
      <c r="N737" s="164"/>
      <c r="O737" s="164"/>
      <c r="P737" s="164"/>
      <c r="Q737" s="164"/>
      <c r="R737" s="164"/>
      <c r="S737" s="5"/>
    </row>
    <row r="738" spans="1:19" ht="15.75" customHeight="1">
      <c r="A738" s="5"/>
      <c r="B738" s="164"/>
      <c r="C738" s="164"/>
      <c r="D738" s="162"/>
      <c r="E738" s="166"/>
      <c r="F738" s="166"/>
      <c r="G738" s="199"/>
      <c r="H738" s="199"/>
      <c r="I738" s="199"/>
      <c r="J738" s="199"/>
      <c r="K738" s="199"/>
      <c r="L738" s="199"/>
      <c r="M738" s="5"/>
      <c r="N738" s="164"/>
      <c r="O738" s="164"/>
      <c r="P738" s="164"/>
      <c r="Q738" s="164"/>
      <c r="R738" s="164"/>
      <c r="S738" s="5"/>
    </row>
    <row r="739" spans="1:19" ht="15.75" customHeight="1">
      <c r="A739" s="5"/>
      <c r="B739" s="164"/>
      <c r="C739" s="164"/>
      <c r="D739" s="162"/>
      <c r="E739" s="166"/>
      <c r="F739" s="166"/>
      <c r="G739" s="199"/>
      <c r="H739" s="199"/>
      <c r="I739" s="199"/>
      <c r="J739" s="199"/>
      <c r="K739" s="199"/>
      <c r="L739" s="199"/>
      <c r="M739" s="5"/>
      <c r="N739" s="164"/>
      <c r="O739" s="164"/>
      <c r="P739" s="164"/>
      <c r="Q739" s="164"/>
      <c r="R739" s="164"/>
      <c r="S739" s="5"/>
    </row>
    <row r="740" spans="1:19" ht="15.75" customHeight="1">
      <c r="A740" s="5"/>
      <c r="B740" s="164"/>
      <c r="C740" s="164"/>
      <c r="D740" s="162"/>
      <c r="E740" s="166"/>
      <c r="F740" s="166"/>
      <c r="G740" s="199"/>
      <c r="H740" s="199"/>
      <c r="I740" s="199"/>
      <c r="J740" s="199"/>
      <c r="K740" s="199"/>
      <c r="L740" s="199"/>
      <c r="M740" s="5"/>
      <c r="N740" s="164"/>
      <c r="O740" s="164"/>
      <c r="P740" s="164"/>
      <c r="Q740" s="164"/>
      <c r="R740" s="164"/>
      <c r="S740" s="5"/>
    </row>
    <row r="741" spans="1:19" ht="15.75" customHeight="1">
      <c r="A741" s="5"/>
      <c r="B741" s="164"/>
      <c r="C741" s="164"/>
      <c r="D741" s="162"/>
      <c r="E741" s="166"/>
      <c r="F741" s="166"/>
      <c r="G741" s="199"/>
      <c r="H741" s="199"/>
      <c r="I741" s="199"/>
      <c r="J741" s="199"/>
      <c r="K741" s="199"/>
      <c r="L741" s="199"/>
      <c r="M741" s="5"/>
      <c r="N741" s="164"/>
      <c r="O741" s="164"/>
      <c r="P741" s="164"/>
      <c r="Q741" s="164"/>
      <c r="R741" s="164"/>
      <c r="S741" s="5"/>
    </row>
    <row r="742" spans="1:19" ht="15.75" customHeight="1">
      <c r="A742" s="5"/>
      <c r="B742" s="164"/>
      <c r="C742" s="164"/>
      <c r="D742" s="162"/>
      <c r="E742" s="166"/>
      <c r="F742" s="166"/>
      <c r="G742" s="199"/>
      <c r="H742" s="199"/>
      <c r="I742" s="199"/>
      <c r="J742" s="199"/>
      <c r="K742" s="199"/>
      <c r="L742" s="199"/>
      <c r="M742" s="5"/>
      <c r="N742" s="164"/>
      <c r="O742" s="164"/>
      <c r="P742" s="164"/>
      <c r="Q742" s="164"/>
      <c r="R742" s="164"/>
      <c r="S742" s="5"/>
    </row>
    <row r="743" spans="1:19" ht="15.75" customHeight="1">
      <c r="A743" s="5"/>
      <c r="B743" s="164"/>
      <c r="C743" s="164"/>
      <c r="D743" s="162"/>
      <c r="E743" s="166"/>
      <c r="F743" s="166"/>
      <c r="G743" s="199"/>
      <c r="H743" s="199"/>
      <c r="I743" s="199"/>
      <c r="J743" s="199"/>
      <c r="K743" s="199"/>
      <c r="L743" s="199"/>
      <c r="M743" s="5"/>
      <c r="N743" s="164"/>
      <c r="O743" s="164"/>
      <c r="P743" s="164"/>
      <c r="Q743" s="164"/>
      <c r="R743" s="164"/>
      <c r="S743" s="5"/>
    </row>
    <row r="744" spans="1:19" ht="15.75" customHeight="1">
      <c r="A744" s="5"/>
      <c r="B744" s="164"/>
      <c r="C744" s="164"/>
      <c r="D744" s="162"/>
      <c r="E744" s="166"/>
      <c r="F744" s="166"/>
      <c r="G744" s="199"/>
      <c r="H744" s="199"/>
      <c r="I744" s="199"/>
      <c r="J744" s="199"/>
      <c r="K744" s="199"/>
      <c r="L744" s="199"/>
      <c r="M744" s="5"/>
      <c r="N744" s="164"/>
      <c r="O744" s="164"/>
      <c r="P744" s="164"/>
      <c r="Q744" s="164"/>
      <c r="R744" s="164"/>
      <c r="S744" s="5"/>
    </row>
    <row r="745" spans="1:19" ht="15.75" customHeight="1">
      <c r="A745" s="5"/>
      <c r="B745" s="164"/>
      <c r="C745" s="164"/>
      <c r="D745" s="162"/>
      <c r="E745" s="166"/>
      <c r="F745" s="166"/>
      <c r="G745" s="199"/>
      <c r="H745" s="199"/>
      <c r="I745" s="199"/>
      <c r="J745" s="199"/>
      <c r="K745" s="199"/>
      <c r="L745" s="199"/>
      <c r="M745" s="5"/>
      <c r="N745" s="164"/>
      <c r="O745" s="164"/>
      <c r="P745" s="164"/>
      <c r="Q745" s="164"/>
      <c r="R745" s="164"/>
      <c r="S745" s="5"/>
    </row>
    <row r="746" spans="1:19" ht="15.75" customHeight="1">
      <c r="A746" s="5"/>
      <c r="B746" s="164"/>
      <c r="C746" s="164"/>
      <c r="D746" s="162"/>
      <c r="E746" s="166"/>
      <c r="F746" s="166"/>
      <c r="G746" s="199"/>
      <c r="H746" s="199"/>
      <c r="I746" s="199"/>
      <c r="J746" s="199"/>
      <c r="K746" s="199"/>
      <c r="L746" s="199"/>
      <c r="M746" s="5"/>
      <c r="N746" s="164"/>
      <c r="O746" s="164"/>
      <c r="P746" s="164"/>
      <c r="Q746" s="164"/>
      <c r="R746" s="164"/>
      <c r="S746" s="5"/>
    </row>
    <row r="747" spans="1:19" ht="15.75" customHeight="1">
      <c r="A747" s="5"/>
      <c r="B747" s="164"/>
      <c r="C747" s="164"/>
      <c r="D747" s="162"/>
      <c r="E747" s="166"/>
      <c r="F747" s="166"/>
      <c r="G747" s="199"/>
      <c r="H747" s="199"/>
      <c r="I747" s="199"/>
      <c r="J747" s="199"/>
      <c r="K747" s="199"/>
      <c r="L747" s="199"/>
      <c r="M747" s="5"/>
      <c r="N747" s="164"/>
      <c r="O747" s="164"/>
      <c r="P747" s="164"/>
      <c r="Q747" s="164"/>
      <c r="R747" s="164"/>
      <c r="S747" s="5"/>
    </row>
    <row r="748" spans="1:19" ht="15.75" customHeight="1">
      <c r="A748" s="5"/>
      <c r="B748" s="164"/>
      <c r="C748" s="164"/>
      <c r="D748" s="162"/>
      <c r="E748" s="166"/>
      <c r="F748" s="166"/>
      <c r="G748" s="199"/>
      <c r="H748" s="199"/>
      <c r="I748" s="199"/>
      <c r="J748" s="199"/>
      <c r="K748" s="199"/>
      <c r="L748" s="199"/>
      <c r="M748" s="5"/>
      <c r="N748" s="164"/>
      <c r="O748" s="164"/>
      <c r="P748" s="164"/>
      <c r="Q748" s="164"/>
      <c r="R748" s="164"/>
      <c r="S748" s="5"/>
    </row>
    <row r="749" spans="1:19" ht="15.75" customHeight="1">
      <c r="A749" s="5"/>
      <c r="B749" s="164"/>
      <c r="C749" s="164"/>
      <c r="D749" s="162"/>
      <c r="E749" s="166"/>
      <c r="F749" s="166"/>
      <c r="G749" s="199"/>
      <c r="H749" s="199"/>
      <c r="I749" s="199"/>
      <c r="J749" s="199"/>
      <c r="K749" s="199"/>
      <c r="L749" s="199"/>
      <c r="M749" s="5"/>
      <c r="N749" s="164"/>
      <c r="O749" s="164"/>
      <c r="P749" s="164"/>
      <c r="Q749" s="164"/>
      <c r="R749" s="164"/>
      <c r="S749" s="5"/>
    </row>
    <row r="750" spans="1:19" ht="15.75" customHeight="1">
      <c r="A750" s="5"/>
      <c r="B750" s="164"/>
      <c r="C750" s="164"/>
      <c r="D750" s="162"/>
      <c r="E750" s="166"/>
      <c r="F750" s="166"/>
      <c r="G750" s="199"/>
      <c r="H750" s="199"/>
      <c r="I750" s="199"/>
      <c r="J750" s="199"/>
      <c r="K750" s="199"/>
      <c r="L750" s="199"/>
      <c r="M750" s="5"/>
      <c r="N750" s="164"/>
      <c r="O750" s="164"/>
      <c r="P750" s="164"/>
      <c r="Q750" s="164"/>
      <c r="R750" s="164"/>
      <c r="S750" s="5"/>
    </row>
    <row r="751" spans="1:19" ht="15.75" customHeight="1">
      <c r="A751" s="5"/>
      <c r="B751" s="164"/>
      <c r="C751" s="164"/>
      <c r="D751" s="162"/>
      <c r="E751" s="166"/>
      <c r="F751" s="166"/>
      <c r="G751" s="199"/>
      <c r="H751" s="199"/>
      <c r="I751" s="199"/>
      <c r="J751" s="199"/>
      <c r="K751" s="199"/>
      <c r="L751" s="199"/>
      <c r="M751" s="5"/>
      <c r="N751" s="164"/>
      <c r="O751" s="164"/>
      <c r="P751" s="164"/>
      <c r="Q751" s="164"/>
      <c r="R751" s="164"/>
      <c r="S751" s="5"/>
    </row>
    <row r="752" spans="1:19" ht="15.75" customHeight="1">
      <c r="A752" s="5"/>
      <c r="B752" s="164"/>
      <c r="C752" s="164"/>
      <c r="D752" s="162"/>
      <c r="E752" s="166"/>
      <c r="F752" s="166"/>
      <c r="G752" s="199"/>
      <c r="H752" s="199"/>
      <c r="I752" s="199"/>
      <c r="J752" s="199"/>
      <c r="K752" s="199"/>
      <c r="L752" s="199"/>
      <c r="M752" s="5"/>
      <c r="N752" s="164"/>
      <c r="O752" s="164"/>
      <c r="P752" s="164"/>
      <c r="Q752" s="164"/>
      <c r="R752" s="164"/>
      <c r="S752" s="5"/>
    </row>
    <row r="753" spans="1:19" ht="15.75" customHeight="1">
      <c r="A753" s="5"/>
      <c r="B753" s="164"/>
      <c r="C753" s="164"/>
      <c r="D753" s="162"/>
      <c r="E753" s="166"/>
      <c r="F753" s="166"/>
      <c r="G753" s="199"/>
      <c r="H753" s="199"/>
      <c r="I753" s="199"/>
      <c r="J753" s="199"/>
      <c r="K753" s="199"/>
      <c r="L753" s="199"/>
      <c r="M753" s="5"/>
      <c r="N753" s="164"/>
      <c r="O753" s="164"/>
      <c r="P753" s="164"/>
      <c r="Q753" s="164"/>
      <c r="R753" s="164"/>
      <c r="S753" s="5"/>
    </row>
    <row r="754" spans="1:19" ht="15.75" customHeight="1">
      <c r="A754" s="5"/>
      <c r="B754" s="164"/>
      <c r="C754" s="164"/>
      <c r="D754" s="162"/>
      <c r="E754" s="166"/>
      <c r="F754" s="166"/>
      <c r="G754" s="199"/>
      <c r="H754" s="199"/>
      <c r="I754" s="199"/>
      <c r="J754" s="199"/>
      <c r="K754" s="199"/>
      <c r="L754" s="199"/>
      <c r="M754" s="5"/>
      <c r="N754" s="164"/>
      <c r="O754" s="164"/>
      <c r="P754" s="164"/>
      <c r="Q754" s="164"/>
      <c r="R754" s="164"/>
      <c r="S754" s="5"/>
    </row>
    <row r="755" spans="1:19" ht="15.75" customHeight="1">
      <c r="A755" s="5"/>
      <c r="B755" s="164"/>
      <c r="C755" s="164"/>
      <c r="D755" s="162"/>
      <c r="E755" s="166"/>
      <c r="F755" s="166"/>
      <c r="G755" s="199"/>
      <c r="H755" s="199"/>
      <c r="I755" s="199"/>
      <c r="J755" s="199"/>
      <c r="K755" s="199"/>
      <c r="L755" s="199"/>
      <c r="M755" s="5"/>
      <c r="N755" s="164"/>
      <c r="O755" s="164"/>
      <c r="P755" s="164"/>
      <c r="Q755" s="164"/>
      <c r="R755" s="164"/>
      <c r="S755" s="5"/>
    </row>
    <row r="756" spans="1:19" ht="15.75" customHeight="1">
      <c r="A756" s="5"/>
      <c r="B756" s="164"/>
      <c r="C756" s="164"/>
      <c r="D756" s="162"/>
      <c r="E756" s="166"/>
      <c r="F756" s="166"/>
      <c r="G756" s="199"/>
      <c r="H756" s="199"/>
      <c r="I756" s="199"/>
      <c r="J756" s="199"/>
      <c r="K756" s="199"/>
      <c r="L756" s="199"/>
      <c r="M756" s="5"/>
      <c r="N756" s="164"/>
      <c r="O756" s="164"/>
      <c r="P756" s="164"/>
      <c r="Q756" s="164"/>
      <c r="R756" s="164"/>
      <c r="S756" s="5"/>
    </row>
    <row r="757" spans="1:19" ht="15.75" customHeight="1">
      <c r="A757" s="5"/>
      <c r="B757" s="164"/>
      <c r="C757" s="164"/>
      <c r="D757" s="162"/>
      <c r="E757" s="166"/>
      <c r="F757" s="166"/>
      <c r="G757" s="199"/>
      <c r="H757" s="199"/>
      <c r="I757" s="199"/>
      <c r="J757" s="199"/>
      <c r="K757" s="199"/>
      <c r="L757" s="199"/>
      <c r="M757" s="5"/>
      <c r="N757" s="164"/>
      <c r="O757" s="164"/>
      <c r="P757" s="164"/>
      <c r="Q757" s="164"/>
      <c r="R757" s="164"/>
      <c r="S757" s="5"/>
    </row>
    <row r="758" spans="1:19" ht="15.75" customHeight="1">
      <c r="A758" s="5"/>
      <c r="B758" s="164"/>
      <c r="C758" s="164"/>
      <c r="D758" s="162"/>
      <c r="E758" s="166"/>
      <c r="F758" s="166"/>
      <c r="G758" s="199"/>
      <c r="H758" s="199"/>
      <c r="I758" s="199"/>
      <c r="J758" s="199"/>
      <c r="K758" s="199"/>
      <c r="L758" s="199"/>
      <c r="M758" s="5"/>
      <c r="N758" s="164"/>
      <c r="O758" s="164"/>
      <c r="P758" s="164"/>
      <c r="Q758" s="164"/>
      <c r="R758" s="164"/>
      <c r="S758" s="5"/>
    </row>
    <row r="759" spans="1:19" ht="15.75" customHeight="1">
      <c r="A759" s="5"/>
      <c r="B759" s="164"/>
      <c r="C759" s="164"/>
      <c r="D759" s="162"/>
      <c r="E759" s="166"/>
      <c r="F759" s="166"/>
      <c r="G759" s="199"/>
      <c r="H759" s="199"/>
      <c r="I759" s="199"/>
      <c r="J759" s="199"/>
      <c r="K759" s="199"/>
      <c r="L759" s="199"/>
      <c r="M759" s="5"/>
      <c r="N759" s="164"/>
      <c r="O759" s="164"/>
      <c r="P759" s="164"/>
      <c r="Q759" s="164"/>
      <c r="R759" s="164"/>
      <c r="S759" s="5"/>
    </row>
    <row r="760" spans="1:19" ht="15.75" customHeight="1">
      <c r="A760" s="5"/>
      <c r="B760" s="164"/>
      <c r="C760" s="164"/>
      <c r="D760" s="162"/>
      <c r="E760" s="166"/>
      <c r="F760" s="166"/>
      <c r="G760" s="199"/>
      <c r="H760" s="199"/>
      <c r="I760" s="199"/>
      <c r="J760" s="199"/>
      <c r="K760" s="199"/>
      <c r="L760" s="199"/>
      <c r="M760" s="5"/>
      <c r="N760" s="164"/>
      <c r="O760" s="164"/>
      <c r="P760" s="164"/>
      <c r="Q760" s="164"/>
      <c r="R760" s="164"/>
      <c r="S760" s="5"/>
    </row>
    <row r="761" spans="1:19" ht="15.75" customHeight="1">
      <c r="A761" s="5"/>
      <c r="B761" s="164"/>
      <c r="C761" s="164"/>
      <c r="D761" s="162"/>
      <c r="E761" s="166"/>
      <c r="F761" s="166"/>
      <c r="G761" s="199"/>
      <c r="H761" s="199"/>
      <c r="I761" s="199"/>
      <c r="J761" s="199"/>
      <c r="K761" s="199"/>
      <c r="L761" s="199"/>
      <c r="M761" s="5"/>
      <c r="N761" s="164"/>
      <c r="O761" s="164"/>
      <c r="P761" s="164"/>
      <c r="Q761" s="164"/>
      <c r="R761" s="164"/>
      <c r="S761" s="5"/>
    </row>
    <row r="762" spans="1:19" ht="15.75" customHeight="1">
      <c r="A762" s="5"/>
      <c r="B762" s="164"/>
      <c r="C762" s="164"/>
      <c r="D762" s="162"/>
      <c r="E762" s="166"/>
      <c r="F762" s="166"/>
      <c r="G762" s="199"/>
      <c r="H762" s="199"/>
      <c r="I762" s="199"/>
      <c r="J762" s="199"/>
      <c r="K762" s="199"/>
      <c r="L762" s="199"/>
      <c r="M762" s="5"/>
      <c r="N762" s="164"/>
      <c r="O762" s="164"/>
      <c r="P762" s="164"/>
      <c r="Q762" s="164"/>
      <c r="R762" s="164"/>
      <c r="S762" s="5"/>
    </row>
    <row r="763" spans="1:19" ht="15.75" customHeight="1">
      <c r="A763" s="5"/>
      <c r="B763" s="164"/>
      <c r="C763" s="164"/>
      <c r="D763" s="162"/>
      <c r="E763" s="166"/>
      <c r="F763" s="166"/>
      <c r="G763" s="199"/>
      <c r="H763" s="199"/>
      <c r="I763" s="199"/>
      <c r="J763" s="199"/>
      <c r="K763" s="199"/>
      <c r="L763" s="199"/>
      <c r="M763" s="5"/>
      <c r="N763" s="164"/>
      <c r="O763" s="164"/>
      <c r="P763" s="164"/>
      <c r="Q763" s="164"/>
      <c r="R763" s="164"/>
      <c r="S763" s="5"/>
    </row>
    <row r="764" spans="1:19" ht="15.75" customHeight="1">
      <c r="A764" s="5"/>
      <c r="B764" s="164"/>
      <c r="C764" s="164"/>
      <c r="D764" s="162"/>
      <c r="E764" s="166"/>
      <c r="F764" s="166"/>
      <c r="G764" s="199"/>
      <c r="H764" s="199"/>
      <c r="I764" s="199"/>
      <c r="J764" s="199"/>
      <c r="K764" s="199"/>
      <c r="L764" s="199"/>
      <c r="M764" s="5"/>
      <c r="N764" s="164"/>
      <c r="O764" s="164"/>
      <c r="P764" s="164"/>
      <c r="Q764" s="164"/>
      <c r="R764" s="164"/>
      <c r="S764" s="5"/>
    </row>
    <row r="765" spans="1:19" ht="15.75" customHeight="1">
      <c r="A765" s="5"/>
      <c r="B765" s="164"/>
      <c r="C765" s="164"/>
      <c r="D765" s="162"/>
      <c r="E765" s="166"/>
      <c r="F765" s="166"/>
      <c r="G765" s="199"/>
      <c r="H765" s="199"/>
      <c r="I765" s="199"/>
      <c r="J765" s="199"/>
      <c r="K765" s="199"/>
      <c r="L765" s="199"/>
      <c r="M765" s="5"/>
      <c r="N765" s="164"/>
      <c r="O765" s="164"/>
      <c r="P765" s="164"/>
      <c r="Q765" s="164"/>
      <c r="R765" s="164"/>
      <c r="S765" s="5"/>
    </row>
    <row r="766" spans="1:19" ht="15.75" customHeight="1">
      <c r="A766" s="5"/>
      <c r="B766" s="164"/>
      <c r="C766" s="164"/>
      <c r="D766" s="162"/>
      <c r="E766" s="166"/>
      <c r="F766" s="166"/>
      <c r="G766" s="199"/>
      <c r="H766" s="199"/>
      <c r="I766" s="199"/>
      <c r="J766" s="199"/>
      <c r="K766" s="199"/>
      <c r="L766" s="199"/>
      <c r="M766" s="5"/>
      <c r="N766" s="164"/>
      <c r="O766" s="164"/>
      <c r="P766" s="164"/>
      <c r="Q766" s="164"/>
      <c r="R766" s="164"/>
      <c r="S766" s="5"/>
    </row>
    <row r="767" spans="1:19" ht="15.75" customHeight="1">
      <c r="A767" s="5"/>
      <c r="B767" s="164"/>
      <c r="C767" s="164"/>
      <c r="D767" s="162"/>
      <c r="E767" s="166"/>
      <c r="F767" s="166"/>
      <c r="G767" s="199"/>
      <c r="H767" s="199"/>
      <c r="I767" s="199"/>
      <c r="J767" s="199"/>
      <c r="K767" s="199"/>
      <c r="L767" s="199"/>
      <c r="M767" s="5"/>
      <c r="N767" s="164"/>
      <c r="O767" s="164"/>
      <c r="P767" s="164"/>
      <c r="Q767" s="164"/>
      <c r="R767" s="164"/>
      <c r="S767" s="5"/>
    </row>
    <row r="768" spans="1:19" ht="15.75" customHeight="1">
      <c r="A768" s="5"/>
      <c r="B768" s="164"/>
      <c r="C768" s="164"/>
      <c r="D768" s="162"/>
      <c r="E768" s="166"/>
      <c r="F768" s="166"/>
      <c r="G768" s="199"/>
      <c r="H768" s="199"/>
      <c r="I768" s="199"/>
      <c r="J768" s="199"/>
      <c r="K768" s="199"/>
      <c r="L768" s="199"/>
      <c r="M768" s="5"/>
      <c r="N768" s="164"/>
      <c r="O768" s="164"/>
      <c r="P768" s="164"/>
      <c r="Q768" s="164"/>
      <c r="R768" s="164"/>
      <c r="S768" s="5"/>
    </row>
    <row r="769" spans="1:19" ht="15.75" customHeight="1">
      <c r="A769" s="5"/>
      <c r="B769" s="164"/>
      <c r="C769" s="164"/>
      <c r="D769" s="162"/>
      <c r="E769" s="166"/>
      <c r="F769" s="166"/>
      <c r="G769" s="199"/>
      <c r="H769" s="199"/>
      <c r="I769" s="199"/>
      <c r="J769" s="199"/>
      <c r="K769" s="199"/>
      <c r="L769" s="199"/>
      <c r="M769" s="5"/>
      <c r="N769" s="164"/>
      <c r="O769" s="164"/>
      <c r="P769" s="164"/>
      <c r="Q769" s="164"/>
      <c r="R769" s="164"/>
      <c r="S769" s="5"/>
    </row>
    <row r="770" spans="1:19" ht="15.75" customHeight="1">
      <c r="A770" s="5"/>
      <c r="B770" s="164"/>
      <c r="C770" s="164"/>
      <c r="D770" s="162"/>
      <c r="E770" s="166"/>
      <c r="F770" s="166"/>
      <c r="G770" s="199"/>
      <c r="H770" s="199"/>
      <c r="I770" s="199"/>
      <c r="J770" s="199"/>
      <c r="K770" s="199"/>
      <c r="L770" s="199"/>
      <c r="M770" s="5"/>
      <c r="N770" s="164"/>
      <c r="O770" s="164"/>
      <c r="P770" s="164"/>
      <c r="Q770" s="164"/>
      <c r="R770" s="164"/>
      <c r="S770" s="5"/>
    </row>
    <row r="771" spans="1:19" ht="15.75" customHeight="1">
      <c r="A771" s="5"/>
      <c r="B771" s="164"/>
      <c r="C771" s="164"/>
      <c r="D771" s="162"/>
      <c r="E771" s="166"/>
      <c r="F771" s="166"/>
      <c r="G771" s="199"/>
      <c r="H771" s="199"/>
      <c r="I771" s="199"/>
      <c r="J771" s="199"/>
      <c r="K771" s="199"/>
      <c r="L771" s="199"/>
      <c r="M771" s="5"/>
      <c r="N771" s="164"/>
      <c r="O771" s="164"/>
      <c r="P771" s="164"/>
      <c r="Q771" s="164"/>
      <c r="R771" s="164"/>
      <c r="S771" s="5"/>
    </row>
    <row r="772" spans="1:19" ht="15.75" customHeight="1">
      <c r="A772" s="5"/>
      <c r="B772" s="164"/>
      <c r="C772" s="164"/>
      <c r="D772" s="162"/>
      <c r="E772" s="166"/>
      <c r="F772" s="166"/>
      <c r="G772" s="199"/>
      <c r="H772" s="199"/>
      <c r="I772" s="199"/>
      <c r="J772" s="199"/>
      <c r="K772" s="199"/>
      <c r="L772" s="199"/>
      <c r="M772" s="5"/>
      <c r="N772" s="164"/>
      <c r="O772" s="164"/>
      <c r="P772" s="164"/>
      <c r="Q772" s="164"/>
      <c r="R772" s="164"/>
      <c r="S772" s="5"/>
    </row>
    <row r="773" spans="1:19" ht="15.75" customHeight="1">
      <c r="A773" s="5"/>
      <c r="B773" s="164"/>
      <c r="C773" s="164"/>
      <c r="D773" s="162"/>
      <c r="E773" s="166"/>
      <c r="F773" s="166"/>
      <c r="G773" s="199"/>
      <c r="H773" s="199"/>
      <c r="I773" s="199"/>
      <c r="J773" s="199"/>
      <c r="K773" s="199"/>
      <c r="L773" s="199"/>
      <c r="M773" s="5"/>
      <c r="N773" s="164"/>
      <c r="O773" s="164"/>
      <c r="P773" s="164"/>
      <c r="Q773" s="164"/>
      <c r="R773" s="164"/>
      <c r="S773" s="5"/>
    </row>
    <row r="774" spans="1:19" ht="15.75" customHeight="1">
      <c r="A774" s="5"/>
      <c r="B774" s="164"/>
      <c r="C774" s="164"/>
      <c r="D774" s="162"/>
      <c r="E774" s="166"/>
      <c r="F774" s="166"/>
      <c r="G774" s="199"/>
      <c r="H774" s="199"/>
      <c r="I774" s="199"/>
      <c r="J774" s="199"/>
      <c r="K774" s="199"/>
      <c r="L774" s="199"/>
      <c r="M774" s="5"/>
      <c r="N774" s="164"/>
      <c r="O774" s="164"/>
      <c r="P774" s="164"/>
      <c r="Q774" s="164"/>
      <c r="R774" s="164"/>
      <c r="S774" s="5"/>
    </row>
    <row r="775" spans="1:19" ht="15.75" customHeight="1">
      <c r="A775" s="5"/>
      <c r="B775" s="164"/>
      <c r="C775" s="164"/>
      <c r="D775" s="162"/>
      <c r="E775" s="166"/>
      <c r="F775" s="166"/>
      <c r="G775" s="199"/>
      <c r="H775" s="199"/>
      <c r="I775" s="199"/>
      <c r="J775" s="199"/>
      <c r="K775" s="199"/>
      <c r="L775" s="199"/>
      <c r="M775" s="5"/>
      <c r="N775" s="164"/>
      <c r="O775" s="164"/>
      <c r="P775" s="164"/>
      <c r="Q775" s="164"/>
      <c r="R775" s="164"/>
      <c r="S775" s="5"/>
    </row>
    <row r="776" spans="1:19" ht="15.75" customHeight="1">
      <c r="A776" s="5"/>
      <c r="B776" s="164"/>
      <c r="C776" s="164"/>
      <c r="D776" s="162"/>
      <c r="E776" s="166"/>
      <c r="F776" s="166"/>
      <c r="G776" s="199"/>
      <c r="H776" s="199"/>
      <c r="I776" s="199"/>
      <c r="J776" s="199"/>
      <c r="K776" s="199"/>
      <c r="L776" s="199"/>
      <c r="M776" s="5"/>
      <c r="N776" s="164"/>
      <c r="O776" s="164"/>
      <c r="P776" s="164"/>
      <c r="Q776" s="164"/>
      <c r="R776" s="164"/>
      <c r="S776" s="5"/>
    </row>
    <row r="777" spans="1:19" ht="15.75" customHeight="1">
      <c r="A777" s="5"/>
      <c r="B777" s="164"/>
      <c r="C777" s="164"/>
      <c r="D777" s="162"/>
      <c r="E777" s="166"/>
      <c r="F777" s="166"/>
      <c r="G777" s="199"/>
      <c r="H777" s="199"/>
      <c r="I777" s="199"/>
      <c r="J777" s="199"/>
      <c r="K777" s="199"/>
      <c r="L777" s="199"/>
      <c r="M777" s="5"/>
      <c r="N777" s="164"/>
      <c r="O777" s="164"/>
      <c r="P777" s="164"/>
      <c r="Q777" s="164"/>
      <c r="R777" s="164"/>
      <c r="S777" s="5"/>
    </row>
    <row r="778" spans="1:19" ht="15.75" customHeight="1">
      <c r="A778" s="5"/>
      <c r="B778" s="164"/>
      <c r="C778" s="164"/>
      <c r="D778" s="162"/>
      <c r="E778" s="166"/>
      <c r="F778" s="166"/>
      <c r="G778" s="199"/>
      <c r="H778" s="199"/>
      <c r="I778" s="199"/>
      <c r="J778" s="199"/>
      <c r="K778" s="199"/>
      <c r="L778" s="199"/>
      <c r="M778" s="5"/>
      <c r="N778" s="164"/>
      <c r="O778" s="164"/>
      <c r="P778" s="164"/>
      <c r="Q778" s="164"/>
      <c r="R778" s="164"/>
      <c r="S778" s="5"/>
    </row>
    <row r="779" spans="1:19" ht="15.75" customHeight="1">
      <c r="A779" s="5"/>
      <c r="B779" s="164"/>
      <c r="C779" s="164"/>
      <c r="D779" s="162"/>
      <c r="E779" s="166"/>
      <c r="F779" s="166"/>
      <c r="G779" s="199"/>
      <c r="H779" s="199"/>
      <c r="I779" s="199"/>
      <c r="J779" s="199"/>
      <c r="K779" s="199"/>
      <c r="L779" s="199"/>
      <c r="M779" s="5"/>
      <c r="N779" s="164"/>
      <c r="O779" s="164"/>
      <c r="P779" s="164"/>
      <c r="Q779" s="164"/>
      <c r="R779" s="164"/>
      <c r="S779" s="5"/>
    </row>
    <row r="780" spans="1:19" ht="15.75" customHeight="1">
      <c r="A780" s="5"/>
      <c r="B780" s="164"/>
      <c r="C780" s="164"/>
      <c r="D780" s="162"/>
      <c r="E780" s="166"/>
      <c r="F780" s="166"/>
      <c r="G780" s="199"/>
      <c r="H780" s="199"/>
      <c r="I780" s="199"/>
      <c r="J780" s="199"/>
      <c r="K780" s="199"/>
      <c r="L780" s="199"/>
      <c r="M780" s="5"/>
      <c r="N780" s="164"/>
      <c r="O780" s="164"/>
      <c r="P780" s="164"/>
      <c r="Q780" s="164"/>
      <c r="R780" s="164"/>
      <c r="S780" s="5"/>
    </row>
    <row r="781" spans="1:19" ht="15.75" customHeight="1">
      <c r="A781" s="5"/>
      <c r="B781" s="164"/>
      <c r="C781" s="164"/>
      <c r="D781" s="162"/>
      <c r="E781" s="166"/>
      <c r="F781" s="166"/>
      <c r="G781" s="199"/>
      <c r="H781" s="199"/>
      <c r="I781" s="199"/>
      <c r="J781" s="199"/>
      <c r="K781" s="199"/>
      <c r="L781" s="199"/>
      <c r="M781" s="5"/>
      <c r="N781" s="164"/>
      <c r="O781" s="164"/>
      <c r="P781" s="164"/>
      <c r="Q781" s="164"/>
      <c r="R781" s="164"/>
      <c r="S781" s="5"/>
    </row>
    <row r="782" spans="1:19" ht="15.75" customHeight="1">
      <c r="A782" s="5"/>
      <c r="B782" s="164"/>
      <c r="C782" s="164"/>
      <c r="D782" s="162"/>
      <c r="E782" s="166"/>
      <c r="F782" s="166"/>
      <c r="G782" s="199"/>
      <c r="H782" s="199"/>
      <c r="I782" s="199"/>
      <c r="J782" s="199"/>
      <c r="K782" s="199"/>
      <c r="L782" s="199"/>
      <c r="M782" s="5"/>
      <c r="N782" s="164"/>
      <c r="O782" s="164"/>
      <c r="P782" s="164"/>
      <c r="Q782" s="164"/>
      <c r="R782" s="164"/>
      <c r="S782" s="5"/>
    </row>
    <row r="783" spans="1:19" ht="15.75" customHeight="1">
      <c r="A783" s="5"/>
      <c r="B783" s="164"/>
      <c r="C783" s="164"/>
      <c r="D783" s="162"/>
      <c r="E783" s="166"/>
      <c r="F783" s="166"/>
      <c r="G783" s="199"/>
      <c r="H783" s="199"/>
      <c r="I783" s="199"/>
      <c r="J783" s="199"/>
      <c r="K783" s="199"/>
      <c r="L783" s="199"/>
      <c r="M783" s="5"/>
      <c r="N783" s="164"/>
      <c r="O783" s="164"/>
      <c r="P783" s="164"/>
      <c r="Q783" s="164"/>
      <c r="R783" s="164"/>
      <c r="S783" s="5"/>
    </row>
    <row r="784" spans="1:19" ht="15.75" customHeight="1">
      <c r="A784" s="5"/>
      <c r="B784" s="164"/>
      <c r="C784" s="164"/>
      <c r="D784" s="162"/>
      <c r="E784" s="166"/>
      <c r="F784" s="166"/>
      <c r="G784" s="199"/>
      <c r="H784" s="199"/>
      <c r="I784" s="199"/>
      <c r="J784" s="199"/>
      <c r="K784" s="199"/>
      <c r="L784" s="199"/>
      <c r="M784" s="5"/>
      <c r="N784" s="164"/>
      <c r="O784" s="164"/>
      <c r="P784" s="164"/>
      <c r="Q784" s="164"/>
      <c r="R784" s="164"/>
      <c r="S784" s="5"/>
    </row>
    <row r="785" spans="1:19" ht="15.75" customHeight="1">
      <c r="A785" s="5"/>
      <c r="B785" s="164"/>
      <c r="C785" s="164"/>
      <c r="D785" s="162"/>
      <c r="E785" s="166"/>
      <c r="F785" s="166"/>
      <c r="G785" s="199"/>
      <c r="H785" s="199"/>
      <c r="I785" s="199"/>
      <c r="J785" s="199"/>
      <c r="K785" s="199"/>
      <c r="L785" s="199"/>
      <c r="M785" s="5"/>
      <c r="N785" s="164"/>
      <c r="O785" s="164"/>
      <c r="P785" s="164"/>
      <c r="Q785" s="164"/>
      <c r="R785" s="164"/>
      <c r="S785" s="5"/>
    </row>
    <row r="786" spans="1:19" ht="15.75" customHeight="1">
      <c r="A786" s="5"/>
      <c r="B786" s="164"/>
      <c r="C786" s="164"/>
      <c r="D786" s="162"/>
      <c r="E786" s="166"/>
      <c r="F786" s="166"/>
      <c r="G786" s="199"/>
      <c r="H786" s="199"/>
      <c r="I786" s="199"/>
      <c r="J786" s="199"/>
      <c r="K786" s="199"/>
      <c r="L786" s="199"/>
      <c r="M786" s="5"/>
      <c r="N786" s="164"/>
      <c r="O786" s="164"/>
      <c r="P786" s="164"/>
      <c r="Q786" s="164"/>
      <c r="R786" s="164"/>
      <c r="S786" s="5"/>
    </row>
    <row r="787" spans="1:19" ht="15.75" customHeight="1">
      <c r="A787" s="5"/>
      <c r="B787" s="164"/>
      <c r="C787" s="164"/>
      <c r="D787" s="162"/>
      <c r="E787" s="166"/>
      <c r="F787" s="166"/>
      <c r="G787" s="199"/>
      <c r="H787" s="199"/>
      <c r="I787" s="199"/>
      <c r="J787" s="199"/>
      <c r="K787" s="199"/>
      <c r="L787" s="199"/>
      <c r="M787" s="5"/>
      <c r="N787" s="164"/>
      <c r="O787" s="164"/>
      <c r="P787" s="164"/>
      <c r="Q787" s="164"/>
      <c r="R787" s="164"/>
      <c r="S787" s="5"/>
    </row>
    <row r="788" spans="1:19" ht="15.75" customHeight="1">
      <c r="A788" s="5"/>
      <c r="B788" s="164"/>
      <c r="C788" s="164"/>
      <c r="D788" s="162"/>
      <c r="E788" s="166"/>
      <c r="F788" s="166"/>
      <c r="G788" s="199"/>
      <c r="H788" s="199"/>
      <c r="I788" s="199"/>
      <c r="J788" s="199"/>
      <c r="K788" s="199"/>
      <c r="L788" s="199"/>
      <c r="M788" s="5"/>
      <c r="N788" s="164"/>
      <c r="O788" s="164"/>
      <c r="P788" s="164"/>
      <c r="Q788" s="164"/>
      <c r="R788" s="164"/>
      <c r="S788" s="5"/>
    </row>
    <row r="789" spans="1:19" ht="15.75" customHeight="1">
      <c r="A789" s="5"/>
      <c r="B789" s="164"/>
      <c r="C789" s="164"/>
      <c r="D789" s="162"/>
      <c r="E789" s="166"/>
      <c r="F789" s="166"/>
      <c r="G789" s="199"/>
      <c r="H789" s="199"/>
      <c r="I789" s="199"/>
      <c r="J789" s="199"/>
      <c r="K789" s="199"/>
      <c r="L789" s="199"/>
      <c r="M789" s="5"/>
      <c r="N789" s="164"/>
      <c r="O789" s="164"/>
      <c r="P789" s="164"/>
      <c r="Q789" s="164"/>
      <c r="R789" s="164"/>
      <c r="S789" s="5"/>
    </row>
    <row r="790" spans="1:19" ht="15.75" customHeight="1">
      <c r="A790" s="5"/>
      <c r="B790" s="164"/>
      <c r="C790" s="164"/>
      <c r="D790" s="162"/>
      <c r="E790" s="166"/>
      <c r="F790" s="166"/>
      <c r="G790" s="199"/>
      <c r="H790" s="199"/>
      <c r="I790" s="199"/>
      <c r="J790" s="199"/>
      <c r="K790" s="199"/>
      <c r="L790" s="199"/>
      <c r="M790" s="5"/>
      <c r="N790" s="164"/>
      <c r="O790" s="164"/>
      <c r="P790" s="164"/>
      <c r="Q790" s="164"/>
      <c r="R790" s="164"/>
      <c r="S790" s="5"/>
    </row>
    <row r="791" spans="1:19" ht="15.75" customHeight="1">
      <c r="A791" s="5"/>
      <c r="B791" s="164"/>
      <c r="C791" s="164"/>
      <c r="D791" s="162"/>
      <c r="E791" s="166"/>
      <c r="F791" s="166"/>
      <c r="G791" s="199"/>
      <c r="H791" s="199"/>
      <c r="I791" s="199"/>
      <c r="J791" s="199"/>
      <c r="K791" s="199"/>
      <c r="L791" s="199"/>
      <c r="M791" s="5"/>
      <c r="N791" s="164"/>
      <c r="O791" s="164"/>
      <c r="P791" s="164"/>
      <c r="Q791" s="164"/>
      <c r="R791" s="164"/>
      <c r="S791" s="5"/>
    </row>
    <row r="792" spans="1:19" ht="15.75" customHeight="1">
      <c r="A792" s="5"/>
      <c r="B792" s="164"/>
      <c r="C792" s="164"/>
      <c r="D792" s="162"/>
      <c r="E792" s="166"/>
      <c r="F792" s="166"/>
      <c r="G792" s="199"/>
      <c r="H792" s="199"/>
      <c r="I792" s="199"/>
      <c r="J792" s="199"/>
      <c r="K792" s="199"/>
      <c r="L792" s="199"/>
      <c r="M792" s="5"/>
      <c r="N792" s="164"/>
      <c r="O792" s="164"/>
      <c r="P792" s="164"/>
      <c r="Q792" s="164"/>
      <c r="R792" s="164"/>
      <c r="S792" s="5"/>
    </row>
    <row r="793" spans="1:19" ht="15.75" customHeight="1">
      <c r="A793" s="5"/>
      <c r="B793" s="164"/>
      <c r="C793" s="164"/>
      <c r="D793" s="162"/>
      <c r="E793" s="166"/>
      <c r="F793" s="166"/>
      <c r="G793" s="199"/>
      <c r="H793" s="199"/>
      <c r="I793" s="199"/>
      <c r="J793" s="199"/>
      <c r="K793" s="199"/>
      <c r="L793" s="199"/>
      <c r="M793" s="5"/>
      <c r="N793" s="164"/>
      <c r="O793" s="164"/>
      <c r="P793" s="164"/>
      <c r="Q793" s="164"/>
      <c r="R793" s="164"/>
      <c r="S793" s="5"/>
    </row>
    <row r="794" spans="1:19" ht="15.75" customHeight="1">
      <c r="A794" s="5"/>
      <c r="B794" s="164"/>
      <c r="C794" s="164"/>
      <c r="D794" s="162"/>
      <c r="E794" s="166"/>
      <c r="F794" s="166"/>
      <c r="G794" s="199"/>
      <c r="H794" s="199"/>
      <c r="I794" s="199"/>
      <c r="J794" s="199"/>
      <c r="K794" s="199"/>
      <c r="L794" s="199"/>
      <c r="M794" s="5"/>
      <c r="N794" s="164"/>
      <c r="O794" s="164"/>
      <c r="P794" s="164"/>
      <c r="Q794" s="164"/>
      <c r="R794" s="164"/>
      <c r="S794" s="5"/>
    </row>
    <row r="795" spans="1:19" ht="15.75" customHeight="1">
      <c r="A795" s="5"/>
      <c r="B795" s="164"/>
      <c r="C795" s="164"/>
      <c r="D795" s="162"/>
      <c r="E795" s="166"/>
      <c r="F795" s="166"/>
      <c r="G795" s="199"/>
      <c r="H795" s="199"/>
      <c r="I795" s="199"/>
      <c r="J795" s="199"/>
      <c r="K795" s="199"/>
      <c r="L795" s="199"/>
      <c r="M795" s="5"/>
      <c r="N795" s="164"/>
      <c r="O795" s="164"/>
      <c r="P795" s="164"/>
      <c r="Q795" s="164"/>
      <c r="R795" s="164"/>
      <c r="S795" s="5"/>
    </row>
    <row r="796" spans="1:19" ht="15.75" customHeight="1">
      <c r="A796" s="5"/>
      <c r="B796" s="164"/>
      <c r="C796" s="164"/>
      <c r="D796" s="162"/>
      <c r="E796" s="166"/>
      <c r="F796" s="166"/>
      <c r="G796" s="199"/>
      <c r="H796" s="199"/>
      <c r="I796" s="199"/>
      <c r="J796" s="199"/>
      <c r="K796" s="199"/>
      <c r="L796" s="199"/>
      <c r="M796" s="5"/>
      <c r="N796" s="164"/>
      <c r="O796" s="164"/>
      <c r="P796" s="164"/>
      <c r="Q796" s="164"/>
      <c r="R796" s="164"/>
      <c r="S796" s="5"/>
    </row>
    <row r="797" spans="1:19" ht="15.75" customHeight="1">
      <c r="A797" s="5"/>
      <c r="B797" s="164"/>
      <c r="C797" s="164"/>
      <c r="D797" s="162"/>
      <c r="E797" s="166"/>
      <c r="F797" s="166"/>
      <c r="G797" s="199"/>
      <c r="H797" s="199"/>
      <c r="I797" s="199"/>
      <c r="J797" s="199"/>
      <c r="K797" s="199"/>
      <c r="L797" s="199"/>
      <c r="M797" s="5"/>
      <c r="N797" s="164"/>
      <c r="O797" s="164"/>
      <c r="P797" s="164"/>
      <c r="Q797" s="164"/>
      <c r="R797" s="164"/>
      <c r="S797" s="5"/>
    </row>
    <row r="798" spans="1:19" ht="15.75" customHeight="1">
      <c r="A798" s="5"/>
      <c r="B798" s="164"/>
      <c r="C798" s="164"/>
      <c r="D798" s="162"/>
      <c r="E798" s="166"/>
      <c r="F798" s="166"/>
      <c r="G798" s="199"/>
      <c r="H798" s="199"/>
      <c r="I798" s="199"/>
      <c r="J798" s="199"/>
      <c r="K798" s="199"/>
      <c r="L798" s="199"/>
      <c r="M798" s="5"/>
      <c r="N798" s="164"/>
      <c r="O798" s="164"/>
      <c r="P798" s="164"/>
      <c r="Q798" s="164"/>
      <c r="R798" s="164"/>
      <c r="S798" s="5"/>
    </row>
    <row r="799" spans="1:19" ht="15.75" customHeight="1">
      <c r="A799" s="5"/>
      <c r="B799" s="164"/>
      <c r="C799" s="164"/>
      <c r="D799" s="162"/>
      <c r="E799" s="166"/>
      <c r="F799" s="166"/>
      <c r="G799" s="199"/>
      <c r="H799" s="199"/>
      <c r="I799" s="199"/>
      <c r="J799" s="199"/>
      <c r="K799" s="199"/>
      <c r="L799" s="199"/>
      <c r="M799" s="5"/>
      <c r="N799" s="164"/>
      <c r="O799" s="164"/>
      <c r="P799" s="164"/>
      <c r="Q799" s="164"/>
      <c r="R799" s="164"/>
      <c r="S799" s="5"/>
    </row>
    <row r="800" spans="1:19" ht="15.75" customHeight="1">
      <c r="A800" s="5"/>
      <c r="B800" s="164"/>
      <c r="C800" s="164"/>
      <c r="D800" s="162"/>
      <c r="E800" s="166"/>
      <c r="F800" s="166"/>
      <c r="G800" s="199"/>
      <c r="H800" s="199"/>
      <c r="I800" s="199"/>
      <c r="J800" s="199"/>
      <c r="K800" s="199"/>
      <c r="L800" s="199"/>
      <c r="M800" s="5"/>
      <c r="N800" s="164"/>
      <c r="O800" s="164"/>
      <c r="P800" s="164"/>
      <c r="Q800" s="164"/>
      <c r="R800" s="164"/>
      <c r="S800" s="5"/>
    </row>
    <row r="801" spans="1:19" ht="15.75" customHeight="1">
      <c r="A801" s="5"/>
      <c r="B801" s="164"/>
      <c r="C801" s="164"/>
      <c r="D801" s="162"/>
      <c r="E801" s="166"/>
      <c r="F801" s="166"/>
      <c r="G801" s="199"/>
      <c r="H801" s="199"/>
      <c r="I801" s="199"/>
      <c r="J801" s="199"/>
      <c r="K801" s="199"/>
      <c r="L801" s="199"/>
      <c r="M801" s="5"/>
      <c r="N801" s="164"/>
      <c r="O801" s="164"/>
      <c r="P801" s="164"/>
      <c r="Q801" s="164"/>
      <c r="R801" s="164"/>
      <c r="S801" s="5"/>
    </row>
    <row r="802" spans="1:19" ht="15.75" customHeight="1">
      <c r="A802" s="5"/>
      <c r="B802" s="164"/>
      <c r="C802" s="164"/>
      <c r="D802" s="162"/>
      <c r="E802" s="166"/>
      <c r="F802" s="166"/>
      <c r="G802" s="199"/>
      <c r="H802" s="199"/>
      <c r="I802" s="199"/>
      <c r="J802" s="199"/>
      <c r="K802" s="199"/>
      <c r="L802" s="199"/>
      <c r="M802" s="5"/>
      <c r="N802" s="164"/>
      <c r="O802" s="164"/>
      <c r="P802" s="164"/>
      <c r="Q802" s="164"/>
      <c r="R802" s="164"/>
      <c r="S802" s="5"/>
    </row>
    <row r="803" spans="1:19" ht="15.75" customHeight="1">
      <c r="A803" s="5"/>
      <c r="B803" s="164"/>
      <c r="C803" s="164"/>
      <c r="D803" s="162"/>
      <c r="E803" s="166"/>
      <c r="F803" s="166"/>
      <c r="G803" s="199"/>
      <c r="H803" s="199"/>
      <c r="I803" s="199"/>
      <c r="J803" s="199"/>
      <c r="K803" s="199"/>
      <c r="L803" s="199"/>
      <c r="M803" s="5"/>
      <c r="N803" s="164"/>
      <c r="O803" s="164"/>
      <c r="P803" s="164"/>
      <c r="Q803" s="164"/>
      <c r="R803" s="164"/>
      <c r="S803" s="5"/>
    </row>
    <row r="804" spans="1:19" ht="15.75" customHeight="1">
      <c r="A804" s="5"/>
      <c r="B804" s="164"/>
      <c r="C804" s="164"/>
      <c r="D804" s="162"/>
      <c r="E804" s="166"/>
      <c r="F804" s="166"/>
      <c r="G804" s="199"/>
      <c r="H804" s="199"/>
      <c r="I804" s="199"/>
      <c r="J804" s="199"/>
      <c r="K804" s="199"/>
      <c r="L804" s="199"/>
      <c r="M804" s="5"/>
      <c r="N804" s="164"/>
      <c r="O804" s="164"/>
      <c r="P804" s="164"/>
      <c r="Q804" s="164"/>
      <c r="R804" s="164"/>
      <c r="S804" s="5"/>
    </row>
    <row r="805" spans="1:19" ht="15.75" customHeight="1">
      <c r="A805" s="5"/>
      <c r="B805" s="164"/>
      <c r="C805" s="164"/>
      <c r="D805" s="162"/>
      <c r="E805" s="166"/>
      <c r="F805" s="166"/>
      <c r="G805" s="199"/>
      <c r="H805" s="199"/>
      <c r="I805" s="199"/>
      <c r="J805" s="199"/>
      <c r="K805" s="199"/>
      <c r="L805" s="199"/>
      <c r="M805" s="5"/>
      <c r="N805" s="164"/>
      <c r="O805" s="164"/>
      <c r="P805" s="164"/>
      <c r="Q805" s="164"/>
      <c r="R805" s="164"/>
      <c r="S805" s="5"/>
    </row>
    <row r="806" spans="1:19" ht="15.75" customHeight="1">
      <c r="A806" s="5"/>
      <c r="B806" s="164"/>
      <c r="C806" s="164"/>
      <c r="D806" s="162"/>
      <c r="E806" s="166"/>
      <c r="F806" s="166"/>
      <c r="G806" s="199"/>
      <c r="H806" s="199"/>
      <c r="I806" s="199"/>
      <c r="J806" s="199"/>
      <c r="K806" s="199"/>
      <c r="L806" s="199"/>
      <c r="M806" s="5"/>
      <c r="N806" s="164"/>
      <c r="O806" s="164"/>
      <c r="P806" s="164"/>
      <c r="Q806" s="164"/>
      <c r="R806" s="164"/>
      <c r="S806" s="5"/>
    </row>
    <row r="807" spans="1:19" ht="15.75" customHeight="1">
      <c r="A807" s="5"/>
      <c r="B807" s="164"/>
      <c r="C807" s="164"/>
      <c r="D807" s="162"/>
      <c r="E807" s="166"/>
      <c r="F807" s="166"/>
      <c r="G807" s="199"/>
      <c r="H807" s="199"/>
      <c r="I807" s="199"/>
      <c r="J807" s="199"/>
      <c r="K807" s="199"/>
      <c r="L807" s="199"/>
      <c r="M807" s="5"/>
      <c r="N807" s="164"/>
      <c r="O807" s="164"/>
      <c r="P807" s="164"/>
      <c r="Q807" s="164"/>
      <c r="R807" s="164"/>
      <c r="S807" s="5"/>
    </row>
    <row r="808" spans="1:19" ht="15.75" customHeight="1">
      <c r="A808" s="5"/>
      <c r="B808" s="164"/>
      <c r="C808" s="164"/>
      <c r="D808" s="162"/>
      <c r="E808" s="166"/>
      <c r="F808" s="166"/>
      <c r="G808" s="199"/>
      <c r="H808" s="199"/>
      <c r="I808" s="199"/>
      <c r="J808" s="199"/>
      <c r="K808" s="199"/>
      <c r="L808" s="199"/>
      <c r="M808" s="5"/>
      <c r="N808" s="164"/>
      <c r="O808" s="164"/>
      <c r="P808" s="164"/>
      <c r="Q808" s="164"/>
      <c r="R808" s="164"/>
      <c r="S808" s="5"/>
    </row>
    <row r="809" spans="1:19" ht="15.75" customHeight="1">
      <c r="A809" s="5"/>
      <c r="B809" s="164"/>
      <c r="C809" s="164"/>
      <c r="D809" s="162"/>
      <c r="E809" s="166"/>
      <c r="F809" s="166"/>
      <c r="G809" s="199"/>
      <c r="H809" s="199"/>
      <c r="I809" s="199"/>
      <c r="J809" s="199"/>
      <c r="K809" s="199"/>
      <c r="L809" s="199"/>
      <c r="M809" s="5"/>
      <c r="N809" s="164"/>
      <c r="O809" s="164"/>
      <c r="P809" s="164"/>
      <c r="Q809" s="164"/>
      <c r="R809" s="164"/>
      <c r="S809" s="5"/>
    </row>
    <row r="810" spans="1:19" ht="15.75" customHeight="1">
      <c r="A810" s="5"/>
      <c r="B810" s="164"/>
      <c r="C810" s="164"/>
      <c r="D810" s="162"/>
      <c r="E810" s="166"/>
      <c r="F810" s="166"/>
      <c r="G810" s="199"/>
      <c r="H810" s="199"/>
      <c r="I810" s="199"/>
      <c r="J810" s="199"/>
      <c r="K810" s="199"/>
      <c r="L810" s="199"/>
      <c r="M810" s="5"/>
      <c r="N810" s="164"/>
      <c r="O810" s="164"/>
      <c r="P810" s="164"/>
      <c r="Q810" s="164"/>
      <c r="R810" s="164"/>
      <c r="S810" s="5"/>
    </row>
    <row r="811" spans="1:19" ht="15.75" customHeight="1">
      <c r="A811" s="5"/>
      <c r="B811" s="164"/>
      <c r="C811" s="164"/>
      <c r="D811" s="162"/>
      <c r="E811" s="166"/>
      <c r="F811" s="166"/>
      <c r="G811" s="199"/>
      <c r="H811" s="199"/>
      <c r="I811" s="199"/>
      <c r="J811" s="199"/>
      <c r="K811" s="199"/>
      <c r="L811" s="199"/>
      <c r="M811" s="5"/>
      <c r="N811" s="164"/>
      <c r="O811" s="164"/>
      <c r="P811" s="164"/>
      <c r="Q811" s="164"/>
      <c r="R811" s="164"/>
      <c r="S811" s="5"/>
    </row>
    <row r="812" spans="1:19" ht="15.75" customHeight="1">
      <c r="A812" s="5"/>
      <c r="B812" s="164"/>
      <c r="C812" s="164"/>
      <c r="D812" s="162"/>
      <c r="E812" s="166"/>
      <c r="F812" s="166"/>
      <c r="G812" s="199"/>
      <c r="H812" s="199"/>
      <c r="I812" s="199"/>
      <c r="J812" s="199"/>
      <c r="K812" s="199"/>
      <c r="L812" s="199"/>
      <c r="M812" s="5"/>
      <c r="N812" s="164"/>
      <c r="O812" s="164"/>
      <c r="P812" s="164"/>
      <c r="Q812" s="164"/>
      <c r="R812" s="164"/>
      <c r="S812" s="5"/>
    </row>
    <row r="813" spans="1:19" ht="15.75" customHeight="1">
      <c r="A813" s="5"/>
      <c r="B813" s="164"/>
      <c r="C813" s="164"/>
      <c r="D813" s="162"/>
      <c r="E813" s="166"/>
      <c r="F813" s="166"/>
      <c r="G813" s="199"/>
      <c r="H813" s="199"/>
      <c r="I813" s="199"/>
      <c r="J813" s="199"/>
      <c r="K813" s="199"/>
      <c r="L813" s="199"/>
      <c r="M813" s="5"/>
      <c r="N813" s="164"/>
      <c r="O813" s="164"/>
      <c r="P813" s="164"/>
      <c r="Q813" s="164"/>
      <c r="R813" s="164"/>
      <c r="S813" s="5"/>
    </row>
    <row r="814" spans="1:19" ht="15.75" customHeight="1">
      <c r="A814" s="5"/>
      <c r="B814" s="164"/>
      <c r="C814" s="164"/>
      <c r="D814" s="162"/>
      <c r="E814" s="166"/>
      <c r="F814" s="166"/>
      <c r="G814" s="199"/>
      <c r="H814" s="199"/>
      <c r="I814" s="199"/>
      <c r="J814" s="199"/>
      <c r="K814" s="199"/>
      <c r="L814" s="199"/>
      <c r="M814" s="5"/>
      <c r="N814" s="164"/>
      <c r="O814" s="164"/>
      <c r="P814" s="164"/>
      <c r="Q814" s="164"/>
      <c r="R814" s="164"/>
      <c r="S814" s="5"/>
    </row>
    <row r="815" spans="1:19" ht="15.75" customHeight="1">
      <c r="A815" s="5"/>
      <c r="B815" s="164"/>
      <c r="C815" s="164"/>
      <c r="D815" s="162"/>
      <c r="E815" s="166"/>
      <c r="F815" s="166"/>
      <c r="G815" s="199"/>
      <c r="H815" s="199"/>
      <c r="I815" s="199"/>
      <c r="J815" s="199"/>
      <c r="K815" s="199"/>
      <c r="L815" s="199"/>
      <c r="M815" s="5"/>
      <c r="N815" s="164"/>
      <c r="O815" s="164"/>
      <c r="P815" s="164"/>
      <c r="Q815" s="164"/>
      <c r="R815" s="164"/>
      <c r="S815" s="5"/>
    </row>
    <row r="816" spans="1:19" ht="15.75" customHeight="1">
      <c r="A816" s="5"/>
      <c r="B816" s="164"/>
      <c r="C816" s="164"/>
      <c r="D816" s="162"/>
      <c r="E816" s="166"/>
      <c r="F816" s="166"/>
      <c r="G816" s="199"/>
      <c r="H816" s="199"/>
      <c r="I816" s="199"/>
      <c r="J816" s="199"/>
      <c r="K816" s="199"/>
      <c r="L816" s="199"/>
      <c r="M816" s="5"/>
      <c r="N816" s="164"/>
      <c r="O816" s="164"/>
      <c r="P816" s="164"/>
      <c r="Q816" s="164"/>
      <c r="R816" s="164"/>
      <c r="S816" s="5"/>
    </row>
    <row r="817" spans="1:19" ht="15.75" customHeight="1">
      <c r="A817" s="5"/>
      <c r="B817" s="164"/>
      <c r="C817" s="164"/>
      <c r="D817" s="162"/>
      <c r="E817" s="166"/>
      <c r="F817" s="166"/>
      <c r="G817" s="199"/>
      <c r="H817" s="199"/>
      <c r="I817" s="199"/>
      <c r="J817" s="199"/>
      <c r="K817" s="199"/>
      <c r="L817" s="199"/>
      <c r="M817" s="5"/>
      <c r="N817" s="164"/>
      <c r="O817" s="164"/>
      <c r="P817" s="164"/>
      <c r="Q817" s="164"/>
      <c r="R817" s="164"/>
      <c r="S817" s="5"/>
    </row>
    <row r="818" spans="1:19" ht="15.75" customHeight="1">
      <c r="A818" s="5"/>
      <c r="B818" s="164"/>
      <c r="C818" s="164"/>
      <c r="D818" s="162"/>
      <c r="E818" s="166"/>
      <c r="F818" s="166"/>
      <c r="G818" s="199"/>
      <c r="H818" s="199"/>
      <c r="I818" s="199"/>
      <c r="J818" s="199"/>
      <c r="K818" s="199"/>
      <c r="L818" s="199"/>
      <c r="M818" s="5"/>
      <c r="N818" s="164"/>
      <c r="O818" s="164"/>
      <c r="P818" s="164"/>
      <c r="Q818" s="164"/>
      <c r="R818" s="164"/>
      <c r="S818" s="5"/>
    </row>
    <row r="819" spans="1:19" ht="15.75" customHeight="1">
      <c r="A819" s="5"/>
      <c r="B819" s="164"/>
      <c r="C819" s="164"/>
      <c r="D819" s="162"/>
      <c r="E819" s="166"/>
      <c r="F819" s="166"/>
      <c r="G819" s="199"/>
      <c r="H819" s="199"/>
      <c r="I819" s="199"/>
      <c r="J819" s="199"/>
      <c r="K819" s="199"/>
      <c r="L819" s="199"/>
      <c r="M819" s="5"/>
      <c r="N819" s="164"/>
      <c r="O819" s="164"/>
      <c r="P819" s="164"/>
      <c r="Q819" s="164"/>
      <c r="R819" s="164"/>
      <c r="S819" s="5"/>
    </row>
    <row r="820" spans="1:19" ht="15.75" customHeight="1">
      <c r="A820" s="5"/>
      <c r="B820" s="164"/>
      <c r="C820" s="164"/>
      <c r="D820" s="162"/>
      <c r="E820" s="166"/>
      <c r="F820" s="166"/>
      <c r="G820" s="199"/>
      <c r="H820" s="199"/>
      <c r="I820" s="199"/>
      <c r="J820" s="199"/>
      <c r="K820" s="199"/>
      <c r="L820" s="199"/>
      <c r="M820" s="5"/>
      <c r="N820" s="164"/>
      <c r="O820" s="164"/>
      <c r="P820" s="164"/>
      <c r="Q820" s="164"/>
      <c r="R820" s="164"/>
      <c r="S820" s="5"/>
    </row>
    <row r="821" spans="1:19" ht="15.75" customHeight="1">
      <c r="A821" s="5"/>
      <c r="B821" s="164"/>
      <c r="C821" s="164"/>
      <c r="D821" s="162"/>
      <c r="E821" s="166"/>
      <c r="F821" s="166"/>
      <c r="G821" s="199"/>
      <c r="H821" s="199"/>
      <c r="I821" s="199"/>
      <c r="J821" s="199"/>
      <c r="K821" s="199"/>
      <c r="L821" s="199"/>
      <c r="M821" s="5"/>
      <c r="N821" s="164"/>
      <c r="O821" s="164"/>
      <c r="P821" s="164"/>
      <c r="Q821" s="164"/>
      <c r="R821" s="164"/>
      <c r="S821" s="5"/>
    </row>
    <row r="822" spans="1:19" ht="15.75" customHeight="1">
      <c r="A822" s="5"/>
      <c r="B822" s="164"/>
      <c r="C822" s="164"/>
      <c r="D822" s="162"/>
      <c r="E822" s="166"/>
      <c r="F822" s="166"/>
      <c r="G822" s="199"/>
      <c r="H822" s="199"/>
      <c r="I822" s="199"/>
      <c r="J822" s="199"/>
      <c r="K822" s="199"/>
      <c r="L822" s="199"/>
      <c r="M822" s="5"/>
      <c r="N822" s="164"/>
      <c r="O822" s="164"/>
      <c r="P822" s="164"/>
      <c r="Q822" s="164"/>
      <c r="R822" s="164"/>
      <c r="S822" s="5"/>
    </row>
    <row r="823" spans="1:19" ht="15.75" customHeight="1">
      <c r="A823" s="5"/>
      <c r="B823" s="164"/>
      <c r="C823" s="164"/>
      <c r="D823" s="162"/>
      <c r="E823" s="166"/>
      <c r="F823" s="166"/>
      <c r="G823" s="199"/>
      <c r="H823" s="199"/>
      <c r="I823" s="199"/>
      <c r="J823" s="199"/>
      <c r="K823" s="199"/>
      <c r="L823" s="199"/>
      <c r="M823" s="5"/>
      <c r="N823" s="164"/>
      <c r="O823" s="164"/>
      <c r="P823" s="164"/>
      <c r="Q823" s="164"/>
      <c r="R823" s="164"/>
      <c r="S823" s="5"/>
    </row>
    <row r="824" spans="1:19" ht="15.75" customHeight="1">
      <c r="A824" s="5"/>
      <c r="B824" s="164"/>
      <c r="C824" s="164"/>
      <c r="D824" s="162"/>
      <c r="E824" s="166"/>
      <c r="F824" s="166"/>
      <c r="G824" s="199"/>
      <c r="H824" s="199"/>
      <c r="I824" s="199"/>
      <c r="J824" s="199"/>
      <c r="K824" s="199"/>
      <c r="L824" s="199"/>
      <c r="M824" s="5"/>
      <c r="N824" s="164"/>
      <c r="O824" s="164"/>
      <c r="P824" s="164"/>
      <c r="Q824" s="164"/>
      <c r="R824" s="164"/>
      <c r="S824" s="5"/>
    </row>
    <row r="825" spans="1:19" ht="15.75" customHeight="1">
      <c r="A825" s="5"/>
      <c r="B825" s="164"/>
      <c r="C825" s="164"/>
      <c r="D825" s="162"/>
      <c r="E825" s="166"/>
      <c r="F825" s="166"/>
      <c r="G825" s="199"/>
      <c r="H825" s="199"/>
      <c r="I825" s="199"/>
      <c r="J825" s="199"/>
      <c r="K825" s="199"/>
      <c r="L825" s="199"/>
      <c r="M825" s="5"/>
      <c r="N825" s="164"/>
      <c r="O825" s="164"/>
      <c r="P825" s="164"/>
      <c r="Q825" s="164"/>
      <c r="R825" s="164"/>
      <c r="S825" s="5"/>
    </row>
    <row r="826" spans="1:19" ht="15.75" customHeight="1">
      <c r="A826" s="5"/>
      <c r="B826" s="164"/>
      <c r="C826" s="164"/>
      <c r="D826" s="162"/>
      <c r="E826" s="166"/>
      <c r="F826" s="166"/>
      <c r="G826" s="199"/>
      <c r="H826" s="199"/>
      <c r="I826" s="199"/>
      <c r="J826" s="199"/>
      <c r="K826" s="199"/>
      <c r="L826" s="199"/>
      <c r="M826" s="5"/>
      <c r="N826" s="164"/>
      <c r="O826" s="164"/>
      <c r="P826" s="164"/>
      <c r="Q826" s="164"/>
      <c r="R826" s="164"/>
      <c r="S826" s="5"/>
    </row>
    <row r="827" spans="1:19" ht="15.75" customHeight="1">
      <c r="A827" s="5"/>
      <c r="B827" s="164"/>
      <c r="C827" s="164"/>
      <c r="D827" s="162"/>
      <c r="E827" s="166"/>
      <c r="F827" s="166"/>
      <c r="G827" s="199"/>
      <c r="H827" s="199"/>
      <c r="I827" s="199"/>
      <c r="J827" s="199"/>
      <c r="K827" s="199"/>
      <c r="L827" s="199"/>
      <c r="M827" s="5"/>
      <c r="N827" s="164"/>
      <c r="O827" s="164"/>
      <c r="P827" s="164"/>
      <c r="Q827" s="164"/>
      <c r="R827" s="164"/>
      <c r="S827" s="5"/>
    </row>
    <row r="828" spans="1:19" ht="15.75" customHeight="1">
      <c r="A828" s="5"/>
      <c r="B828" s="164"/>
      <c r="C828" s="164"/>
      <c r="D828" s="162"/>
      <c r="E828" s="166"/>
      <c r="F828" s="166"/>
      <c r="G828" s="199"/>
      <c r="H828" s="199"/>
      <c r="I828" s="199"/>
      <c r="J828" s="199"/>
      <c r="K828" s="199"/>
      <c r="L828" s="199"/>
      <c r="M828" s="5"/>
      <c r="N828" s="164"/>
      <c r="O828" s="164"/>
      <c r="P828" s="164"/>
      <c r="Q828" s="164"/>
      <c r="R828" s="164"/>
      <c r="S828" s="5"/>
    </row>
    <row r="829" spans="1:19" ht="15.75" customHeight="1">
      <c r="A829" s="5"/>
      <c r="B829" s="164"/>
      <c r="C829" s="164"/>
      <c r="D829" s="162"/>
      <c r="E829" s="166"/>
      <c r="F829" s="166"/>
      <c r="G829" s="199"/>
      <c r="H829" s="199"/>
      <c r="I829" s="199"/>
      <c r="J829" s="199"/>
      <c r="K829" s="199"/>
      <c r="L829" s="199"/>
      <c r="M829" s="5"/>
      <c r="N829" s="164"/>
      <c r="O829" s="164"/>
      <c r="P829" s="164"/>
      <c r="Q829" s="164"/>
      <c r="R829" s="164"/>
      <c r="S829" s="5"/>
    </row>
    <row r="830" spans="1:19" ht="15.75" customHeight="1">
      <c r="A830" s="5"/>
      <c r="B830" s="164"/>
      <c r="C830" s="164"/>
      <c r="D830" s="162"/>
      <c r="E830" s="166"/>
      <c r="F830" s="166"/>
      <c r="G830" s="199"/>
      <c r="H830" s="199"/>
      <c r="I830" s="199"/>
      <c r="J830" s="199"/>
      <c r="K830" s="199"/>
      <c r="L830" s="199"/>
      <c r="M830" s="5"/>
      <c r="N830" s="164"/>
      <c r="O830" s="164"/>
      <c r="P830" s="164"/>
      <c r="Q830" s="164"/>
      <c r="R830" s="164"/>
      <c r="S830" s="5"/>
    </row>
    <row r="831" spans="1:19" ht="15.75" customHeight="1">
      <c r="A831" s="5"/>
      <c r="B831" s="164"/>
      <c r="C831" s="164"/>
      <c r="D831" s="162"/>
      <c r="E831" s="166"/>
      <c r="F831" s="166"/>
      <c r="G831" s="199"/>
      <c r="H831" s="199"/>
      <c r="I831" s="199"/>
      <c r="J831" s="199"/>
      <c r="K831" s="199"/>
      <c r="L831" s="199"/>
      <c r="M831" s="5"/>
      <c r="N831" s="164"/>
      <c r="O831" s="164"/>
      <c r="P831" s="164"/>
      <c r="Q831" s="164"/>
      <c r="R831" s="164"/>
      <c r="S831" s="5"/>
    </row>
    <row r="832" spans="1:19" ht="15.75" customHeight="1">
      <c r="A832" s="5"/>
      <c r="B832" s="164"/>
      <c r="C832" s="164"/>
      <c r="D832" s="162"/>
      <c r="E832" s="166"/>
      <c r="F832" s="166"/>
      <c r="G832" s="199"/>
      <c r="H832" s="199"/>
      <c r="I832" s="199"/>
      <c r="J832" s="199"/>
      <c r="K832" s="199"/>
      <c r="L832" s="199"/>
      <c r="M832" s="5"/>
      <c r="N832" s="164"/>
      <c r="O832" s="164"/>
      <c r="P832" s="164"/>
      <c r="Q832" s="164"/>
      <c r="R832" s="164"/>
      <c r="S832" s="5"/>
    </row>
    <row r="833" spans="1:19" ht="15.75" customHeight="1">
      <c r="A833" s="5"/>
      <c r="B833" s="164"/>
      <c r="C833" s="164"/>
      <c r="D833" s="162"/>
      <c r="E833" s="166"/>
      <c r="F833" s="166"/>
      <c r="G833" s="199"/>
      <c r="H833" s="199"/>
      <c r="I833" s="199"/>
      <c r="J833" s="199"/>
      <c r="K833" s="199"/>
      <c r="L833" s="199"/>
      <c r="M833" s="5"/>
      <c r="N833" s="164"/>
      <c r="O833" s="164"/>
      <c r="P833" s="164"/>
      <c r="Q833" s="164"/>
      <c r="R833" s="164"/>
      <c r="S833" s="5"/>
    </row>
    <row r="834" spans="1:19" ht="15.75" customHeight="1">
      <c r="A834" s="5"/>
      <c r="B834" s="164"/>
      <c r="C834" s="164"/>
      <c r="D834" s="162"/>
      <c r="E834" s="166"/>
      <c r="F834" s="166"/>
      <c r="G834" s="199"/>
      <c r="H834" s="199"/>
      <c r="I834" s="199"/>
      <c r="J834" s="199"/>
      <c r="K834" s="199"/>
      <c r="L834" s="199"/>
      <c r="M834" s="5"/>
      <c r="N834" s="164"/>
      <c r="O834" s="164"/>
      <c r="P834" s="164"/>
      <c r="Q834" s="164"/>
      <c r="R834" s="164"/>
      <c r="S834" s="5"/>
    </row>
    <row r="835" spans="1:19" ht="15.75" customHeight="1">
      <c r="A835" s="5"/>
      <c r="B835" s="164"/>
      <c r="C835" s="164"/>
      <c r="D835" s="162"/>
      <c r="E835" s="166"/>
      <c r="F835" s="166"/>
      <c r="G835" s="199"/>
      <c r="H835" s="199"/>
      <c r="I835" s="199"/>
      <c r="J835" s="199"/>
      <c r="K835" s="199"/>
      <c r="L835" s="199"/>
      <c r="M835" s="5"/>
      <c r="N835" s="164"/>
      <c r="O835" s="164"/>
      <c r="P835" s="164"/>
      <c r="Q835" s="164"/>
      <c r="R835" s="164"/>
      <c r="S835" s="5"/>
    </row>
    <row r="836" spans="1:19" ht="15.75" customHeight="1">
      <c r="A836" s="5"/>
      <c r="B836" s="164"/>
      <c r="C836" s="164"/>
      <c r="D836" s="162"/>
      <c r="E836" s="166"/>
      <c r="F836" s="166"/>
      <c r="G836" s="199"/>
      <c r="H836" s="199"/>
      <c r="I836" s="199"/>
      <c r="J836" s="199"/>
      <c r="K836" s="199"/>
      <c r="L836" s="199"/>
      <c r="M836" s="5"/>
      <c r="N836" s="164"/>
      <c r="O836" s="164"/>
      <c r="P836" s="164"/>
      <c r="Q836" s="164"/>
      <c r="R836" s="164"/>
      <c r="S836" s="5"/>
    </row>
    <row r="837" spans="1:19" ht="15.75" customHeight="1">
      <c r="A837" s="5"/>
      <c r="B837" s="164"/>
      <c r="C837" s="164"/>
      <c r="D837" s="162"/>
      <c r="E837" s="166"/>
      <c r="F837" s="166"/>
      <c r="G837" s="199"/>
      <c r="H837" s="199"/>
      <c r="I837" s="199"/>
      <c r="J837" s="199"/>
      <c r="K837" s="199"/>
      <c r="L837" s="199"/>
      <c r="M837" s="5"/>
      <c r="N837" s="164"/>
      <c r="O837" s="164"/>
      <c r="P837" s="164"/>
      <c r="Q837" s="164"/>
      <c r="R837" s="164"/>
      <c r="S837" s="5"/>
    </row>
    <row r="838" spans="1:19" ht="15.75" customHeight="1">
      <c r="A838" s="5"/>
      <c r="B838" s="164"/>
      <c r="C838" s="164"/>
      <c r="D838" s="162"/>
      <c r="E838" s="166"/>
      <c r="F838" s="166"/>
      <c r="G838" s="199"/>
      <c r="H838" s="199"/>
      <c r="I838" s="199"/>
      <c r="J838" s="199"/>
      <c r="K838" s="199"/>
      <c r="L838" s="199"/>
      <c r="M838" s="5"/>
      <c r="N838" s="164"/>
      <c r="O838" s="164"/>
      <c r="P838" s="164"/>
      <c r="Q838" s="164"/>
      <c r="R838" s="164"/>
      <c r="S838" s="5"/>
    </row>
    <row r="839" spans="1:19" ht="15.75" customHeight="1">
      <c r="A839" s="5"/>
      <c r="B839" s="164"/>
      <c r="C839" s="164"/>
      <c r="D839" s="162"/>
      <c r="E839" s="166"/>
      <c r="F839" s="166"/>
      <c r="G839" s="199"/>
      <c r="H839" s="199"/>
      <c r="I839" s="199"/>
      <c r="J839" s="199"/>
      <c r="K839" s="199"/>
      <c r="L839" s="199"/>
      <c r="M839" s="5"/>
      <c r="N839" s="164"/>
      <c r="O839" s="164"/>
      <c r="P839" s="164"/>
      <c r="Q839" s="164"/>
      <c r="R839" s="164"/>
      <c r="S839" s="5"/>
    </row>
    <row r="840" spans="1:19" ht="15.75" customHeight="1">
      <c r="A840" s="5"/>
      <c r="B840" s="164"/>
      <c r="C840" s="164"/>
      <c r="D840" s="162"/>
      <c r="E840" s="166"/>
      <c r="F840" s="166"/>
      <c r="G840" s="199"/>
      <c r="H840" s="199"/>
      <c r="I840" s="199"/>
      <c r="J840" s="199"/>
      <c r="K840" s="199"/>
      <c r="L840" s="199"/>
      <c r="M840" s="5"/>
      <c r="N840" s="164"/>
      <c r="O840" s="164"/>
      <c r="P840" s="164"/>
      <c r="Q840" s="164"/>
      <c r="R840" s="164"/>
      <c r="S840" s="5"/>
    </row>
    <row r="841" spans="1:19" ht="15.75" customHeight="1">
      <c r="A841" s="5"/>
      <c r="B841" s="164"/>
      <c r="C841" s="164"/>
      <c r="D841" s="162"/>
      <c r="E841" s="166"/>
      <c r="F841" s="166"/>
      <c r="G841" s="199"/>
      <c r="H841" s="199"/>
      <c r="I841" s="199"/>
      <c r="J841" s="199"/>
      <c r="K841" s="199"/>
      <c r="L841" s="199"/>
      <c r="M841" s="5"/>
      <c r="N841" s="164"/>
      <c r="O841" s="164"/>
      <c r="P841" s="164"/>
      <c r="Q841" s="164"/>
      <c r="R841" s="164"/>
      <c r="S841" s="5"/>
    </row>
    <row r="842" spans="1:19" ht="15.75" customHeight="1">
      <c r="A842" s="5"/>
      <c r="B842" s="164"/>
      <c r="C842" s="164"/>
      <c r="D842" s="162"/>
      <c r="E842" s="166"/>
      <c r="F842" s="166"/>
      <c r="G842" s="199"/>
      <c r="H842" s="199"/>
      <c r="I842" s="199"/>
      <c r="J842" s="199"/>
      <c r="K842" s="199"/>
      <c r="L842" s="199"/>
      <c r="M842" s="5"/>
      <c r="N842" s="164"/>
      <c r="O842" s="164"/>
      <c r="P842" s="164"/>
      <c r="Q842" s="164"/>
      <c r="R842" s="164"/>
      <c r="S842" s="5"/>
    </row>
    <row r="843" spans="1:19" ht="15.75" customHeight="1">
      <c r="A843" s="5"/>
      <c r="B843" s="164"/>
      <c r="C843" s="164"/>
      <c r="D843" s="162"/>
      <c r="E843" s="166"/>
      <c r="F843" s="166"/>
      <c r="G843" s="199"/>
      <c r="H843" s="199"/>
      <c r="I843" s="199"/>
      <c r="J843" s="199"/>
      <c r="K843" s="199"/>
      <c r="L843" s="199"/>
      <c r="M843" s="5"/>
      <c r="N843" s="164"/>
      <c r="O843" s="164"/>
      <c r="P843" s="164"/>
      <c r="Q843" s="164"/>
      <c r="R843" s="164"/>
      <c r="S843" s="5"/>
    </row>
    <row r="844" spans="1:19" ht="15.75" customHeight="1">
      <c r="A844" s="5"/>
      <c r="B844" s="164"/>
      <c r="C844" s="164"/>
      <c r="D844" s="162"/>
      <c r="E844" s="166"/>
      <c r="F844" s="166"/>
      <c r="G844" s="199"/>
      <c r="H844" s="199"/>
      <c r="I844" s="199"/>
      <c r="J844" s="199"/>
      <c r="K844" s="199"/>
      <c r="L844" s="199"/>
      <c r="M844" s="5"/>
      <c r="N844" s="164"/>
      <c r="O844" s="164"/>
      <c r="P844" s="164"/>
      <c r="Q844" s="164"/>
      <c r="R844" s="164"/>
      <c r="S844" s="5"/>
    </row>
    <row r="845" spans="1:19" ht="15.75" customHeight="1">
      <c r="A845" s="5"/>
      <c r="B845" s="164"/>
      <c r="C845" s="164"/>
      <c r="D845" s="162"/>
      <c r="E845" s="166"/>
      <c r="F845" s="166"/>
      <c r="G845" s="199"/>
      <c r="H845" s="199"/>
      <c r="I845" s="199"/>
      <c r="J845" s="199"/>
      <c r="K845" s="199"/>
      <c r="L845" s="199"/>
      <c r="M845" s="5"/>
      <c r="N845" s="164"/>
      <c r="O845" s="164"/>
      <c r="P845" s="164"/>
      <c r="Q845" s="164"/>
      <c r="R845" s="164"/>
      <c r="S845" s="5"/>
    </row>
    <row r="846" spans="1:19" ht="15.75" customHeight="1">
      <c r="A846" s="5"/>
      <c r="B846" s="164"/>
      <c r="C846" s="164"/>
      <c r="D846" s="162"/>
      <c r="E846" s="166"/>
      <c r="F846" s="166"/>
      <c r="G846" s="199"/>
      <c r="H846" s="199"/>
      <c r="I846" s="199"/>
      <c r="J846" s="199"/>
      <c r="K846" s="199"/>
      <c r="L846" s="199"/>
      <c r="M846" s="5"/>
      <c r="N846" s="164"/>
      <c r="O846" s="164"/>
      <c r="P846" s="164"/>
      <c r="Q846" s="164"/>
      <c r="R846" s="164"/>
      <c r="S846" s="5"/>
    </row>
    <row r="847" spans="1:19" ht="15.75" customHeight="1">
      <c r="A847" s="5"/>
      <c r="B847" s="164"/>
      <c r="C847" s="164"/>
      <c r="D847" s="162"/>
      <c r="E847" s="166"/>
      <c r="F847" s="166"/>
      <c r="G847" s="199"/>
      <c r="H847" s="199"/>
      <c r="I847" s="199"/>
      <c r="J847" s="199"/>
      <c r="K847" s="199"/>
      <c r="L847" s="199"/>
      <c r="M847" s="5"/>
      <c r="N847" s="164"/>
      <c r="O847" s="164"/>
      <c r="P847" s="164"/>
      <c r="Q847" s="164"/>
      <c r="R847" s="164"/>
      <c r="S847" s="5"/>
    </row>
    <row r="848" spans="1:19" ht="15.75" customHeight="1">
      <c r="A848" s="5"/>
      <c r="B848" s="164"/>
      <c r="C848" s="164"/>
      <c r="D848" s="162"/>
      <c r="E848" s="166"/>
      <c r="F848" s="166"/>
      <c r="G848" s="199"/>
      <c r="H848" s="199"/>
      <c r="I848" s="199"/>
      <c r="J848" s="199"/>
      <c r="K848" s="199"/>
      <c r="L848" s="199"/>
      <c r="M848" s="5"/>
      <c r="N848" s="164"/>
      <c r="O848" s="164"/>
      <c r="P848" s="164"/>
      <c r="Q848" s="164"/>
      <c r="R848" s="164"/>
      <c r="S848" s="5"/>
    </row>
    <row r="849" spans="1:19" ht="15.75" customHeight="1">
      <c r="A849" s="5"/>
      <c r="B849" s="164"/>
      <c r="C849" s="164"/>
      <c r="D849" s="162"/>
      <c r="E849" s="166"/>
      <c r="F849" s="166"/>
      <c r="G849" s="199"/>
      <c r="H849" s="199"/>
      <c r="I849" s="199"/>
      <c r="J849" s="199"/>
      <c r="K849" s="199"/>
      <c r="L849" s="199"/>
      <c r="M849" s="5"/>
      <c r="N849" s="164"/>
      <c r="O849" s="164"/>
      <c r="P849" s="164"/>
      <c r="Q849" s="164"/>
      <c r="R849" s="164"/>
      <c r="S849" s="5"/>
    </row>
    <row r="850" spans="1:19" ht="15.75" customHeight="1">
      <c r="A850" s="5"/>
      <c r="B850" s="164"/>
      <c r="C850" s="164"/>
      <c r="D850" s="162"/>
      <c r="E850" s="166"/>
      <c r="F850" s="166"/>
      <c r="G850" s="199"/>
      <c r="H850" s="199"/>
      <c r="I850" s="199"/>
      <c r="J850" s="199"/>
      <c r="K850" s="199"/>
      <c r="L850" s="199"/>
      <c r="M850" s="5"/>
      <c r="N850" s="164"/>
      <c r="O850" s="164"/>
      <c r="P850" s="164"/>
      <c r="Q850" s="164"/>
      <c r="R850" s="164"/>
      <c r="S850" s="5"/>
    </row>
    <row r="851" spans="1:19" ht="15.75" customHeight="1">
      <c r="A851" s="5"/>
      <c r="B851" s="164"/>
      <c r="C851" s="164"/>
      <c r="D851" s="162"/>
      <c r="E851" s="166"/>
      <c r="F851" s="166"/>
      <c r="G851" s="199"/>
      <c r="H851" s="199"/>
      <c r="I851" s="199"/>
      <c r="J851" s="199"/>
      <c r="K851" s="199"/>
      <c r="L851" s="199"/>
      <c r="M851" s="5"/>
      <c r="N851" s="164"/>
      <c r="O851" s="164"/>
      <c r="P851" s="164"/>
      <c r="Q851" s="164"/>
      <c r="R851" s="164"/>
      <c r="S851" s="5"/>
    </row>
    <row r="852" spans="1:19" ht="15.75" customHeight="1">
      <c r="A852" s="5"/>
      <c r="B852" s="164"/>
      <c r="C852" s="164"/>
      <c r="D852" s="162"/>
      <c r="E852" s="166"/>
      <c r="F852" s="166"/>
      <c r="G852" s="199"/>
      <c r="H852" s="199"/>
      <c r="I852" s="199"/>
      <c r="J852" s="199"/>
      <c r="K852" s="199"/>
      <c r="L852" s="199"/>
      <c r="M852" s="5"/>
      <c r="N852" s="164"/>
      <c r="O852" s="164"/>
      <c r="P852" s="164"/>
      <c r="Q852" s="164"/>
      <c r="R852" s="164"/>
      <c r="S852" s="5"/>
    </row>
    <row r="853" spans="1:19" ht="15.75" customHeight="1">
      <c r="A853" s="5"/>
      <c r="B853" s="164"/>
      <c r="C853" s="164"/>
      <c r="D853" s="162"/>
      <c r="E853" s="166"/>
      <c r="F853" s="166"/>
      <c r="G853" s="199"/>
      <c r="H853" s="199"/>
      <c r="I853" s="199"/>
      <c r="J853" s="199"/>
      <c r="K853" s="199"/>
      <c r="L853" s="199"/>
      <c r="M853" s="5"/>
      <c r="N853" s="164"/>
      <c r="O853" s="164"/>
      <c r="P853" s="164"/>
      <c r="Q853" s="164"/>
      <c r="R853" s="164"/>
      <c r="S853" s="5"/>
    </row>
    <row r="854" spans="1:19" ht="15.75" customHeight="1">
      <c r="A854" s="5"/>
      <c r="B854" s="164"/>
      <c r="C854" s="164"/>
      <c r="D854" s="162"/>
      <c r="E854" s="166"/>
      <c r="F854" s="166"/>
      <c r="G854" s="199"/>
      <c r="H854" s="199"/>
      <c r="I854" s="199"/>
      <c r="J854" s="199"/>
      <c r="K854" s="199"/>
      <c r="L854" s="199"/>
      <c r="M854" s="5"/>
      <c r="N854" s="164"/>
      <c r="O854" s="164"/>
      <c r="P854" s="164"/>
      <c r="Q854" s="164"/>
      <c r="R854" s="164"/>
      <c r="S854" s="5"/>
    </row>
    <row r="855" spans="1:19" ht="15.75" customHeight="1">
      <c r="A855" s="5"/>
      <c r="B855" s="164"/>
      <c r="C855" s="164"/>
      <c r="D855" s="162"/>
      <c r="E855" s="166"/>
      <c r="F855" s="166"/>
      <c r="G855" s="199"/>
      <c r="H855" s="199"/>
      <c r="I855" s="199"/>
      <c r="J855" s="199"/>
      <c r="K855" s="199"/>
      <c r="L855" s="199"/>
      <c r="M855" s="5"/>
      <c r="N855" s="164"/>
      <c r="O855" s="164"/>
      <c r="P855" s="164"/>
      <c r="Q855" s="164"/>
      <c r="R855" s="164"/>
      <c r="S855" s="5"/>
    </row>
    <row r="856" spans="1:19" ht="15.75" customHeight="1">
      <c r="A856" s="5"/>
      <c r="B856" s="164"/>
      <c r="C856" s="164"/>
      <c r="D856" s="162"/>
      <c r="E856" s="166"/>
      <c r="F856" s="166"/>
      <c r="G856" s="199"/>
      <c r="H856" s="199"/>
      <c r="I856" s="199"/>
      <c r="J856" s="199"/>
      <c r="K856" s="199"/>
      <c r="L856" s="199"/>
      <c r="M856" s="5"/>
      <c r="N856" s="164"/>
      <c r="O856" s="164"/>
      <c r="P856" s="164"/>
      <c r="Q856" s="164"/>
      <c r="R856" s="164"/>
      <c r="S856" s="5"/>
    </row>
    <row r="857" spans="1:19" ht="15.75" customHeight="1">
      <c r="A857" s="5"/>
      <c r="B857" s="164"/>
      <c r="C857" s="164"/>
      <c r="D857" s="162"/>
      <c r="E857" s="166"/>
      <c r="F857" s="166"/>
      <c r="G857" s="199"/>
      <c r="H857" s="199"/>
      <c r="I857" s="199"/>
      <c r="J857" s="199"/>
      <c r="K857" s="199"/>
      <c r="L857" s="199"/>
      <c r="M857" s="5"/>
      <c r="N857" s="164"/>
      <c r="O857" s="164"/>
      <c r="P857" s="164"/>
      <c r="Q857" s="164"/>
      <c r="R857" s="164"/>
      <c r="S857" s="5"/>
    </row>
    <row r="858" spans="1:19" ht="15.75" customHeight="1">
      <c r="A858" s="5"/>
      <c r="B858" s="164"/>
      <c r="C858" s="164"/>
      <c r="D858" s="162"/>
      <c r="E858" s="166"/>
      <c r="F858" s="166"/>
      <c r="G858" s="199"/>
      <c r="H858" s="199"/>
      <c r="I858" s="199"/>
      <c r="J858" s="199"/>
      <c r="K858" s="199"/>
      <c r="L858" s="199"/>
      <c r="M858" s="5"/>
      <c r="N858" s="164"/>
      <c r="O858" s="164"/>
      <c r="P858" s="164"/>
      <c r="Q858" s="164"/>
      <c r="R858" s="164"/>
      <c r="S858" s="5"/>
    </row>
    <row r="859" spans="1:19" ht="15.75" customHeight="1">
      <c r="A859" s="5"/>
      <c r="B859" s="164"/>
      <c r="C859" s="164"/>
      <c r="D859" s="162"/>
      <c r="E859" s="166"/>
      <c r="F859" s="166"/>
      <c r="G859" s="199"/>
      <c r="H859" s="199"/>
      <c r="I859" s="199"/>
      <c r="J859" s="199"/>
      <c r="K859" s="199"/>
      <c r="L859" s="199"/>
      <c r="M859" s="5"/>
      <c r="N859" s="164"/>
      <c r="O859" s="164"/>
      <c r="P859" s="164"/>
      <c r="Q859" s="164"/>
      <c r="R859" s="164"/>
      <c r="S859" s="5"/>
    </row>
    <row r="860" spans="1:19" ht="15.75" customHeight="1">
      <c r="A860" s="5"/>
      <c r="B860" s="164"/>
      <c r="C860" s="164"/>
      <c r="D860" s="162"/>
      <c r="E860" s="166"/>
      <c r="F860" s="166"/>
      <c r="G860" s="199"/>
      <c r="H860" s="199"/>
      <c r="I860" s="199"/>
      <c r="J860" s="199"/>
      <c r="K860" s="199"/>
      <c r="L860" s="199"/>
      <c r="M860" s="5"/>
      <c r="N860" s="164"/>
      <c r="O860" s="164"/>
      <c r="P860" s="164"/>
      <c r="Q860" s="164"/>
      <c r="R860" s="164"/>
      <c r="S860" s="5"/>
    </row>
    <row r="861" spans="1:19" ht="15.75" customHeight="1">
      <c r="A861" s="5"/>
      <c r="B861" s="164"/>
      <c r="C861" s="164"/>
      <c r="D861" s="162"/>
      <c r="E861" s="166"/>
      <c r="F861" s="166"/>
      <c r="G861" s="199"/>
      <c r="H861" s="199"/>
      <c r="I861" s="199"/>
      <c r="J861" s="199"/>
      <c r="K861" s="199"/>
      <c r="L861" s="199"/>
      <c r="M861" s="5"/>
      <c r="N861" s="164"/>
      <c r="O861" s="164"/>
      <c r="P861" s="164"/>
      <c r="Q861" s="164"/>
      <c r="R861" s="164"/>
      <c r="S861" s="5"/>
    </row>
    <row r="862" spans="1:19" ht="15.75" customHeight="1">
      <c r="A862" s="5"/>
      <c r="B862" s="164"/>
      <c r="C862" s="164"/>
      <c r="D862" s="162"/>
      <c r="E862" s="166"/>
      <c r="F862" s="166"/>
      <c r="G862" s="199"/>
      <c r="H862" s="199"/>
      <c r="I862" s="199"/>
      <c r="J862" s="199"/>
      <c r="K862" s="199"/>
      <c r="L862" s="199"/>
      <c r="M862" s="5"/>
      <c r="N862" s="164"/>
      <c r="O862" s="164"/>
      <c r="P862" s="164"/>
      <c r="Q862" s="164"/>
      <c r="R862" s="164"/>
      <c r="S862" s="5"/>
    </row>
    <row r="863" spans="1:19" ht="15.75" customHeight="1">
      <c r="A863" s="5"/>
      <c r="B863" s="164"/>
      <c r="C863" s="164"/>
      <c r="D863" s="162"/>
      <c r="E863" s="166"/>
      <c r="F863" s="166"/>
      <c r="G863" s="199"/>
      <c r="H863" s="199"/>
      <c r="I863" s="199"/>
      <c r="J863" s="199"/>
      <c r="K863" s="199"/>
      <c r="L863" s="199"/>
      <c r="M863" s="5"/>
      <c r="N863" s="164"/>
      <c r="O863" s="164"/>
      <c r="P863" s="164"/>
      <c r="Q863" s="164"/>
      <c r="R863" s="164"/>
      <c r="S863" s="5"/>
    </row>
    <row r="864" spans="1:19" ht="15.75" customHeight="1">
      <c r="A864" s="5"/>
      <c r="B864" s="164"/>
      <c r="C864" s="164"/>
      <c r="D864" s="162"/>
      <c r="E864" s="166"/>
      <c r="F864" s="166"/>
      <c r="G864" s="199"/>
      <c r="H864" s="199"/>
      <c r="I864" s="199"/>
      <c r="J864" s="199"/>
      <c r="K864" s="199"/>
      <c r="L864" s="199"/>
      <c r="M864" s="5"/>
      <c r="N864" s="164"/>
      <c r="O864" s="164"/>
      <c r="P864" s="164"/>
      <c r="Q864" s="164"/>
      <c r="R864" s="164"/>
      <c r="S864" s="5"/>
    </row>
    <row r="865" spans="1:19" ht="15.75" customHeight="1">
      <c r="A865" s="5"/>
      <c r="B865" s="164"/>
      <c r="C865" s="164"/>
      <c r="D865" s="162"/>
      <c r="E865" s="166"/>
      <c r="F865" s="166"/>
      <c r="G865" s="199"/>
      <c r="H865" s="199"/>
      <c r="I865" s="199"/>
      <c r="J865" s="199"/>
      <c r="K865" s="199"/>
      <c r="L865" s="199"/>
      <c r="M865" s="5"/>
      <c r="N865" s="164"/>
      <c r="O865" s="164"/>
      <c r="P865" s="164"/>
      <c r="Q865" s="164"/>
      <c r="R865" s="164"/>
      <c r="S865" s="5"/>
    </row>
    <row r="866" spans="1:19" ht="15.75" customHeight="1">
      <c r="A866" s="5"/>
      <c r="B866" s="164"/>
      <c r="C866" s="164"/>
      <c r="D866" s="162"/>
      <c r="E866" s="166"/>
      <c r="F866" s="166"/>
      <c r="G866" s="199"/>
      <c r="H866" s="199"/>
      <c r="I866" s="199"/>
      <c r="J866" s="199"/>
      <c r="K866" s="199"/>
      <c r="L866" s="199"/>
      <c r="M866" s="5"/>
      <c r="N866" s="164"/>
      <c r="O866" s="164"/>
      <c r="P866" s="164"/>
      <c r="Q866" s="164"/>
      <c r="R866" s="164"/>
      <c r="S866" s="5"/>
    </row>
    <row r="867" spans="1:19" ht="15.75" customHeight="1">
      <c r="A867" s="5"/>
      <c r="B867" s="164"/>
      <c r="C867" s="164"/>
      <c r="D867" s="162"/>
      <c r="E867" s="166"/>
      <c r="F867" s="166"/>
      <c r="G867" s="199"/>
      <c r="H867" s="199"/>
      <c r="I867" s="199"/>
      <c r="J867" s="199"/>
      <c r="K867" s="199"/>
      <c r="L867" s="199"/>
      <c r="M867" s="5"/>
      <c r="N867" s="164"/>
      <c r="O867" s="164"/>
      <c r="P867" s="164"/>
      <c r="Q867" s="164"/>
      <c r="R867" s="164"/>
      <c r="S867" s="5"/>
    </row>
    <row r="868" spans="1:19" ht="15.75" customHeight="1">
      <c r="A868" s="5"/>
      <c r="B868" s="164"/>
      <c r="C868" s="164"/>
      <c r="D868" s="162"/>
      <c r="E868" s="166"/>
      <c r="F868" s="166"/>
      <c r="G868" s="199"/>
      <c r="H868" s="199"/>
      <c r="I868" s="199"/>
      <c r="J868" s="199"/>
      <c r="K868" s="199"/>
      <c r="L868" s="199"/>
      <c r="M868" s="5"/>
      <c r="N868" s="164"/>
      <c r="O868" s="164"/>
      <c r="P868" s="164"/>
      <c r="Q868" s="164"/>
      <c r="R868" s="164"/>
      <c r="S868" s="5"/>
    </row>
    <row r="869" spans="1:19" ht="15.75" customHeight="1">
      <c r="A869" s="5"/>
      <c r="B869" s="164"/>
      <c r="C869" s="164"/>
      <c r="D869" s="162"/>
      <c r="E869" s="166"/>
      <c r="F869" s="166"/>
      <c r="G869" s="199"/>
      <c r="H869" s="199"/>
      <c r="I869" s="199"/>
      <c r="J869" s="199"/>
      <c r="K869" s="199"/>
      <c r="L869" s="199"/>
      <c r="M869" s="5"/>
      <c r="N869" s="164"/>
      <c r="O869" s="164"/>
      <c r="P869" s="164"/>
      <c r="Q869" s="164"/>
      <c r="R869" s="164"/>
      <c r="S869" s="5"/>
    </row>
    <row r="870" spans="1:19" ht="15.75" customHeight="1">
      <c r="A870" s="5"/>
      <c r="B870" s="164"/>
      <c r="C870" s="164"/>
      <c r="D870" s="162"/>
      <c r="E870" s="166"/>
      <c r="F870" s="166"/>
      <c r="G870" s="199"/>
      <c r="H870" s="199"/>
      <c r="I870" s="199"/>
      <c r="J870" s="199"/>
      <c r="K870" s="199"/>
      <c r="L870" s="199"/>
      <c r="M870" s="5"/>
      <c r="N870" s="164"/>
      <c r="O870" s="164"/>
      <c r="P870" s="164"/>
      <c r="Q870" s="164"/>
      <c r="R870" s="164"/>
      <c r="S870" s="5"/>
    </row>
    <row r="871" spans="1:19" ht="15.75" customHeight="1">
      <c r="A871" s="5"/>
      <c r="B871" s="164"/>
      <c r="C871" s="164"/>
      <c r="D871" s="162"/>
      <c r="E871" s="166"/>
      <c r="F871" s="166"/>
      <c r="G871" s="199"/>
      <c r="H871" s="199"/>
      <c r="I871" s="199"/>
      <c r="J871" s="199"/>
      <c r="K871" s="199"/>
      <c r="L871" s="199"/>
      <c r="M871" s="5"/>
      <c r="N871" s="164"/>
      <c r="O871" s="164"/>
      <c r="P871" s="164"/>
      <c r="Q871" s="164"/>
      <c r="R871" s="164"/>
      <c r="S871" s="5"/>
    </row>
    <row r="872" spans="1:19" ht="15.75" customHeight="1">
      <c r="A872" s="5"/>
      <c r="B872" s="164"/>
      <c r="C872" s="164"/>
      <c r="D872" s="162"/>
      <c r="E872" s="166"/>
      <c r="F872" s="166"/>
      <c r="G872" s="199"/>
      <c r="H872" s="199"/>
      <c r="I872" s="199"/>
      <c r="J872" s="199"/>
      <c r="K872" s="199"/>
      <c r="L872" s="199"/>
      <c r="M872" s="5"/>
      <c r="N872" s="164"/>
      <c r="O872" s="164"/>
      <c r="P872" s="164"/>
      <c r="Q872" s="164"/>
      <c r="R872" s="164"/>
      <c r="S872" s="5"/>
    </row>
    <row r="873" spans="1:19" ht="15.75" customHeight="1">
      <c r="A873" s="5"/>
      <c r="B873" s="164"/>
      <c r="C873" s="164"/>
      <c r="D873" s="162"/>
      <c r="E873" s="166"/>
      <c r="F873" s="166"/>
      <c r="G873" s="199"/>
      <c r="H873" s="199"/>
      <c r="I873" s="199"/>
      <c r="J873" s="199"/>
      <c r="K873" s="199"/>
      <c r="L873" s="199"/>
      <c r="M873" s="5"/>
      <c r="N873" s="164"/>
      <c r="O873" s="164"/>
      <c r="P873" s="164"/>
      <c r="Q873" s="164"/>
      <c r="R873" s="164"/>
      <c r="S873" s="5"/>
    </row>
    <row r="874" spans="1:19" ht="15.75" customHeight="1">
      <c r="A874" s="5"/>
      <c r="B874" s="164"/>
      <c r="C874" s="164"/>
      <c r="D874" s="162"/>
      <c r="E874" s="166"/>
      <c r="F874" s="166"/>
      <c r="G874" s="199"/>
      <c r="H874" s="199"/>
      <c r="I874" s="199"/>
      <c r="J874" s="199"/>
      <c r="K874" s="199"/>
      <c r="L874" s="199"/>
      <c r="M874" s="5"/>
      <c r="N874" s="164"/>
      <c r="O874" s="164"/>
      <c r="P874" s="164"/>
      <c r="Q874" s="164"/>
      <c r="R874" s="164"/>
      <c r="S874" s="5"/>
    </row>
    <row r="875" spans="1:19" ht="15.75" customHeight="1">
      <c r="A875" s="5"/>
      <c r="B875" s="164"/>
      <c r="C875" s="164"/>
      <c r="D875" s="162"/>
      <c r="E875" s="166"/>
      <c r="F875" s="166"/>
      <c r="G875" s="199"/>
      <c r="H875" s="199"/>
      <c r="I875" s="199"/>
      <c r="J875" s="199"/>
      <c r="K875" s="199"/>
      <c r="L875" s="199"/>
      <c r="M875" s="5"/>
      <c r="N875" s="164"/>
      <c r="O875" s="164"/>
      <c r="P875" s="164"/>
      <c r="Q875" s="164"/>
      <c r="R875" s="164"/>
      <c r="S875" s="5"/>
    </row>
    <row r="876" spans="1:19" ht="15.75" customHeight="1">
      <c r="A876" s="5"/>
      <c r="B876" s="164"/>
      <c r="C876" s="164"/>
      <c r="D876" s="162"/>
      <c r="E876" s="166"/>
      <c r="F876" s="166"/>
      <c r="G876" s="199"/>
      <c r="H876" s="199"/>
      <c r="I876" s="199"/>
      <c r="J876" s="199"/>
      <c r="K876" s="199"/>
      <c r="L876" s="199"/>
      <c r="M876" s="5"/>
      <c r="N876" s="164"/>
      <c r="O876" s="164"/>
      <c r="P876" s="164"/>
      <c r="Q876" s="164"/>
      <c r="R876" s="164"/>
      <c r="S876" s="5"/>
    </row>
    <row r="877" spans="1:19" ht="15.75" customHeight="1">
      <c r="A877" s="5"/>
      <c r="B877" s="164"/>
      <c r="C877" s="164"/>
      <c r="D877" s="162"/>
      <c r="E877" s="166"/>
      <c r="F877" s="166"/>
      <c r="G877" s="199"/>
      <c r="H877" s="199"/>
      <c r="I877" s="199"/>
      <c r="J877" s="199"/>
      <c r="K877" s="199"/>
      <c r="L877" s="199"/>
      <c r="M877" s="5"/>
      <c r="N877" s="164"/>
      <c r="O877" s="164"/>
      <c r="P877" s="164"/>
      <c r="Q877" s="164"/>
      <c r="R877" s="164"/>
      <c r="S877" s="5"/>
    </row>
    <row r="878" spans="1:19" ht="15.75" customHeight="1">
      <c r="A878" s="5"/>
      <c r="B878" s="164"/>
      <c r="C878" s="164"/>
      <c r="D878" s="162"/>
      <c r="E878" s="166"/>
      <c r="F878" s="166"/>
      <c r="G878" s="199"/>
      <c r="H878" s="199"/>
      <c r="I878" s="199"/>
      <c r="J878" s="199"/>
      <c r="K878" s="199"/>
      <c r="L878" s="199"/>
      <c r="M878" s="5"/>
      <c r="N878" s="164"/>
      <c r="O878" s="164"/>
      <c r="P878" s="164"/>
      <c r="Q878" s="164"/>
      <c r="R878" s="164"/>
      <c r="S878" s="5"/>
    </row>
    <row r="879" spans="1:19" ht="15.75" customHeight="1">
      <c r="A879" s="5"/>
      <c r="B879" s="164"/>
      <c r="C879" s="164"/>
      <c r="D879" s="162"/>
      <c r="E879" s="166"/>
      <c r="F879" s="166"/>
      <c r="G879" s="199"/>
      <c r="H879" s="199"/>
      <c r="I879" s="199"/>
      <c r="J879" s="199"/>
      <c r="K879" s="199"/>
      <c r="L879" s="199"/>
      <c r="M879" s="5"/>
      <c r="N879" s="164"/>
      <c r="O879" s="164"/>
      <c r="P879" s="164"/>
      <c r="Q879" s="164"/>
      <c r="R879" s="164"/>
      <c r="S879" s="5"/>
    </row>
    <row r="880" spans="1:19" ht="15.75" customHeight="1">
      <c r="A880" s="5"/>
      <c r="B880" s="164"/>
      <c r="C880" s="164"/>
      <c r="D880" s="162"/>
      <c r="E880" s="166"/>
      <c r="F880" s="166"/>
      <c r="G880" s="199"/>
      <c r="H880" s="199"/>
      <c r="I880" s="199"/>
      <c r="J880" s="199"/>
      <c r="K880" s="199"/>
      <c r="L880" s="199"/>
      <c r="M880" s="5"/>
      <c r="N880" s="164"/>
      <c r="O880" s="164"/>
      <c r="P880" s="164"/>
      <c r="Q880" s="164"/>
      <c r="R880" s="164"/>
      <c r="S880" s="5"/>
    </row>
    <row r="881" spans="1:19" ht="15.75" customHeight="1">
      <c r="A881" s="5"/>
      <c r="B881" s="164"/>
      <c r="C881" s="164"/>
      <c r="D881" s="162"/>
      <c r="E881" s="166"/>
      <c r="F881" s="166"/>
      <c r="G881" s="199"/>
      <c r="H881" s="199"/>
      <c r="I881" s="199"/>
      <c r="J881" s="199"/>
      <c r="K881" s="199"/>
      <c r="L881" s="199"/>
      <c r="M881" s="5"/>
      <c r="N881" s="164"/>
      <c r="O881" s="164"/>
      <c r="P881" s="164"/>
      <c r="Q881" s="164"/>
      <c r="R881" s="164"/>
      <c r="S881" s="5"/>
    </row>
    <row r="882" spans="1:19" ht="15.75" customHeight="1">
      <c r="A882" s="5"/>
      <c r="B882" s="164"/>
      <c r="C882" s="164"/>
      <c r="D882" s="162"/>
      <c r="E882" s="166"/>
      <c r="F882" s="166"/>
      <c r="G882" s="199"/>
      <c r="H882" s="199"/>
      <c r="I882" s="199"/>
      <c r="J882" s="199"/>
      <c r="K882" s="199"/>
      <c r="L882" s="199"/>
      <c r="M882" s="5"/>
      <c r="N882" s="164"/>
      <c r="O882" s="164"/>
      <c r="P882" s="164"/>
      <c r="Q882" s="164"/>
      <c r="R882" s="164"/>
      <c r="S882" s="5"/>
    </row>
    <row r="883" spans="1:19" ht="15.75" customHeight="1">
      <c r="A883" s="5"/>
      <c r="B883" s="164"/>
      <c r="C883" s="164"/>
      <c r="D883" s="162"/>
      <c r="E883" s="166"/>
      <c r="F883" s="166"/>
      <c r="G883" s="199"/>
      <c r="H883" s="199"/>
      <c r="I883" s="199"/>
      <c r="J883" s="199"/>
      <c r="K883" s="199"/>
      <c r="L883" s="199"/>
      <c r="M883" s="5"/>
      <c r="N883" s="164"/>
      <c r="O883" s="164"/>
      <c r="P883" s="164"/>
      <c r="Q883" s="164"/>
      <c r="R883" s="164"/>
      <c r="S883" s="5"/>
    </row>
    <row r="884" spans="1:19" ht="15.75" customHeight="1">
      <c r="A884" s="5"/>
      <c r="B884" s="164"/>
      <c r="C884" s="164"/>
      <c r="D884" s="162"/>
      <c r="E884" s="166"/>
      <c r="F884" s="166"/>
      <c r="G884" s="199"/>
      <c r="H884" s="199"/>
      <c r="I884" s="199"/>
      <c r="J884" s="199"/>
      <c r="K884" s="199"/>
      <c r="L884" s="199"/>
      <c r="M884" s="5"/>
      <c r="N884" s="164"/>
      <c r="O884" s="164"/>
      <c r="P884" s="164"/>
      <c r="Q884" s="164"/>
      <c r="R884" s="164"/>
      <c r="S884" s="5"/>
    </row>
    <row r="885" spans="1:19" ht="15.75" customHeight="1">
      <c r="A885" s="5"/>
      <c r="B885" s="164"/>
      <c r="C885" s="164"/>
      <c r="D885" s="162"/>
      <c r="E885" s="166"/>
      <c r="F885" s="166"/>
      <c r="G885" s="199"/>
      <c r="H885" s="199"/>
      <c r="I885" s="199"/>
      <c r="J885" s="199"/>
      <c r="K885" s="199"/>
      <c r="L885" s="199"/>
      <c r="M885" s="5"/>
      <c r="N885" s="164"/>
      <c r="O885" s="164"/>
      <c r="P885" s="164"/>
      <c r="Q885" s="164"/>
      <c r="R885" s="164"/>
      <c r="S885" s="5"/>
    </row>
    <row r="886" spans="1:19" ht="15.75" customHeight="1">
      <c r="A886" s="5"/>
      <c r="B886" s="164"/>
      <c r="C886" s="164"/>
      <c r="D886" s="162"/>
      <c r="E886" s="166"/>
      <c r="F886" s="166"/>
      <c r="G886" s="199"/>
      <c r="H886" s="199"/>
      <c r="I886" s="199"/>
      <c r="J886" s="199"/>
      <c r="K886" s="199"/>
      <c r="L886" s="199"/>
      <c r="M886" s="5"/>
      <c r="N886" s="164"/>
      <c r="O886" s="164"/>
      <c r="P886" s="164"/>
      <c r="Q886" s="164"/>
      <c r="R886" s="164"/>
      <c r="S886" s="5"/>
    </row>
    <row r="887" spans="1:19" ht="15.75" customHeight="1">
      <c r="A887" s="5"/>
      <c r="B887" s="164"/>
      <c r="C887" s="164"/>
      <c r="D887" s="162"/>
      <c r="E887" s="166"/>
      <c r="F887" s="166"/>
      <c r="G887" s="199"/>
      <c r="H887" s="199"/>
      <c r="I887" s="199"/>
      <c r="J887" s="199"/>
      <c r="K887" s="199"/>
      <c r="L887" s="199"/>
      <c r="M887" s="5"/>
      <c r="N887" s="164"/>
      <c r="O887" s="164"/>
      <c r="P887" s="164"/>
      <c r="Q887" s="164"/>
      <c r="R887" s="164"/>
      <c r="S887" s="5"/>
    </row>
    <row r="888" spans="1:19" ht="15.75" customHeight="1">
      <c r="A888" s="5"/>
      <c r="B888" s="164"/>
      <c r="C888" s="164"/>
      <c r="D888" s="162"/>
      <c r="E888" s="166"/>
      <c r="F888" s="166"/>
      <c r="G888" s="199"/>
      <c r="H888" s="199"/>
      <c r="I888" s="199"/>
      <c r="J888" s="199"/>
      <c r="K888" s="199"/>
      <c r="L888" s="199"/>
      <c r="M888" s="5"/>
      <c r="N888" s="164"/>
      <c r="O888" s="164"/>
      <c r="P888" s="164"/>
      <c r="Q888" s="164"/>
      <c r="R888" s="164"/>
      <c r="S888" s="5"/>
    </row>
    <row r="889" spans="1:19" ht="15.75" customHeight="1">
      <c r="A889" s="5"/>
      <c r="B889" s="164"/>
      <c r="C889" s="164"/>
      <c r="D889" s="162"/>
      <c r="E889" s="166"/>
      <c r="F889" s="166"/>
      <c r="G889" s="199"/>
      <c r="H889" s="199"/>
      <c r="I889" s="199"/>
      <c r="J889" s="199"/>
      <c r="K889" s="199"/>
      <c r="L889" s="199"/>
      <c r="M889" s="5"/>
      <c r="N889" s="164"/>
      <c r="O889" s="164"/>
      <c r="P889" s="164"/>
      <c r="Q889" s="164"/>
      <c r="R889" s="164"/>
      <c r="S889" s="5"/>
    </row>
    <row r="890" spans="1:19" ht="15.75" customHeight="1">
      <c r="A890" s="5"/>
      <c r="B890" s="164"/>
      <c r="C890" s="164"/>
      <c r="D890" s="162"/>
      <c r="E890" s="166"/>
      <c r="F890" s="166"/>
      <c r="G890" s="199"/>
      <c r="H890" s="199"/>
      <c r="I890" s="199"/>
      <c r="J890" s="199"/>
      <c r="K890" s="199"/>
      <c r="L890" s="199"/>
      <c r="M890" s="5"/>
      <c r="N890" s="164"/>
      <c r="O890" s="164"/>
      <c r="P890" s="164"/>
      <c r="Q890" s="164"/>
      <c r="R890" s="164"/>
      <c r="S890" s="5"/>
    </row>
    <row r="891" spans="1:19" ht="15.75" customHeight="1">
      <c r="A891" s="5"/>
      <c r="B891" s="164"/>
      <c r="C891" s="164"/>
      <c r="D891" s="162"/>
      <c r="E891" s="166"/>
      <c r="F891" s="166"/>
      <c r="G891" s="199"/>
      <c r="H891" s="199"/>
      <c r="I891" s="199"/>
      <c r="J891" s="199"/>
      <c r="K891" s="199"/>
      <c r="L891" s="199"/>
      <c r="M891" s="5"/>
      <c r="N891" s="164"/>
      <c r="O891" s="164"/>
      <c r="P891" s="164"/>
      <c r="Q891" s="164"/>
      <c r="R891" s="164"/>
      <c r="S891" s="5"/>
    </row>
    <row r="892" spans="1:19" ht="15.75" customHeight="1">
      <c r="A892" s="5"/>
      <c r="B892" s="164"/>
      <c r="C892" s="164"/>
      <c r="D892" s="162"/>
      <c r="E892" s="166"/>
      <c r="F892" s="166"/>
      <c r="G892" s="199"/>
      <c r="H892" s="199"/>
      <c r="I892" s="199"/>
      <c r="J892" s="199"/>
      <c r="K892" s="199"/>
      <c r="L892" s="199"/>
      <c r="M892" s="5"/>
      <c r="N892" s="164"/>
      <c r="O892" s="164"/>
      <c r="P892" s="164"/>
      <c r="Q892" s="164"/>
      <c r="R892" s="164"/>
      <c r="S892" s="5"/>
    </row>
    <row r="893" spans="1:19" ht="15.75" customHeight="1">
      <c r="A893" s="5"/>
      <c r="B893" s="164"/>
      <c r="C893" s="164"/>
      <c r="D893" s="162"/>
      <c r="E893" s="166"/>
      <c r="F893" s="166"/>
      <c r="G893" s="199"/>
      <c r="H893" s="199"/>
      <c r="I893" s="199"/>
      <c r="J893" s="199"/>
      <c r="K893" s="199"/>
      <c r="L893" s="199"/>
      <c r="M893" s="5"/>
      <c r="N893" s="164"/>
      <c r="O893" s="164"/>
      <c r="P893" s="164"/>
      <c r="Q893" s="164"/>
      <c r="R893" s="164"/>
      <c r="S893" s="5"/>
    </row>
    <row r="894" spans="1:19" ht="15.75" customHeight="1">
      <c r="A894" s="5"/>
      <c r="B894" s="164"/>
      <c r="C894" s="164"/>
      <c r="D894" s="162"/>
      <c r="E894" s="166"/>
      <c r="F894" s="166"/>
      <c r="G894" s="199"/>
      <c r="H894" s="199"/>
      <c r="I894" s="199"/>
      <c r="J894" s="199"/>
      <c r="K894" s="199"/>
      <c r="L894" s="199"/>
      <c r="M894" s="5"/>
      <c r="N894" s="164"/>
      <c r="O894" s="164"/>
      <c r="P894" s="164"/>
      <c r="Q894" s="164"/>
      <c r="R894" s="164"/>
      <c r="S894" s="5"/>
    </row>
    <row r="895" spans="1:19" ht="15.75" customHeight="1">
      <c r="A895" s="5"/>
      <c r="B895" s="164"/>
      <c r="C895" s="164"/>
      <c r="D895" s="162"/>
      <c r="E895" s="166"/>
      <c r="F895" s="166"/>
      <c r="G895" s="199"/>
      <c r="H895" s="199"/>
      <c r="I895" s="199"/>
      <c r="J895" s="199"/>
      <c r="K895" s="199"/>
      <c r="L895" s="199"/>
      <c r="M895" s="5"/>
      <c r="N895" s="164"/>
      <c r="O895" s="164"/>
      <c r="P895" s="164"/>
      <c r="Q895" s="164"/>
      <c r="R895" s="164"/>
      <c r="S895" s="5"/>
    </row>
    <row r="896" spans="1:19" ht="15.75" customHeight="1">
      <c r="A896" s="5"/>
      <c r="B896" s="164"/>
      <c r="C896" s="164"/>
      <c r="D896" s="162"/>
      <c r="E896" s="166"/>
      <c r="F896" s="166"/>
      <c r="G896" s="199"/>
      <c r="H896" s="199"/>
      <c r="I896" s="199"/>
      <c r="J896" s="199"/>
      <c r="K896" s="199"/>
      <c r="L896" s="199"/>
      <c r="M896" s="5"/>
      <c r="N896" s="164"/>
      <c r="O896" s="164"/>
      <c r="P896" s="164"/>
      <c r="Q896" s="164"/>
      <c r="R896" s="164"/>
      <c r="S896" s="5"/>
    </row>
    <row r="897" spans="1:19" ht="15.75" customHeight="1">
      <c r="A897" s="5"/>
      <c r="B897" s="164"/>
      <c r="C897" s="164"/>
      <c r="D897" s="162"/>
      <c r="E897" s="166"/>
      <c r="F897" s="166"/>
      <c r="G897" s="199"/>
      <c r="H897" s="199"/>
      <c r="I897" s="199"/>
      <c r="J897" s="199"/>
      <c r="K897" s="199"/>
      <c r="L897" s="199"/>
      <c r="M897" s="5"/>
      <c r="N897" s="164"/>
      <c r="O897" s="164"/>
      <c r="P897" s="164"/>
      <c r="Q897" s="164"/>
      <c r="R897" s="164"/>
      <c r="S897" s="5"/>
    </row>
    <row r="898" spans="1:19" ht="15.75" customHeight="1">
      <c r="A898" s="5"/>
      <c r="B898" s="164"/>
      <c r="C898" s="164"/>
      <c r="D898" s="162"/>
      <c r="E898" s="166"/>
      <c r="F898" s="166"/>
      <c r="G898" s="199"/>
      <c r="H898" s="199"/>
      <c r="I898" s="199"/>
      <c r="J898" s="199"/>
      <c r="K898" s="199"/>
      <c r="L898" s="199"/>
      <c r="M898" s="5"/>
      <c r="N898" s="164"/>
      <c r="O898" s="164"/>
      <c r="P898" s="164"/>
      <c r="Q898" s="164"/>
      <c r="R898" s="164"/>
      <c r="S898" s="5"/>
    </row>
    <row r="899" spans="1:19" ht="15.75" customHeight="1">
      <c r="A899" s="5"/>
      <c r="B899" s="164"/>
      <c r="C899" s="164"/>
      <c r="D899" s="162"/>
      <c r="E899" s="166"/>
      <c r="F899" s="166"/>
      <c r="G899" s="199"/>
      <c r="H899" s="199"/>
      <c r="I899" s="199"/>
      <c r="J899" s="199"/>
      <c r="K899" s="199"/>
      <c r="L899" s="199"/>
      <c r="M899" s="5"/>
      <c r="N899" s="164"/>
      <c r="O899" s="164"/>
      <c r="P899" s="164"/>
      <c r="Q899" s="164"/>
      <c r="R899" s="164"/>
      <c r="S899" s="5"/>
    </row>
    <row r="900" spans="1:19" ht="15.75" customHeight="1">
      <c r="A900" s="5"/>
      <c r="B900" s="164"/>
      <c r="C900" s="164"/>
      <c r="D900" s="162"/>
      <c r="E900" s="166"/>
      <c r="F900" s="166"/>
      <c r="G900" s="199"/>
      <c r="H900" s="199"/>
      <c r="I900" s="199"/>
      <c r="J900" s="199"/>
      <c r="K900" s="199"/>
      <c r="L900" s="199"/>
      <c r="M900" s="5"/>
      <c r="N900" s="164"/>
      <c r="O900" s="164"/>
      <c r="P900" s="164"/>
      <c r="Q900" s="164"/>
      <c r="R900" s="164"/>
      <c r="S900" s="5"/>
    </row>
    <row r="901" spans="1:19" ht="15.75" customHeight="1">
      <c r="A901" s="5"/>
      <c r="B901" s="164"/>
      <c r="C901" s="164"/>
      <c r="D901" s="162"/>
      <c r="E901" s="166"/>
      <c r="F901" s="166"/>
      <c r="G901" s="199"/>
      <c r="H901" s="199"/>
      <c r="I901" s="199"/>
      <c r="J901" s="199"/>
      <c r="K901" s="199"/>
      <c r="L901" s="199"/>
      <c r="M901" s="5"/>
      <c r="N901" s="164"/>
      <c r="O901" s="164"/>
      <c r="P901" s="164"/>
      <c r="Q901" s="164"/>
      <c r="R901" s="164"/>
      <c r="S901" s="5"/>
    </row>
    <row r="902" spans="1:19" ht="15.75" customHeight="1">
      <c r="A902" s="5"/>
      <c r="B902" s="164"/>
      <c r="C902" s="164"/>
      <c r="D902" s="162"/>
      <c r="E902" s="166"/>
      <c r="F902" s="166"/>
      <c r="G902" s="199"/>
      <c r="H902" s="199"/>
      <c r="I902" s="199"/>
      <c r="J902" s="199"/>
      <c r="K902" s="199"/>
      <c r="L902" s="199"/>
      <c r="M902" s="5"/>
      <c r="N902" s="164"/>
      <c r="O902" s="164"/>
      <c r="P902" s="164"/>
      <c r="Q902" s="164"/>
      <c r="R902" s="164"/>
      <c r="S902" s="5"/>
    </row>
    <row r="903" spans="1:19" ht="15.75" customHeight="1">
      <c r="A903" s="5"/>
      <c r="B903" s="164"/>
      <c r="C903" s="164"/>
      <c r="D903" s="162"/>
      <c r="E903" s="166"/>
      <c r="F903" s="166"/>
      <c r="G903" s="199"/>
      <c r="H903" s="199"/>
      <c r="I903" s="199"/>
      <c r="J903" s="199"/>
      <c r="K903" s="199"/>
      <c r="L903" s="199"/>
      <c r="M903" s="5"/>
      <c r="N903" s="164"/>
      <c r="O903" s="164"/>
      <c r="P903" s="164"/>
      <c r="Q903" s="164"/>
      <c r="R903" s="164"/>
      <c r="S903" s="5"/>
    </row>
    <row r="904" spans="1:19" ht="15.75" customHeight="1">
      <c r="A904" s="5"/>
      <c r="B904" s="164"/>
      <c r="C904" s="164"/>
      <c r="D904" s="162"/>
      <c r="E904" s="166"/>
      <c r="F904" s="166"/>
      <c r="G904" s="199"/>
      <c r="H904" s="199"/>
      <c r="I904" s="199"/>
      <c r="J904" s="199"/>
      <c r="K904" s="199"/>
      <c r="L904" s="199"/>
      <c r="M904" s="5"/>
      <c r="N904" s="164"/>
      <c r="O904" s="164"/>
      <c r="P904" s="164"/>
      <c r="Q904" s="164"/>
      <c r="R904" s="164"/>
      <c r="S904" s="5"/>
    </row>
    <row r="905" spans="1:19" ht="15.75" customHeight="1">
      <c r="A905" s="5"/>
      <c r="B905" s="164"/>
      <c r="C905" s="164"/>
      <c r="D905" s="162"/>
      <c r="E905" s="166"/>
      <c r="F905" s="166"/>
      <c r="G905" s="199"/>
      <c r="H905" s="199"/>
      <c r="I905" s="199"/>
      <c r="J905" s="199"/>
      <c r="K905" s="199"/>
      <c r="L905" s="199"/>
      <c r="M905" s="5"/>
      <c r="N905" s="164"/>
      <c r="O905" s="164"/>
      <c r="P905" s="164"/>
      <c r="Q905" s="164"/>
      <c r="R905" s="164"/>
      <c r="S905" s="5"/>
    </row>
    <row r="906" spans="1:19" ht="15.75" customHeight="1">
      <c r="A906" s="5"/>
      <c r="B906" s="164"/>
      <c r="C906" s="164"/>
      <c r="D906" s="162"/>
      <c r="E906" s="166"/>
      <c r="F906" s="166"/>
      <c r="G906" s="199"/>
      <c r="H906" s="199"/>
      <c r="I906" s="199"/>
      <c r="J906" s="199"/>
      <c r="K906" s="199"/>
      <c r="L906" s="199"/>
      <c r="M906" s="5"/>
      <c r="N906" s="164"/>
      <c r="O906" s="164"/>
      <c r="P906" s="164"/>
      <c r="Q906" s="164"/>
      <c r="R906" s="164"/>
      <c r="S906" s="5"/>
    </row>
    <row r="907" spans="1:19" ht="15.75" customHeight="1">
      <c r="A907" s="5"/>
      <c r="B907" s="164"/>
      <c r="C907" s="164"/>
      <c r="D907" s="162"/>
      <c r="E907" s="166"/>
      <c r="F907" s="166"/>
      <c r="G907" s="199"/>
      <c r="H907" s="199"/>
      <c r="I907" s="199"/>
      <c r="J907" s="199"/>
      <c r="K907" s="199"/>
      <c r="L907" s="199"/>
      <c r="M907" s="5"/>
      <c r="N907" s="164"/>
      <c r="O907" s="164"/>
      <c r="P907" s="164"/>
      <c r="Q907" s="164"/>
      <c r="R907" s="164"/>
      <c r="S907" s="5"/>
    </row>
    <row r="908" spans="1:19" ht="15.75" customHeight="1">
      <c r="A908" s="5"/>
      <c r="B908" s="164"/>
      <c r="C908" s="164"/>
      <c r="D908" s="162"/>
      <c r="E908" s="166"/>
      <c r="F908" s="166"/>
      <c r="G908" s="199"/>
      <c r="H908" s="199"/>
      <c r="I908" s="199"/>
      <c r="J908" s="199"/>
      <c r="K908" s="199"/>
      <c r="L908" s="199"/>
      <c r="M908" s="5"/>
      <c r="N908" s="164"/>
      <c r="O908" s="164"/>
      <c r="P908" s="164"/>
      <c r="Q908" s="164"/>
      <c r="R908" s="164"/>
      <c r="S908" s="5"/>
    </row>
    <row r="909" spans="1:19" ht="15.75" customHeight="1">
      <c r="A909" s="5"/>
      <c r="B909" s="164"/>
      <c r="C909" s="164"/>
      <c r="D909" s="162"/>
      <c r="E909" s="166"/>
      <c r="F909" s="166"/>
      <c r="G909" s="199"/>
      <c r="H909" s="199"/>
      <c r="I909" s="199"/>
      <c r="J909" s="199"/>
      <c r="K909" s="199"/>
      <c r="L909" s="199"/>
      <c r="M909" s="5"/>
      <c r="N909" s="164"/>
      <c r="O909" s="164"/>
      <c r="P909" s="164"/>
      <c r="Q909" s="164"/>
      <c r="R909" s="164"/>
      <c r="S909" s="5"/>
    </row>
    <row r="910" spans="1:19" ht="15.75" customHeight="1">
      <c r="A910" s="5"/>
      <c r="B910" s="164"/>
      <c r="C910" s="164"/>
      <c r="D910" s="162"/>
      <c r="E910" s="166"/>
      <c r="F910" s="166"/>
      <c r="G910" s="199"/>
      <c r="H910" s="199"/>
      <c r="I910" s="199"/>
      <c r="J910" s="199"/>
      <c r="K910" s="199"/>
      <c r="L910" s="199"/>
      <c r="M910" s="5"/>
      <c r="N910" s="164"/>
      <c r="O910" s="164"/>
      <c r="P910" s="164"/>
      <c r="Q910" s="164"/>
      <c r="R910" s="164"/>
      <c r="S910" s="5"/>
    </row>
    <row r="911" spans="1:19" ht="15.75" customHeight="1">
      <c r="A911" s="5"/>
      <c r="B911" s="164"/>
      <c r="C911" s="164"/>
      <c r="D911" s="162"/>
      <c r="E911" s="166"/>
      <c r="F911" s="166"/>
      <c r="G911" s="199"/>
      <c r="H911" s="199"/>
      <c r="I911" s="199"/>
      <c r="J911" s="199"/>
      <c r="K911" s="199"/>
      <c r="L911" s="199"/>
      <c r="M911" s="5"/>
      <c r="N911" s="164"/>
      <c r="O911" s="164"/>
      <c r="P911" s="164"/>
      <c r="Q911" s="164"/>
      <c r="R911" s="164"/>
      <c r="S911" s="5"/>
    </row>
    <row r="912" spans="1:19" ht="15.75" customHeight="1">
      <c r="A912" s="5"/>
      <c r="B912" s="164"/>
      <c r="C912" s="164"/>
      <c r="D912" s="162"/>
      <c r="E912" s="166"/>
      <c r="F912" s="166"/>
      <c r="G912" s="199"/>
      <c r="H912" s="199"/>
      <c r="I912" s="199"/>
      <c r="J912" s="199"/>
      <c r="K912" s="199"/>
      <c r="L912" s="199"/>
      <c r="M912" s="5"/>
      <c r="N912" s="164"/>
      <c r="O912" s="164"/>
      <c r="P912" s="164"/>
      <c r="Q912" s="164"/>
      <c r="R912" s="164"/>
      <c r="S912" s="5"/>
    </row>
    <row r="913" spans="1:19" ht="15.75" customHeight="1">
      <c r="A913" s="5"/>
      <c r="B913" s="164"/>
      <c r="C913" s="164"/>
      <c r="D913" s="162"/>
      <c r="E913" s="166"/>
      <c r="F913" s="166"/>
      <c r="G913" s="199"/>
      <c r="H913" s="199"/>
      <c r="I913" s="199"/>
      <c r="J913" s="199"/>
      <c r="K913" s="199"/>
      <c r="L913" s="199"/>
      <c r="M913" s="5"/>
      <c r="N913" s="164"/>
      <c r="O913" s="164"/>
      <c r="P913" s="164"/>
      <c r="Q913" s="164"/>
      <c r="R913" s="164"/>
      <c r="S913" s="5"/>
    </row>
    <row r="914" spans="1:19" ht="15.75" customHeight="1">
      <c r="A914" s="5"/>
      <c r="B914" s="164"/>
      <c r="C914" s="164"/>
      <c r="D914" s="162"/>
      <c r="E914" s="166"/>
      <c r="F914" s="166"/>
      <c r="G914" s="199"/>
      <c r="H914" s="199"/>
      <c r="I914" s="199"/>
      <c r="J914" s="199"/>
      <c r="K914" s="199"/>
      <c r="L914" s="199"/>
      <c r="M914" s="5"/>
      <c r="N914" s="164"/>
      <c r="O914" s="164"/>
      <c r="P914" s="164"/>
      <c r="Q914" s="164"/>
      <c r="R914" s="164"/>
      <c r="S914" s="5"/>
    </row>
    <row r="915" spans="1:19" ht="15.75" customHeight="1">
      <c r="A915" s="5"/>
      <c r="B915" s="164"/>
      <c r="C915" s="164"/>
      <c r="D915" s="162"/>
      <c r="E915" s="166"/>
      <c r="F915" s="166"/>
      <c r="G915" s="199"/>
      <c r="H915" s="199"/>
      <c r="I915" s="199"/>
      <c r="J915" s="199"/>
      <c r="K915" s="199"/>
      <c r="L915" s="199"/>
      <c r="M915" s="5"/>
      <c r="N915" s="164"/>
      <c r="O915" s="164"/>
      <c r="P915" s="164"/>
      <c r="Q915" s="164"/>
      <c r="R915" s="164"/>
      <c r="S915" s="5"/>
    </row>
    <row r="916" spans="1:19" ht="15.75" customHeight="1">
      <c r="A916" s="5"/>
      <c r="B916" s="164"/>
      <c r="C916" s="164"/>
      <c r="D916" s="162"/>
      <c r="E916" s="166"/>
      <c r="F916" s="166"/>
      <c r="G916" s="199"/>
      <c r="H916" s="199"/>
      <c r="I916" s="199"/>
      <c r="J916" s="199"/>
      <c r="K916" s="199"/>
      <c r="L916" s="199"/>
      <c r="M916" s="5"/>
      <c r="N916" s="164"/>
      <c r="O916" s="164"/>
      <c r="P916" s="164"/>
      <c r="Q916" s="164"/>
      <c r="R916" s="164"/>
      <c r="S916" s="5"/>
    </row>
    <row r="917" spans="1:19" ht="15.75" customHeight="1">
      <c r="A917" s="5"/>
      <c r="B917" s="164"/>
      <c r="C917" s="164"/>
      <c r="D917" s="162"/>
      <c r="E917" s="166"/>
      <c r="F917" s="166"/>
      <c r="G917" s="199"/>
      <c r="H917" s="199"/>
      <c r="I917" s="199"/>
      <c r="J917" s="199"/>
      <c r="K917" s="199"/>
      <c r="L917" s="199"/>
      <c r="M917" s="5"/>
      <c r="N917" s="164"/>
      <c r="O917" s="164"/>
      <c r="P917" s="164"/>
      <c r="Q917" s="164"/>
      <c r="R917" s="164"/>
      <c r="S917" s="5"/>
    </row>
    <row r="918" spans="1:19" ht="15.75" customHeight="1">
      <c r="A918" s="5"/>
      <c r="B918" s="164"/>
      <c r="C918" s="164"/>
      <c r="D918" s="162"/>
      <c r="E918" s="166"/>
      <c r="F918" s="166"/>
      <c r="G918" s="199"/>
      <c r="H918" s="199"/>
      <c r="I918" s="199"/>
      <c r="J918" s="199"/>
      <c r="K918" s="199"/>
      <c r="L918" s="199"/>
      <c r="M918" s="5"/>
      <c r="N918" s="164"/>
      <c r="O918" s="164"/>
      <c r="P918" s="164"/>
      <c r="Q918" s="164"/>
      <c r="R918" s="164"/>
      <c r="S918" s="5"/>
    </row>
    <row r="919" spans="1:19" ht="15.75" customHeight="1">
      <c r="A919" s="5"/>
      <c r="B919" s="164"/>
      <c r="C919" s="164"/>
      <c r="D919" s="162"/>
      <c r="E919" s="166"/>
      <c r="F919" s="166"/>
      <c r="G919" s="199"/>
      <c r="H919" s="199"/>
      <c r="I919" s="199"/>
      <c r="J919" s="199"/>
      <c r="K919" s="199"/>
      <c r="L919" s="199"/>
      <c r="M919" s="5"/>
      <c r="N919" s="164"/>
      <c r="O919" s="164"/>
      <c r="P919" s="164"/>
      <c r="Q919" s="164"/>
      <c r="R919" s="164"/>
      <c r="S919" s="5"/>
    </row>
    <row r="920" spans="1:19" ht="15.75" customHeight="1">
      <c r="A920" s="5"/>
      <c r="B920" s="164"/>
      <c r="C920" s="164"/>
      <c r="D920" s="162"/>
      <c r="E920" s="166"/>
      <c r="F920" s="166"/>
      <c r="G920" s="199"/>
      <c r="H920" s="199"/>
      <c r="I920" s="199"/>
      <c r="J920" s="199"/>
      <c r="K920" s="199"/>
      <c r="L920" s="199"/>
      <c r="M920" s="5"/>
      <c r="N920" s="164"/>
      <c r="O920" s="164"/>
      <c r="P920" s="164"/>
      <c r="Q920" s="164"/>
      <c r="R920" s="164"/>
      <c r="S920" s="5"/>
    </row>
    <row r="921" spans="1:19" ht="15.75" customHeight="1">
      <c r="A921" s="5"/>
      <c r="B921" s="164"/>
      <c r="C921" s="164"/>
      <c r="D921" s="162"/>
      <c r="E921" s="166"/>
      <c r="F921" s="166"/>
      <c r="G921" s="199"/>
      <c r="H921" s="199"/>
      <c r="I921" s="199"/>
      <c r="J921" s="199"/>
      <c r="K921" s="199"/>
      <c r="L921" s="199"/>
      <c r="M921" s="5"/>
      <c r="N921" s="164"/>
      <c r="O921" s="164"/>
      <c r="P921" s="164"/>
      <c r="Q921" s="164"/>
      <c r="R921" s="164"/>
      <c r="S921" s="5"/>
    </row>
    <row r="922" spans="1:19" ht="15.75" customHeight="1">
      <c r="A922" s="5"/>
      <c r="B922" s="164"/>
      <c r="C922" s="164"/>
      <c r="D922" s="162"/>
      <c r="E922" s="166"/>
      <c r="F922" s="166"/>
      <c r="G922" s="199"/>
      <c r="H922" s="199"/>
      <c r="I922" s="199"/>
      <c r="J922" s="199"/>
      <c r="K922" s="199"/>
      <c r="L922" s="199"/>
      <c r="M922" s="5"/>
      <c r="N922" s="164"/>
      <c r="O922" s="164"/>
      <c r="P922" s="164"/>
      <c r="Q922" s="164"/>
      <c r="R922" s="164"/>
      <c r="S922" s="5"/>
    </row>
    <row r="923" spans="1:19" ht="15.75" customHeight="1">
      <c r="A923" s="5"/>
      <c r="B923" s="164"/>
      <c r="C923" s="164"/>
      <c r="D923" s="162"/>
      <c r="E923" s="166"/>
      <c r="F923" s="166"/>
      <c r="G923" s="199"/>
      <c r="H923" s="199"/>
      <c r="I923" s="199"/>
      <c r="J923" s="199"/>
      <c r="K923" s="199"/>
      <c r="L923" s="199"/>
      <c r="M923" s="5"/>
      <c r="N923" s="164"/>
      <c r="O923" s="164"/>
      <c r="P923" s="164"/>
      <c r="Q923" s="164"/>
      <c r="R923" s="164"/>
      <c r="S923" s="5"/>
    </row>
    <row r="924" spans="1:19" ht="15.75" customHeight="1">
      <c r="A924" s="5"/>
      <c r="B924" s="164"/>
      <c r="C924" s="164"/>
      <c r="D924" s="162"/>
      <c r="E924" s="166"/>
      <c r="F924" s="166"/>
      <c r="G924" s="199"/>
      <c r="H924" s="199"/>
      <c r="I924" s="199"/>
      <c r="J924" s="199"/>
      <c r="K924" s="199"/>
      <c r="L924" s="199"/>
      <c r="M924" s="5"/>
      <c r="N924" s="164"/>
      <c r="O924" s="164"/>
      <c r="P924" s="164"/>
      <c r="Q924" s="164"/>
      <c r="R924" s="164"/>
      <c r="S924" s="5"/>
    </row>
    <row r="925" spans="1:19" ht="15.75" customHeight="1">
      <c r="A925" s="5"/>
      <c r="B925" s="164"/>
      <c r="C925" s="164"/>
      <c r="D925" s="162"/>
      <c r="E925" s="166"/>
      <c r="F925" s="166"/>
      <c r="G925" s="199"/>
      <c r="H925" s="199"/>
      <c r="I925" s="199"/>
      <c r="J925" s="199"/>
      <c r="K925" s="199"/>
      <c r="L925" s="199"/>
      <c r="M925" s="5"/>
      <c r="N925" s="164"/>
      <c r="O925" s="164"/>
      <c r="P925" s="164"/>
      <c r="Q925" s="164"/>
      <c r="R925" s="164"/>
      <c r="S925" s="5"/>
    </row>
    <row r="926" spans="1:19" ht="15.75" customHeight="1">
      <c r="A926" s="5"/>
      <c r="B926" s="164"/>
      <c r="C926" s="164"/>
      <c r="D926" s="162"/>
      <c r="E926" s="166"/>
      <c r="F926" s="166"/>
      <c r="G926" s="199"/>
      <c r="H926" s="199"/>
      <c r="I926" s="199"/>
      <c r="J926" s="199"/>
      <c r="K926" s="199"/>
      <c r="L926" s="199"/>
      <c r="M926" s="5"/>
      <c r="N926" s="164"/>
      <c r="O926" s="164"/>
      <c r="P926" s="164"/>
      <c r="Q926" s="164"/>
      <c r="R926" s="164"/>
      <c r="S926" s="5"/>
    </row>
    <row r="927" spans="1:19" ht="15.75" customHeight="1">
      <c r="A927" s="5"/>
      <c r="B927" s="164"/>
      <c r="C927" s="164"/>
      <c r="D927" s="162"/>
      <c r="E927" s="166"/>
      <c r="F927" s="166"/>
      <c r="G927" s="199"/>
      <c r="H927" s="199"/>
      <c r="I927" s="199"/>
      <c r="J927" s="199"/>
      <c r="K927" s="199"/>
      <c r="L927" s="199"/>
      <c r="M927" s="5"/>
      <c r="N927" s="164"/>
      <c r="O927" s="164"/>
      <c r="P927" s="164"/>
      <c r="Q927" s="164"/>
      <c r="R927" s="164"/>
      <c r="S927" s="5"/>
    </row>
    <row r="928" spans="1:19" ht="15.75" customHeight="1">
      <c r="A928" s="5"/>
      <c r="B928" s="164"/>
      <c r="C928" s="164"/>
      <c r="D928" s="162"/>
      <c r="E928" s="166"/>
      <c r="F928" s="166"/>
      <c r="G928" s="199"/>
      <c r="H928" s="199"/>
      <c r="I928" s="199"/>
      <c r="J928" s="199"/>
      <c r="K928" s="199"/>
      <c r="L928" s="199"/>
      <c r="M928" s="5"/>
      <c r="N928" s="164"/>
      <c r="O928" s="164"/>
      <c r="P928" s="164"/>
      <c r="Q928" s="164"/>
      <c r="R928" s="164"/>
      <c r="S928" s="5"/>
    </row>
    <row r="929" spans="1:19" ht="15.75" customHeight="1">
      <c r="A929" s="5"/>
      <c r="B929" s="164"/>
      <c r="C929" s="164"/>
      <c r="D929" s="162"/>
      <c r="E929" s="166"/>
      <c r="F929" s="166"/>
      <c r="G929" s="199"/>
      <c r="H929" s="199"/>
      <c r="I929" s="199"/>
      <c r="J929" s="199"/>
      <c r="K929" s="199"/>
      <c r="L929" s="199"/>
      <c r="M929" s="5"/>
      <c r="N929" s="164"/>
      <c r="O929" s="164"/>
      <c r="P929" s="164"/>
      <c r="Q929" s="164"/>
      <c r="R929" s="164"/>
      <c r="S929" s="5"/>
    </row>
    <row r="930" spans="1:19" ht="15.75" customHeight="1">
      <c r="A930" s="5"/>
      <c r="B930" s="164"/>
      <c r="C930" s="164"/>
      <c r="D930" s="162"/>
      <c r="E930" s="166"/>
      <c r="F930" s="166"/>
      <c r="G930" s="199"/>
      <c r="H930" s="199"/>
      <c r="I930" s="199"/>
      <c r="J930" s="199"/>
      <c r="K930" s="199"/>
      <c r="L930" s="199"/>
      <c r="M930" s="5"/>
      <c r="N930" s="164"/>
      <c r="O930" s="164"/>
      <c r="P930" s="164"/>
      <c r="Q930" s="164"/>
      <c r="R930" s="164"/>
      <c r="S930" s="5"/>
    </row>
    <row r="931" spans="1:19" ht="15.75" customHeight="1">
      <c r="A931" s="5"/>
      <c r="B931" s="164"/>
      <c r="C931" s="164"/>
      <c r="D931" s="162"/>
      <c r="E931" s="166"/>
      <c r="F931" s="166"/>
      <c r="G931" s="199"/>
      <c r="H931" s="199"/>
      <c r="I931" s="199"/>
      <c r="J931" s="199"/>
      <c r="K931" s="199"/>
      <c r="L931" s="199"/>
      <c r="M931" s="5"/>
      <c r="N931" s="164"/>
      <c r="O931" s="164"/>
      <c r="P931" s="164"/>
      <c r="Q931" s="164"/>
      <c r="R931" s="164"/>
      <c r="S931" s="5"/>
    </row>
    <row r="932" spans="1:19" ht="15.75" customHeight="1">
      <c r="A932" s="5"/>
      <c r="B932" s="164"/>
      <c r="C932" s="164"/>
      <c r="D932" s="162"/>
      <c r="E932" s="166"/>
      <c r="F932" s="166"/>
      <c r="G932" s="199"/>
      <c r="H932" s="199"/>
      <c r="I932" s="199"/>
      <c r="J932" s="199"/>
      <c r="K932" s="199"/>
      <c r="L932" s="199"/>
      <c r="M932" s="5"/>
      <c r="N932" s="164"/>
      <c r="O932" s="164"/>
      <c r="P932" s="164"/>
      <c r="Q932" s="164"/>
      <c r="R932" s="164"/>
      <c r="S932" s="5"/>
    </row>
    <row r="933" spans="1:19" ht="15.75" customHeight="1">
      <c r="A933" s="5"/>
      <c r="B933" s="164"/>
      <c r="C933" s="164"/>
      <c r="D933" s="162"/>
      <c r="E933" s="166"/>
      <c r="F933" s="166"/>
      <c r="G933" s="199"/>
      <c r="H933" s="199"/>
      <c r="I933" s="199"/>
      <c r="J933" s="199"/>
      <c r="K933" s="199"/>
      <c r="L933" s="199"/>
      <c r="M933" s="5"/>
      <c r="N933" s="164"/>
      <c r="O933" s="164"/>
      <c r="P933" s="164"/>
      <c r="Q933" s="164"/>
      <c r="R933" s="164"/>
      <c r="S933" s="5"/>
    </row>
    <row r="934" spans="1:19" ht="15.75" customHeight="1">
      <c r="A934" s="5"/>
      <c r="B934" s="164"/>
      <c r="C934" s="164"/>
      <c r="D934" s="162"/>
      <c r="E934" s="166"/>
      <c r="F934" s="166"/>
      <c r="G934" s="199"/>
      <c r="H934" s="199"/>
      <c r="I934" s="199"/>
      <c r="J934" s="199"/>
      <c r="K934" s="199"/>
      <c r="L934" s="199"/>
      <c r="M934" s="5"/>
      <c r="N934" s="164"/>
      <c r="O934" s="164"/>
      <c r="P934" s="164"/>
      <c r="Q934" s="164"/>
      <c r="R934" s="164"/>
      <c r="S934" s="5"/>
    </row>
    <row r="935" spans="1:19" ht="15.75" customHeight="1">
      <c r="A935" s="5"/>
      <c r="B935" s="164"/>
      <c r="C935" s="164"/>
      <c r="D935" s="162"/>
      <c r="E935" s="166"/>
      <c r="F935" s="166"/>
      <c r="G935" s="199"/>
      <c r="H935" s="199"/>
      <c r="I935" s="199"/>
      <c r="J935" s="199"/>
      <c r="K935" s="199"/>
      <c r="L935" s="199"/>
      <c r="M935" s="5"/>
      <c r="N935" s="164"/>
      <c r="O935" s="164"/>
      <c r="P935" s="164"/>
      <c r="Q935" s="164"/>
      <c r="R935" s="164"/>
      <c r="S935" s="5"/>
    </row>
    <row r="936" spans="1:19" ht="15.75" customHeight="1">
      <c r="A936" s="5"/>
      <c r="B936" s="164"/>
      <c r="C936" s="164"/>
      <c r="D936" s="162"/>
      <c r="E936" s="166"/>
      <c r="F936" s="166"/>
      <c r="G936" s="199"/>
      <c r="H936" s="199"/>
      <c r="I936" s="199"/>
      <c r="J936" s="199"/>
      <c r="K936" s="199"/>
      <c r="L936" s="199"/>
      <c r="M936" s="5"/>
      <c r="N936" s="164"/>
      <c r="O936" s="164"/>
      <c r="P936" s="164"/>
      <c r="Q936" s="164"/>
      <c r="R936" s="164"/>
      <c r="S936" s="5"/>
    </row>
    <row r="937" spans="1:19" ht="15.75" customHeight="1">
      <c r="A937" s="5"/>
      <c r="B937" s="164"/>
      <c r="C937" s="164"/>
      <c r="D937" s="162"/>
      <c r="E937" s="166"/>
      <c r="F937" s="166"/>
      <c r="G937" s="199"/>
      <c r="H937" s="199"/>
      <c r="I937" s="199"/>
      <c r="J937" s="199"/>
      <c r="K937" s="199"/>
      <c r="L937" s="199"/>
      <c r="M937" s="5"/>
      <c r="N937" s="164"/>
      <c r="O937" s="164"/>
      <c r="P937" s="164"/>
      <c r="Q937" s="164"/>
      <c r="R937" s="164"/>
      <c r="S937" s="5"/>
    </row>
    <row r="938" spans="1:19" ht="15.75" customHeight="1">
      <c r="A938" s="5"/>
      <c r="B938" s="164"/>
      <c r="C938" s="164"/>
      <c r="D938" s="162"/>
      <c r="E938" s="166"/>
      <c r="F938" s="166"/>
      <c r="G938" s="199"/>
      <c r="H938" s="199"/>
      <c r="I938" s="199"/>
      <c r="J938" s="199"/>
      <c r="K938" s="199"/>
      <c r="L938" s="199"/>
      <c r="M938" s="5"/>
      <c r="N938" s="164"/>
      <c r="O938" s="164"/>
      <c r="P938" s="164"/>
      <c r="Q938" s="164"/>
      <c r="R938" s="164"/>
      <c r="S938" s="5"/>
    </row>
    <row r="939" spans="1:19" ht="15.75" customHeight="1">
      <c r="A939" s="5"/>
      <c r="B939" s="164"/>
      <c r="C939" s="164"/>
      <c r="D939" s="162"/>
      <c r="E939" s="166"/>
      <c r="F939" s="166"/>
      <c r="G939" s="199"/>
      <c r="H939" s="199"/>
      <c r="I939" s="199"/>
      <c r="J939" s="199"/>
      <c r="K939" s="199"/>
      <c r="L939" s="199"/>
      <c r="M939" s="5"/>
      <c r="N939" s="164"/>
      <c r="O939" s="164"/>
      <c r="P939" s="164"/>
      <c r="Q939" s="164"/>
      <c r="R939" s="164"/>
      <c r="S939" s="5"/>
    </row>
    <row r="940" spans="1:19" ht="15.75" customHeight="1">
      <c r="A940" s="5"/>
      <c r="B940" s="164"/>
      <c r="C940" s="164"/>
      <c r="D940" s="162"/>
      <c r="E940" s="166"/>
      <c r="F940" s="166"/>
      <c r="G940" s="199"/>
      <c r="H940" s="199"/>
      <c r="I940" s="199"/>
      <c r="J940" s="199"/>
      <c r="K940" s="199"/>
      <c r="L940" s="199"/>
      <c r="M940" s="5"/>
      <c r="N940" s="164"/>
      <c r="O940" s="164"/>
      <c r="P940" s="164"/>
      <c r="Q940" s="164"/>
      <c r="R940" s="164"/>
      <c r="S940" s="5"/>
    </row>
    <row r="941" spans="1:19" ht="15.75" customHeight="1">
      <c r="A941" s="5"/>
      <c r="B941" s="164"/>
      <c r="C941" s="164"/>
      <c r="D941" s="162"/>
      <c r="E941" s="166"/>
      <c r="F941" s="166"/>
      <c r="G941" s="199"/>
      <c r="H941" s="199"/>
      <c r="I941" s="199"/>
      <c r="J941" s="199"/>
      <c r="K941" s="199"/>
      <c r="L941" s="199"/>
      <c r="M941" s="5"/>
      <c r="N941" s="164"/>
      <c r="O941" s="164"/>
      <c r="P941" s="164"/>
      <c r="Q941" s="164"/>
      <c r="R941" s="164"/>
      <c r="S941" s="5"/>
    </row>
    <row r="942" spans="1:19" ht="15.75" customHeight="1">
      <c r="A942" s="5"/>
      <c r="B942" s="164"/>
      <c r="C942" s="164"/>
      <c r="D942" s="162"/>
      <c r="E942" s="166"/>
      <c r="F942" s="166"/>
      <c r="G942" s="199"/>
      <c r="H942" s="199"/>
      <c r="I942" s="199"/>
      <c r="J942" s="199"/>
      <c r="K942" s="199"/>
      <c r="L942" s="199"/>
      <c r="M942" s="5"/>
      <c r="N942" s="164"/>
      <c r="O942" s="164"/>
      <c r="P942" s="164"/>
      <c r="Q942" s="164"/>
      <c r="R942" s="164"/>
      <c r="S942" s="5"/>
    </row>
    <row r="943" spans="1:19" ht="15.75" customHeight="1">
      <c r="A943" s="5"/>
      <c r="B943" s="164"/>
      <c r="C943" s="164"/>
      <c r="D943" s="162"/>
      <c r="E943" s="166"/>
      <c r="F943" s="166"/>
      <c r="G943" s="199"/>
      <c r="H943" s="199"/>
      <c r="I943" s="199"/>
      <c r="J943" s="199"/>
      <c r="K943" s="199"/>
      <c r="L943" s="199"/>
      <c r="M943" s="5"/>
      <c r="N943" s="164"/>
      <c r="O943" s="164"/>
      <c r="P943" s="164"/>
      <c r="Q943" s="164"/>
      <c r="R943" s="164"/>
      <c r="S943" s="5"/>
    </row>
    <row r="944" spans="1:19" ht="15.75" customHeight="1">
      <c r="A944" s="5"/>
      <c r="B944" s="164"/>
      <c r="C944" s="164"/>
      <c r="D944" s="162"/>
      <c r="E944" s="166"/>
      <c r="F944" s="166"/>
      <c r="G944" s="199"/>
      <c r="H944" s="199"/>
      <c r="I944" s="199"/>
      <c r="J944" s="199"/>
      <c r="K944" s="199"/>
      <c r="L944" s="199"/>
      <c r="M944" s="5"/>
      <c r="N944" s="164"/>
      <c r="O944" s="164"/>
      <c r="P944" s="164"/>
      <c r="Q944" s="164"/>
      <c r="R944" s="164"/>
      <c r="S944" s="5"/>
    </row>
    <row r="945" spans="1:19" ht="15.75" customHeight="1">
      <c r="A945" s="5"/>
      <c r="B945" s="164"/>
      <c r="C945" s="164"/>
      <c r="D945" s="162"/>
      <c r="E945" s="166"/>
      <c r="F945" s="166"/>
      <c r="G945" s="199"/>
      <c r="H945" s="199"/>
      <c r="I945" s="199"/>
      <c r="J945" s="199"/>
      <c r="K945" s="199"/>
      <c r="L945" s="199"/>
      <c r="M945" s="5"/>
      <c r="N945" s="164"/>
      <c r="O945" s="164"/>
      <c r="P945" s="164"/>
      <c r="Q945" s="164"/>
      <c r="R945" s="164"/>
      <c r="S945" s="5"/>
    </row>
    <row r="946" spans="1:19" ht="15.75" customHeight="1">
      <c r="A946" s="5"/>
      <c r="B946" s="164"/>
      <c r="C946" s="164"/>
      <c r="D946" s="162"/>
      <c r="E946" s="166"/>
      <c r="F946" s="166"/>
      <c r="G946" s="199"/>
      <c r="H946" s="199"/>
      <c r="I946" s="199"/>
      <c r="J946" s="199"/>
      <c r="K946" s="199"/>
      <c r="L946" s="199"/>
      <c r="M946" s="5"/>
      <c r="N946" s="164"/>
      <c r="O946" s="164"/>
      <c r="P946" s="164"/>
      <c r="Q946" s="164"/>
      <c r="R946" s="164"/>
      <c r="S946" s="5"/>
    </row>
    <row r="947" spans="1:19" ht="15.75" customHeight="1">
      <c r="A947" s="5"/>
      <c r="B947" s="164"/>
      <c r="C947" s="164"/>
      <c r="D947" s="162"/>
      <c r="E947" s="166"/>
      <c r="F947" s="166"/>
      <c r="G947" s="199"/>
      <c r="H947" s="199"/>
      <c r="I947" s="199"/>
      <c r="J947" s="199"/>
      <c r="K947" s="199"/>
      <c r="L947" s="199"/>
      <c r="M947" s="5"/>
      <c r="N947" s="164"/>
      <c r="O947" s="164"/>
      <c r="P947" s="164"/>
      <c r="Q947" s="164"/>
      <c r="R947" s="164"/>
      <c r="S947" s="5"/>
    </row>
    <row r="948" spans="1:19" ht="15.75" customHeight="1">
      <c r="A948" s="5"/>
      <c r="B948" s="164"/>
      <c r="C948" s="164"/>
      <c r="D948" s="162"/>
      <c r="E948" s="166"/>
      <c r="F948" s="166"/>
      <c r="G948" s="199"/>
      <c r="H948" s="199"/>
      <c r="I948" s="199"/>
      <c r="J948" s="199"/>
      <c r="K948" s="199"/>
      <c r="L948" s="199"/>
      <c r="M948" s="5"/>
      <c r="N948" s="164"/>
      <c r="O948" s="164"/>
      <c r="P948" s="164"/>
      <c r="Q948" s="164"/>
      <c r="R948" s="164"/>
      <c r="S948" s="5"/>
    </row>
    <row r="949" spans="1:19" ht="15.75" customHeight="1">
      <c r="A949" s="5"/>
      <c r="B949" s="164"/>
      <c r="C949" s="164"/>
      <c r="D949" s="162"/>
      <c r="E949" s="166"/>
      <c r="F949" s="166"/>
      <c r="G949" s="199"/>
      <c r="H949" s="199"/>
      <c r="I949" s="199"/>
      <c r="J949" s="199"/>
      <c r="K949" s="199"/>
      <c r="L949" s="199"/>
      <c r="M949" s="5"/>
      <c r="N949" s="164"/>
      <c r="O949" s="164"/>
      <c r="P949" s="164"/>
      <c r="Q949" s="164"/>
      <c r="R949" s="164"/>
      <c r="S949" s="5"/>
    </row>
    <row r="950" spans="1:19" ht="15.75" customHeight="1">
      <c r="A950" s="5"/>
      <c r="B950" s="164"/>
      <c r="C950" s="164"/>
      <c r="D950" s="162"/>
      <c r="E950" s="166"/>
      <c r="F950" s="166"/>
      <c r="G950" s="199"/>
      <c r="H950" s="199"/>
      <c r="I950" s="199"/>
      <c r="J950" s="199"/>
      <c r="K950" s="199"/>
      <c r="L950" s="199"/>
      <c r="M950" s="5"/>
      <c r="N950" s="164"/>
      <c r="O950" s="164"/>
      <c r="P950" s="164"/>
      <c r="Q950" s="164"/>
      <c r="R950" s="164"/>
      <c r="S950" s="5"/>
    </row>
    <row r="951" spans="1:19" ht="15.75" customHeight="1">
      <c r="A951" s="5"/>
      <c r="B951" s="164"/>
      <c r="C951" s="164"/>
      <c r="D951" s="162"/>
      <c r="E951" s="166"/>
      <c r="F951" s="166"/>
      <c r="G951" s="199"/>
      <c r="H951" s="199"/>
      <c r="I951" s="199"/>
      <c r="J951" s="199"/>
      <c r="K951" s="199"/>
      <c r="L951" s="199"/>
      <c r="M951" s="5"/>
      <c r="N951" s="164"/>
      <c r="O951" s="164"/>
      <c r="P951" s="164"/>
      <c r="Q951" s="164"/>
      <c r="R951" s="164"/>
      <c r="S951" s="5"/>
    </row>
    <row r="952" spans="1:19" ht="15.75" customHeight="1">
      <c r="A952" s="5"/>
      <c r="B952" s="164"/>
      <c r="C952" s="164"/>
      <c r="D952" s="162"/>
      <c r="E952" s="166"/>
      <c r="F952" s="166"/>
      <c r="G952" s="199"/>
      <c r="H952" s="199"/>
      <c r="I952" s="199"/>
      <c r="J952" s="199"/>
      <c r="K952" s="199"/>
      <c r="L952" s="199"/>
      <c r="M952" s="5"/>
      <c r="N952" s="164"/>
      <c r="O952" s="164"/>
      <c r="P952" s="164"/>
      <c r="Q952" s="164"/>
      <c r="R952" s="164"/>
      <c r="S952" s="5"/>
    </row>
    <row r="953" spans="1:19" ht="15.75" customHeight="1">
      <c r="A953" s="5"/>
      <c r="B953" s="164"/>
      <c r="C953" s="164"/>
      <c r="D953" s="162"/>
      <c r="E953" s="166"/>
      <c r="F953" s="166"/>
      <c r="G953" s="199"/>
      <c r="H953" s="199"/>
      <c r="I953" s="199"/>
      <c r="J953" s="199"/>
      <c r="K953" s="199"/>
      <c r="L953" s="199"/>
      <c r="M953" s="5"/>
      <c r="N953" s="164"/>
      <c r="O953" s="164"/>
      <c r="P953" s="164"/>
      <c r="Q953" s="164"/>
      <c r="R953" s="164"/>
      <c r="S953" s="5"/>
    </row>
    <row r="954" spans="1:19" ht="15.75" customHeight="1">
      <c r="A954" s="5"/>
      <c r="B954" s="164"/>
      <c r="C954" s="164"/>
      <c r="D954" s="162"/>
      <c r="E954" s="166"/>
      <c r="F954" s="166"/>
      <c r="G954" s="199"/>
      <c r="H954" s="199"/>
      <c r="I954" s="199"/>
      <c r="J954" s="199"/>
      <c r="K954" s="199"/>
      <c r="L954" s="199"/>
      <c r="M954" s="5"/>
      <c r="N954" s="164"/>
      <c r="O954" s="164"/>
      <c r="P954" s="164"/>
      <c r="Q954" s="164"/>
      <c r="R954" s="164"/>
      <c r="S954" s="5"/>
    </row>
    <row r="955" spans="1:19" ht="15.75" customHeight="1">
      <c r="A955" s="5"/>
      <c r="B955" s="164"/>
      <c r="C955" s="164"/>
      <c r="D955" s="162"/>
      <c r="E955" s="166"/>
      <c r="F955" s="166"/>
      <c r="G955" s="199"/>
      <c r="H955" s="199"/>
      <c r="I955" s="199"/>
      <c r="J955" s="199"/>
      <c r="K955" s="199"/>
      <c r="L955" s="199"/>
      <c r="M955" s="5"/>
      <c r="N955" s="164"/>
      <c r="O955" s="164"/>
      <c r="P955" s="164"/>
      <c r="Q955" s="164"/>
      <c r="R955" s="164"/>
      <c r="S955" s="5"/>
    </row>
    <row r="956" spans="1:19" ht="15.75" customHeight="1">
      <c r="A956" s="5"/>
      <c r="B956" s="164"/>
      <c r="C956" s="164"/>
      <c r="D956" s="162"/>
      <c r="E956" s="166"/>
      <c r="F956" s="166"/>
      <c r="G956" s="199"/>
      <c r="H956" s="199"/>
      <c r="I956" s="199"/>
      <c r="J956" s="199"/>
      <c r="K956" s="199"/>
      <c r="L956" s="199"/>
      <c r="M956" s="5"/>
      <c r="N956" s="164"/>
      <c r="O956" s="164"/>
      <c r="P956" s="164"/>
      <c r="Q956" s="164"/>
      <c r="R956" s="164"/>
      <c r="S956" s="5"/>
    </row>
    <row r="957" spans="1:19" ht="15.75" customHeight="1">
      <c r="A957" s="5"/>
      <c r="B957" s="164"/>
      <c r="C957" s="164"/>
      <c r="D957" s="162"/>
      <c r="E957" s="166"/>
      <c r="F957" s="166"/>
      <c r="G957" s="199"/>
      <c r="H957" s="199"/>
      <c r="I957" s="199"/>
      <c r="J957" s="199"/>
      <c r="K957" s="199"/>
      <c r="L957" s="199"/>
      <c r="M957" s="5"/>
      <c r="N957" s="164"/>
      <c r="O957" s="164"/>
      <c r="P957" s="164"/>
      <c r="Q957" s="164"/>
      <c r="R957" s="164"/>
      <c r="S957" s="5"/>
    </row>
    <row r="958" spans="1:19" ht="15.75" customHeight="1">
      <c r="A958" s="5"/>
      <c r="B958" s="164"/>
      <c r="C958" s="164"/>
      <c r="D958" s="162"/>
      <c r="E958" s="166"/>
      <c r="F958" s="166"/>
      <c r="G958" s="199"/>
      <c r="H958" s="199"/>
      <c r="I958" s="199"/>
      <c r="J958" s="199"/>
      <c r="K958" s="199"/>
      <c r="L958" s="199"/>
      <c r="M958" s="5"/>
      <c r="N958" s="164"/>
      <c r="O958" s="164"/>
      <c r="P958" s="164"/>
      <c r="Q958" s="164"/>
      <c r="R958" s="164"/>
      <c r="S958" s="5"/>
    </row>
    <row r="959" spans="1:19" ht="15.75" customHeight="1">
      <c r="A959" s="5"/>
      <c r="B959" s="164"/>
      <c r="C959" s="164"/>
      <c r="D959" s="162"/>
      <c r="E959" s="166"/>
      <c r="F959" s="166"/>
      <c r="G959" s="199"/>
      <c r="H959" s="199"/>
      <c r="I959" s="199"/>
      <c r="J959" s="199"/>
      <c r="K959" s="199"/>
      <c r="L959" s="199"/>
      <c r="M959" s="5"/>
      <c r="N959" s="164"/>
      <c r="O959" s="164"/>
      <c r="P959" s="164"/>
      <c r="Q959" s="164"/>
      <c r="R959" s="164"/>
      <c r="S959" s="5"/>
    </row>
    <row r="960" spans="1:19" ht="15.75" customHeight="1">
      <c r="A960" s="5"/>
      <c r="B960" s="164"/>
      <c r="C960" s="164"/>
      <c r="D960" s="162"/>
      <c r="E960" s="166"/>
      <c r="F960" s="166"/>
      <c r="G960" s="199"/>
      <c r="H960" s="199"/>
      <c r="I960" s="199"/>
      <c r="J960" s="199"/>
      <c r="K960" s="199"/>
      <c r="L960" s="199"/>
      <c r="M960" s="5"/>
      <c r="N960" s="164"/>
      <c r="O960" s="164"/>
      <c r="P960" s="164"/>
      <c r="Q960" s="164"/>
      <c r="R960" s="164"/>
      <c r="S960" s="5"/>
    </row>
    <row r="961" spans="1:19" ht="15.75" customHeight="1">
      <c r="A961" s="5"/>
      <c r="B961" s="164"/>
      <c r="C961" s="164"/>
      <c r="D961" s="162"/>
      <c r="E961" s="166"/>
      <c r="F961" s="166"/>
      <c r="G961" s="199"/>
      <c r="H961" s="199"/>
      <c r="I961" s="199"/>
      <c r="J961" s="199"/>
      <c r="K961" s="199"/>
      <c r="L961" s="199"/>
      <c r="M961" s="5"/>
      <c r="N961" s="164"/>
      <c r="O961" s="164"/>
      <c r="P961" s="164"/>
      <c r="Q961" s="164"/>
      <c r="R961" s="164"/>
      <c r="S961" s="5"/>
    </row>
    <row r="962" spans="1:19" ht="15.75" customHeight="1">
      <c r="A962" s="5"/>
      <c r="B962" s="164"/>
      <c r="C962" s="164"/>
      <c r="D962" s="162"/>
      <c r="E962" s="166"/>
      <c r="F962" s="166"/>
      <c r="G962" s="199"/>
      <c r="H962" s="199"/>
      <c r="I962" s="199"/>
      <c r="J962" s="199"/>
      <c r="K962" s="199"/>
      <c r="L962" s="199"/>
      <c r="M962" s="5"/>
      <c r="N962" s="164"/>
      <c r="O962" s="164"/>
      <c r="P962" s="164"/>
      <c r="Q962" s="164"/>
      <c r="R962" s="164"/>
      <c r="S962" s="5"/>
    </row>
    <row r="963" spans="1:19" ht="15.75" customHeight="1">
      <c r="A963" s="5"/>
      <c r="B963" s="164"/>
      <c r="C963" s="164"/>
      <c r="D963" s="162"/>
      <c r="E963" s="166"/>
      <c r="F963" s="166"/>
      <c r="G963" s="199"/>
      <c r="H963" s="199"/>
      <c r="I963" s="199"/>
      <c r="J963" s="199"/>
      <c r="K963" s="199"/>
      <c r="L963" s="199"/>
      <c r="M963" s="5"/>
      <c r="N963" s="164"/>
      <c r="O963" s="164"/>
      <c r="P963" s="164"/>
      <c r="Q963" s="164"/>
      <c r="R963" s="164"/>
      <c r="S963" s="5"/>
    </row>
    <row r="964" spans="1:19" ht="15.75" customHeight="1">
      <c r="A964" s="5"/>
      <c r="B964" s="164"/>
      <c r="C964" s="164"/>
      <c r="D964" s="162"/>
      <c r="E964" s="166"/>
      <c r="F964" s="166"/>
      <c r="G964" s="199"/>
      <c r="H964" s="199"/>
      <c r="I964" s="199"/>
      <c r="J964" s="199"/>
      <c r="K964" s="199"/>
      <c r="L964" s="199"/>
      <c r="M964" s="5"/>
      <c r="N964" s="164"/>
      <c r="O964" s="164"/>
      <c r="P964" s="164"/>
      <c r="Q964" s="164"/>
      <c r="R964" s="164"/>
      <c r="S964" s="5"/>
    </row>
    <row r="965" spans="1:19" ht="15.75" customHeight="1">
      <c r="A965" s="5"/>
      <c r="B965" s="164"/>
      <c r="C965" s="164"/>
      <c r="D965" s="162"/>
      <c r="E965" s="166"/>
      <c r="F965" s="166"/>
      <c r="G965" s="199"/>
      <c r="H965" s="199"/>
      <c r="I965" s="199"/>
      <c r="J965" s="199"/>
      <c r="K965" s="199"/>
      <c r="L965" s="199"/>
      <c r="M965" s="5"/>
      <c r="N965" s="164"/>
      <c r="O965" s="164"/>
      <c r="P965" s="164"/>
      <c r="Q965" s="164"/>
      <c r="R965" s="164"/>
      <c r="S965" s="5"/>
    </row>
    <row r="966" spans="1:19" ht="15.75" customHeight="1">
      <c r="A966" s="5"/>
      <c r="B966" s="164"/>
      <c r="C966" s="164"/>
      <c r="D966" s="162"/>
      <c r="E966" s="166"/>
      <c r="F966" s="166"/>
      <c r="G966" s="199"/>
      <c r="H966" s="199"/>
      <c r="I966" s="199"/>
      <c r="J966" s="199"/>
      <c r="K966" s="199"/>
      <c r="L966" s="199"/>
      <c r="M966" s="5"/>
      <c r="N966" s="164"/>
      <c r="O966" s="164"/>
      <c r="P966" s="164"/>
      <c r="Q966" s="164"/>
      <c r="R966" s="164"/>
      <c r="S966" s="5"/>
    </row>
    <row r="967" spans="1:19" ht="15.75" customHeight="1">
      <c r="A967" s="5"/>
      <c r="B967" s="164"/>
      <c r="C967" s="164"/>
      <c r="D967" s="162"/>
      <c r="E967" s="166"/>
      <c r="F967" s="166"/>
      <c r="G967" s="199"/>
      <c r="H967" s="199"/>
      <c r="I967" s="199"/>
      <c r="J967" s="199"/>
      <c r="K967" s="199"/>
      <c r="L967" s="199"/>
      <c r="M967" s="5"/>
      <c r="N967" s="164"/>
      <c r="O967" s="164"/>
      <c r="P967" s="164"/>
      <c r="Q967" s="164"/>
      <c r="R967" s="164"/>
      <c r="S967" s="5"/>
    </row>
    <row r="968" spans="1:19" ht="15.75" customHeight="1">
      <c r="A968" s="5"/>
      <c r="B968" s="164"/>
      <c r="C968" s="164"/>
      <c r="D968" s="162"/>
      <c r="E968" s="166"/>
      <c r="F968" s="166"/>
      <c r="G968" s="199"/>
      <c r="H968" s="199"/>
      <c r="I968" s="199"/>
      <c r="J968" s="199"/>
      <c r="K968" s="199"/>
      <c r="L968" s="199"/>
      <c r="M968" s="5"/>
      <c r="N968" s="164"/>
      <c r="O968" s="164"/>
      <c r="P968" s="164"/>
      <c r="Q968" s="164"/>
      <c r="R968" s="164"/>
      <c r="S968" s="5"/>
    </row>
    <row r="969" spans="1:19" ht="15.75" customHeight="1">
      <c r="A969" s="5"/>
      <c r="B969" s="164"/>
      <c r="C969" s="164"/>
      <c r="D969" s="162"/>
      <c r="E969" s="166"/>
      <c r="F969" s="166"/>
      <c r="G969" s="199"/>
      <c r="H969" s="199"/>
      <c r="I969" s="199"/>
      <c r="J969" s="199"/>
      <c r="K969" s="199"/>
      <c r="L969" s="199"/>
      <c r="M969" s="5"/>
      <c r="N969" s="164"/>
      <c r="O969" s="164"/>
      <c r="P969" s="164"/>
      <c r="Q969" s="164"/>
      <c r="R969" s="164"/>
      <c r="S969" s="5"/>
    </row>
    <row r="970" spans="1:19" ht="15.75" customHeight="1">
      <c r="A970" s="5"/>
      <c r="B970" s="164"/>
      <c r="C970" s="164"/>
      <c r="D970" s="162"/>
      <c r="E970" s="166"/>
      <c r="F970" s="166"/>
      <c r="G970" s="199"/>
      <c r="H970" s="199"/>
      <c r="I970" s="199"/>
      <c r="J970" s="199"/>
      <c r="K970" s="199"/>
      <c r="L970" s="199"/>
      <c r="M970" s="5"/>
      <c r="N970" s="164"/>
      <c r="O970" s="164"/>
      <c r="P970" s="164"/>
      <c r="Q970" s="164"/>
      <c r="R970" s="164"/>
      <c r="S970" s="5"/>
    </row>
    <row r="971" spans="1:19" ht="15.75" customHeight="1">
      <c r="A971" s="5"/>
      <c r="B971" s="164"/>
      <c r="C971" s="164"/>
      <c r="D971" s="162"/>
      <c r="E971" s="166"/>
      <c r="F971" s="166"/>
      <c r="G971" s="199"/>
      <c r="H971" s="199"/>
      <c r="I971" s="199"/>
      <c r="J971" s="199"/>
      <c r="K971" s="199"/>
      <c r="L971" s="199"/>
      <c r="M971" s="5"/>
      <c r="N971" s="164"/>
      <c r="O971" s="164"/>
      <c r="P971" s="164"/>
      <c r="Q971" s="164"/>
      <c r="R971" s="164"/>
      <c r="S971" s="5"/>
    </row>
    <row r="972" spans="1:19" ht="15.75" customHeight="1">
      <c r="A972" s="5"/>
      <c r="B972" s="164"/>
      <c r="C972" s="164"/>
      <c r="D972" s="162"/>
      <c r="E972" s="166"/>
      <c r="F972" s="166"/>
      <c r="G972" s="199"/>
      <c r="H972" s="199"/>
      <c r="I972" s="199"/>
      <c r="J972" s="199"/>
      <c r="K972" s="199"/>
      <c r="L972" s="199"/>
      <c r="M972" s="5"/>
      <c r="N972" s="164"/>
      <c r="O972" s="164"/>
      <c r="P972" s="164"/>
      <c r="Q972" s="164"/>
      <c r="R972" s="164"/>
      <c r="S972" s="5"/>
    </row>
    <row r="973" spans="1:19" ht="15.75" customHeight="1">
      <c r="A973" s="5"/>
      <c r="B973" s="164"/>
      <c r="C973" s="164"/>
      <c r="D973" s="162"/>
      <c r="E973" s="166"/>
      <c r="F973" s="166"/>
      <c r="G973" s="199"/>
      <c r="H973" s="199"/>
      <c r="I973" s="199"/>
      <c r="J973" s="199"/>
      <c r="K973" s="199"/>
      <c r="L973" s="199"/>
      <c r="M973" s="5"/>
      <c r="N973" s="164"/>
      <c r="O973" s="164"/>
      <c r="P973" s="164"/>
      <c r="Q973" s="164"/>
      <c r="R973" s="164"/>
      <c r="S973" s="5"/>
    </row>
    <row r="974" spans="1:19" ht="15.75" customHeight="1">
      <c r="A974" s="5"/>
      <c r="B974" s="164"/>
      <c r="C974" s="164"/>
      <c r="D974" s="162"/>
      <c r="E974" s="166"/>
      <c r="F974" s="166"/>
      <c r="G974" s="199"/>
      <c r="H974" s="199"/>
      <c r="I974" s="199"/>
      <c r="J974" s="199"/>
      <c r="K974" s="199"/>
      <c r="L974" s="199"/>
      <c r="M974" s="5"/>
      <c r="N974" s="164"/>
      <c r="O974" s="164"/>
      <c r="P974" s="164"/>
      <c r="Q974" s="164"/>
      <c r="R974" s="164"/>
      <c r="S974" s="5"/>
    </row>
    <row r="975" spans="1:19" ht="15.75" customHeight="1">
      <c r="A975" s="5"/>
      <c r="B975" s="164"/>
      <c r="C975" s="164"/>
      <c r="D975" s="162"/>
      <c r="E975" s="166"/>
      <c r="F975" s="166"/>
      <c r="G975" s="199"/>
      <c r="H975" s="199"/>
      <c r="I975" s="199"/>
      <c r="J975" s="199"/>
      <c r="K975" s="199"/>
      <c r="L975" s="199"/>
      <c r="M975" s="5"/>
      <c r="N975" s="164"/>
      <c r="O975" s="164"/>
      <c r="P975" s="164"/>
      <c r="Q975" s="164"/>
      <c r="R975" s="164"/>
      <c r="S975" s="5"/>
    </row>
    <row r="976" spans="1:19" ht="15.75" customHeight="1">
      <c r="A976" s="5"/>
      <c r="B976" s="164"/>
      <c r="C976" s="164"/>
      <c r="D976" s="162"/>
      <c r="E976" s="166"/>
      <c r="F976" s="166"/>
      <c r="G976" s="199"/>
      <c r="H976" s="199"/>
      <c r="I976" s="199"/>
      <c r="J976" s="199"/>
      <c r="K976" s="199"/>
      <c r="L976" s="199"/>
      <c r="M976" s="5"/>
      <c r="N976" s="164"/>
      <c r="O976" s="164"/>
      <c r="P976" s="164"/>
      <c r="Q976" s="164"/>
      <c r="R976" s="164"/>
      <c r="S976" s="5"/>
    </row>
    <row r="977" spans="1:19" ht="15.75" customHeight="1">
      <c r="A977" s="5"/>
      <c r="B977" s="164"/>
      <c r="C977" s="164"/>
      <c r="D977" s="162"/>
      <c r="E977" s="166"/>
      <c r="F977" s="166"/>
      <c r="G977" s="199"/>
      <c r="H977" s="199"/>
      <c r="I977" s="199"/>
      <c r="J977" s="199"/>
      <c r="K977" s="199"/>
      <c r="L977" s="199"/>
      <c r="M977" s="5"/>
      <c r="N977" s="164"/>
      <c r="O977" s="164"/>
      <c r="P977" s="164"/>
      <c r="Q977" s="164"/>
      <c r="R977" s="164"/>
      <c r="S977" s="5"/>
    </row>
    <row r="978" spans="1:19" ht="15.75" customHeight="1">
      <c r="A978" s="5"/>
      <c r="B978" s="164"/>
      <c r="C978" s="164"/>
      <c r="D978" s="162"/>
      <c r="E978" s="166"/>
      <c r="F978" s="166"/>
      <c r="G978" s="199"/>
      <c r="H978" s="199"/>
      <c r="I978" s="199"/>
      <c r="J978" s="199"/>
      <c r="K978" s="199"/>
      <c r="L978" s="199"/>
      <c r="M978" s="5"/>
      <c r="N978" s="164"/>
      <c r="O978" s="164"/>
      <c r="P978" s="164"/>
      <c r="Q978" s="164"/>
      <c r="R978" s="164"/>
      <c r="S978" s="5"/>
    </row>
    <row r="979" spans="1:19" ht="15.75" customHeight="1">
      <c r="A979" s="5"/>
      <c r="B979" s="164"/>
      <c r="C979" s="164"/>
      <c r="D979" s="162"/>
      <c r="E979" s="166"/>
      <c r="F979" s="166"/>
      <c r="G979" s="199"/>
      <c r="H979" s="199"/>
      <c r="I979" s="199"/>
      <c r="J979" s="199"/>
      <c r="K979" s="199"/>
      <c r="L979" s="199"/>
      <c r="M979" s="5"/>
      <c r="N979" s="164"/>
      <c r="O979" s="164"/>
      <c r="P979" s="164"/>
      <c r="Q979" s="164"/>
      <c r="R979" s="164"/>
      <c r="S979" s="5"/>
    </row>
    <row r="980" spans="1:19" ht="15.75" customHeight="1">
      <c r="A980" s="5"/>
      <c r="B980" s="164"/>
      <c r="C980" s="164"/>
      <c r="D980" s="162"/>
      <c r="E980" s="166"/>
      <c r="F980" s="166"/>
      <c r="G980" s="199"/>
      <c r="H980" s="199"/>
      <c r="I980" s="199"/>
      <c r="J980" s="199"/>
      <c r="K980" s="199"/>
      <c r="L980" s="199"/>
      <c r="M980" s="5"/>
      <c r="N980" s="164"/>
      <c r="O980" s="164"/>
      <c r="P980" s="164"/>
      <c r="Q980" s="164"/>
      <c r="R980" s="164"/>
      <c r="S980" s="5"/>
    </row>
    <row r="981" spans="1:19" ht="15.75" customHeight="1">
      <c r="A981" s="5"/>
      <c r="B981" s="164"/>
      <c r="C981" s="164"/>
      <c r="D981" s="162"/>
      <c r="E981" s="166"/>
      <c r="F981" s="166"/>
      <c r="G981" s="199"/>
      <c r="H981" s="199"/>
      <c r="I981" s="199"/>
      <c r="J981" s="199"/>
      <c r="K981" s="199"/>
      <c r="L981" s="199"/>
      <c r="M981" s="5"/>
      <c r="N981" s="164"/>
      <c r="O981" s="164"/>
      <c r="P981" s="164"/>
      <c r="Q981" s="164"/>
      <c r="R981" s="164"/>
      <c r="S981" s="5"/>
    </row>
    <row r="982" spans="1:19" ht="15.75" customHeight="1">
      <c r="A982" s="5"/>
      <c r="B982" s="164"/>
      <c r="C982" s="164"/>
      <c r="D982" s="162"/>
      <c r="E982" s="166"/>
      <c r="F982" s="166"/>
      <c r="G982" s="199"/>
      <c r="H982" s="199"/>
      <c r="I982" s="199"/>
      <c r="J982" s="199"/>
      <c r="K982" s="199"/>
      <c r="L982" s="199"/>
      <c r="M982" s="5"/>
      <c r="N982" s="164"/>
      <c r="O982" s="164"/>
      <c r="P982" s="164"/>
      <c r="Q982" s="164"/>
      <c r="R982" s="164"/>
      <c r="S982" s="5"/>
    </row>
    <row r="983" spans="1:19" ht="15.75" customHeight="1">
      <c r="A983" s="5"/>
      <c r="B983" s="164"/>
      <c r="C983" s="164"/>
      <c r="D983" s="162"/>
      <c r="E983" s="166"/>
      <c r="F983" s="166"/>
      <c r="G983" s="199"/>
      <c r="H983" s="199"/>
      <c r="I983" s="199"/>
      <c r="J983" s="199"/>
      <c r="K983" s="199"/>
      <c r="L983" s="199"/>
      <c r="M983" s="5"/>
      <c r="N983" s="164"/>
      <c r="O983" s="164"/>
      <c r="P983" s="164"/>
      <c r="Q983" s="164"/>
      <c r="R983" s="164"/>
      <c r="S983" s="5"/>
    </row>
    <row r="984" spans="1:19" ht="15.75" customHeight="1">
      <c r="A984" s="5"/>
      <c r="B984" s="164"/>
      <c r="C984" s="164"/>
      <c r="D984" s="162"/>
      <c r="E984" s="166"/>
      <c r="F984" s="166"/>
      <c r="G984" s="199"/>
      <c r="H984" s="199"/>
      <c r="I984" s="199"/>
      <c r="J984" s="199"/>
      <c r="K984" s="199"/>
      <c r="L984" s="199"/>
      <c r="M984" s="5"/>
      <c r="N984" s="164"/>
      <c r="O984" s="164"/>
      <c r="P984" s="164"/>
      <c r="Q984" s="164"/>
      <c r="R984" s="164"/>
      <c r="S984" s="5"/>
    </row>
    <row r="985" spans="1:19" ht="15.75" customHeight="1">
      <c r="A985" s="5"/>
      <c r="B985" s="164"/>
      <c r="C985" s="164"/>
      <c r="D985" s="162"/>
      <c r="E985" s="166"/>
      <c r="F985" s="166"/>
      <c r="G985" s="199"/>
      <c r="H985" s="199"/>
      <c r="I985" s="199"/>
      <c r="J985" s="199"/>
      <c r="K985" s="199"/>
      <c r="L985" s="199"/>
      <c r="M985" s="5"/>
      <c r="N985" s="164"/>
      <c r="O985" s="164"/>
      <c r="P985" s="164"/>
      <c r="Q985" s="164"/>
      <c r="R985" s="164"/>
      <c r="S985" s="5"/>
    </row>
    <row r="986" spans="1:19" ht="15.75" customHeight="1">
      <c r="A986" s="5"/>
      <c r="B986" s="164"/>
      <c r="C986" s="164"/>
      <c r="D986" s="162"/>
      <c r="E986" s="166"/>
      <c r="F986" s="166"/>
      <c r="G986" s="199"/>
      <c r="H986" s="199"/>
      <c r="I986" s="199"/>
      <c r="J986" s="199"/>
      <c r="K986" s="199"/>
      <c r="L986" s="199"/>
      <c r="M986" s="5"/>
      <c r="N986" s="164"/>
      <c r="O986" s="164"/>
      <c r="P986" s="164"/>
      <c r="Q986" s="164"/>
      <c r="R986" s="164"/>
      <c r="S986" s="5"/>
    </row>
    <row r="987" spans="1:19" ht="15.75" customHeight="1">
      <c r="A987" s="5"/>
      <c r="B987" s="164"/>
      <c r="C987" s="164"/>
      <c r="D987" s="162"/>
      <c r="E987" s="166"/>
      <c r="F987" s="166"/>
      <c r="G987" s="199"/>
      <c r="H987" s="199"/>
      <c r="I987" s="199"/>
      <c r="J987" s="199"/>
      <c r="K987" s="199"/>
      <c r="L987" s="199"/>
      <c r="M987" s="5"/>
      <c r="N987" s="164"/>
      <c r="O987" s="164"/>
      <c r="P987" s="164"/>
      <c r="Q987" s="164"/>
      <c r="R987" s="164"/>
      <c r="S987" s="5"/>
    </row>
    <row r="988" spans="1:19" ht="15.75" customHeight="1">
      <c r="A988" s="5"/>
      <c r="B988" s="164"/>
      <c r="C988" s="164"/>
      <c r="D988" s="162"/>
      <c r="E988" s="166"/>
      <c r="F988" s="166"/>
      <c r="G988" s="199"/>
      <c r="H988" s="199"/>
      <c r="I988" s="199"/>
      <c r="J988" s="199"/>
      <c r="K988" s="199"/>
      <c r="L988" s="199"/>
      <c r="M988" s="5"/>
      <c r="N988" s="164"/>
      <c r="O988" s="164"/>
      <c r="P988" s="164"/>
      <c r="Q988" s="164"/>
      <c r="R988" s="164"/>
      <c r="S988" s="5"/>
    </row>
    <row r="989" spans="1:19" ht="15.75" customHeight="1">
      <c r="A989" s="5"/>
      <c r="B989" s="164"/>
      <c r="C989" s="164"/>
      <c r="D989" s="162"/>
      <c r="E989" s="166"/>
      <c r="F989" s="166"/>
      <c r="G989" s="199"/>
      <c r="H989" s="199"/>
      <c r="I989" s="199"/>
      <c r="J989" s="199"/>
      <c r="K989" s="199"/>
      <c r="L989" s="199"/>
      <c r="M989" s="5"/>
      <c r="N989" s="164"/>
      <c r="O989" s="164"/>
      <c r="P989" s="164"/>
      <c r="Q989" s="164"/>
      <c r="R989" s="164"/>
      <c r="S989" s="5"/>
    </row>
    <row r="990" spans="1:19" ht="15.75" customHeight="1">
      <c r="A990" s="5"/>
      <c r="B990" s="164"/>
      <c r="C990" s="164"/>
      <c r="D990" s="162"/>
      <c r="E990" s="166"/>
      <c r="F990" s="166"/>
      <c r="G990" s="199"/>
      <c r="H990" s="199"/>
      <c r="I990" s="199"/>
      <c r="J990" s="199"/>
      <c r="K990" s="199"/>
      <c r="L990" s="199"/>
      <c r="M990" s="5"/>
      <c r="N990" s="164"/>
      <c r="O990" s="164"/>
      <c r="P990" s="164"/>
      <c r="Q990" s="164"/>
      <c r="R990" s="164"/>
      <c r="S990" s="5"/>
    </row>
    <row r="991" spans="1:19" ht="15.75" customHeight="1">
      <c r="A991" s="5"/>
      <c r="B991" s="164"/>
      <c r="C991" s="164"/>
      <c r="D991" s="162"/>
      <c r="E991" s="166"/>
      <c r="F991" s="166"/>
      <c r="G991" s="199"/>
      <c r="H991" s="199"/>
      <c r="I991" s="199"/>
      <c r="J991" s="199"/>
      <c r="K991" s="199"/>
      <c r="L991" s="199"/>
      <c r="M991" s="5"/>
      <c r="N991" s="164"/>
      <c r="O991" s="164"/>
      <c r="P991" s="164"/>
      <c r="Q991" s="164"/>
      <c r="R991" s="164"/>
      <c r="S991" s="5"/>
    </row>
    <row r="992" spans="1:19" ht="15.75" customHeight="1">
      <c r="A992" s="5"/>
      <c r="B992" s="164"/>
      <c r="C992" s="164"/>
      <c r="D992" s="162"/>
      <c r="E992" s="166"/>
      <c r="F992" s="166"/>
      <c r="G992" s="199"/>
      <c r="H992" s="199"/>
      <c r="I992" s="199"/>
      <c r="J992" s="199"/>
      <c r="K992" s="199"/>
      <c r="L992" s="199"/>
      <c r="M992" s="5"/>
      <c r="N992" s="164"/>
      <c r="O992" s="164"/>
      <c r="P992" s="164"/>
      <c r="Q992" s="164"/>
      <c r="R992" s="164"/>
      <c r="S992" s="5"/>
    </row>
    <row r="993" spans="1:19" ht="15.75" customHeight="1">
      <c r="A993" s="5"/>
      <c r="B993" s="164"/>
      <c r="C993" s="164"/>
      <c r="D993" s="162"/>
      <c r="E993" s="166"/>
      <c r="F993" s="166"/>
      <c r="G993" s="199"/>
      <c r="H993" s="199"/>
      <c r="I993" s="199"/>
      <c r="J993" s="199"/>
      <c r="K993" s="199"/>
      <c r="L993" s="199"/>
      <c r="M993" s="5"/>
      <c r="N993" s="164"/>
      <c r="O993" s="164"/>
      <c r="P993" s="164"/>
      <c r="Q993" s="164"/>
      <c r="R993" s="164"/>
      <c r="S993" s="5"/>
    </row>
    <row r="994" spans="1:19" ht="15.75" customHeight="1">
      <c r="A994" s="5"/>
      <c r="B994" s="164"/>
      <c r="C994" s="164"/>
      <c r="D994" s="162"/>
      <c r="E994" s="166"/>
      <c r="F994" s="166"/>
      <c r="G994" s="199"/>
      <c r="H994" s="199"/>
      <c r="I994" s="199"/>
      <c r="J994" s="199"/>
      <c r="K994" s="199"/>
      <c r="L994" s="199"/>
      <c r="M994" s="5"/>
      <c r="O994" s="164"/>
      <c r="P994" s="164"/>
      <c r="Q994" s="164"/>
      <c r="R994" s="164"/>
      <c r="S994" s="5"/>
    </row>
    <row r="995" spans="1:19" ht="15" customHeight="1">
      <c r="B995" s="164"/>
      <c r="C995" s="164"/>
      <c r="D995" s="162"/>
      <c r="E995" s="166"/>
      <c r="F995" s="166"/>
      <c r="G995" s="199"/>
      <c r="H995" s="199"/>
      <c r="I995" s="199"/>
      <c r="J995" s="199"/>
      <c r="K995" s="199"/>
      <c r="L995" s="199"/>
      <c r="P995" s="164"/>
      <c r="Q995" s="164"/>
    </row>
    <row r="996" spans="1:19" ht="15" customHeight="1">
      <c r="B996" s="164"/>
      <c r="C996" s="164"/>
      <c r="D996" s="162"/>
      <c r="E996" s="166"/>
      <c r="F996" s="166"/>
      <c r="G996" s="199"/>
      <c r="H996" s="199"/>
      <c r="I996" s="199"/>
      <c r="J996" s="199"/>
      <c r="K996" s="199"/>
      <c r="L996" s="199"/>
      <c r="P996" s="164"/>
      <c r="Q996" s="164"/>
    </row>
    <row r="997" spans="1:19" ht="15" customHeight="1">
      <c r="B997" s="164"/>
      <c r="C997" s="164"/>
      <c r="D997" s="162"/>
      <c r="E997" s="166"/>
      <c r="F997" s="166"/>
      <c r="G997" s="199"/>
      <c r="H997" s="199"/>
      <c r="I997" s="199"/>
      <c r="J997" s="199"/>
      <c r="K997" s="199"/>
      <c r="L997" s="199"/>
    </row>
    <row r="998" spans="1:19" ht="15" customHeight="1">
      <c r="B998" s="164"/>
      <c r="C998" s="164"/>
      <c r="D998" s="162"/>
      <c r="E998" s="166"/>
      <c r="F998" s="166"/>
      <c r="G998" s="199"/>
      <c r="H998" s="199"/>
      <c r="I998" s="199"/>
      <c r="J998" s="199"/>
      <c r="K998" s="199"/>
      <c r="L998" s="199"/>
    </row>
    <row r="999" spans="1:19" ht="15" customHeight="1">
      <c r="B999" s="164"/>
      <c r="C999" s="164"/>
      <c r="D999" s="162"/>
      <c r="E999" s="166"/>
      <c r="F999" s="166"/>
      <c r="G999" s="199"/>
      <c r="H999" s="199"/>
      <c r="I999" s="199"/>
      <c r="J999" s="199"/>
      <c r="K999" s="199"/>
      <c r="L999" s="199"/>
    </row>
    <row r="1000" spans="1:19" ht="15" customHeight="1">
      <c r="B1000" s="164"/>
      <c r="C1000" s="164"/>
      <c r="D1000" s="162"/>
      <c r="E1000" s="166"/>
      <c r="F1000" s="166"/>
      <c r="G1000" s="199"/>
      <c r="H1000" s="199"/>
      <c r="I1000" s="199"/>
      <c r="J1000" s="199"/>
      <c r="K1000" s="199"/>
      <c r="L1000" s="199"/>
    </row>
    <row r="1001" spans="1:19" ht="15" customHeight="1">
      <c r="B1001" s="164"/>
      <c r="C1001" s="164"/>
      <c r="D1001" s="162"/>
      <c r="E1001" s="166"/>
      <c r="F1001" s="166"/>
      <c r="G1001" s="199"/>
      <c r="H1001" s="199"/>
      <c r="I1001" s="199"/>
      <c r="J1001" s="199"/>
      <c r="K1001" s="199"/>
      <c r="L1001" s="199"/>
    </row>
    <row r="1002" spans="1:19" ht="15" customHeight="1">
      <c r="B1002" s="164"/>
      <c r="C1002" s="164"/>
      <c r="D1002" s="162"/>
      <c r="E1002" s="166"/>
      <c r="F1002" s="166"/>
      <c r="G1002" s="199"/>
      <c r="H1002" s="199"/>
      <c r="I1002" s="199"/>
      <c r="J1002" s="199"/>
      <c r="K1002" s="199"/>
      <c r="L1002" s="199"/>
    </row>
    <row r="1003" spans="1:19" ht="15" customHeight="1">
      <c r="B1003" s="164"/>
      <c r="C1003" s="164"/>
      <c r="D1003" s="162"/>
      <c r="E1003" s="166"/>
      <c r="F1003" s="166"/>
      <c r="G1003" s="199"/>
      <c r="H1003" s="199"/>
      <c r="I1003" s="199"/>
      <c r="J1003" s="199"/>
      <c r="K1003" s="199"/>
      <c r="L1003" s="199"/>
    </row>
    <row r="1004" spans="1:19" ht="15" customHeight="1">
      <c r="B1004" s="164"/>
      <c r="C1004" s="164"/>
      <c r="D1004" s="162"/>
      <c r="E1004" s="166"/>
      <c r="F1004" s="166"/>
      <c r="G1004" s="199"/>
      <c r="H1004" s="199"/>
      <c r="I1004" s="199"/>
      <c r="J1004" s="199"/>
      <c r="K1004" s="199"/>
      <c r="L1004" s="199"/>
    </row>
    <row r="1005" spans="1:19" ht="15" customHeight="1">
      <c r="B1005" s="164"/>
      <c r="C1005" s="164"/>
      <c r="D1005" s="162"/>
      <c r="E1005" s="166"/>
      <c r="F1005" s="166"/>
      <c r="G1005" s="199"/>
      <c r="H1005" s="199"/>
      <c r="I1005" s="199"/>
      <c r="J1005" s="199"/>
      <c r="K1005" s="199"/>
      <c r="L1005" s="199"/>
    </row>
    <row r="1006" spans="1:19" ht="15" customHeight="1">
      <c r="B1006" s="164"/>
      <c r="C1006" s="164"/>
      <c r="D1006" s="162"/>
      <c r="E1006" s="166"/>
      <c r="F1006" s="166"/>
      <c r="G1006" s="199"/>
      <c r="H1006" s="199"/>
      <c r="I1006" s="199"/>
      <c r="J1006" s="199"/>
      <c r="K1006" s="199"/>
      <c r="L1006" s="199"/>
    </row>
    <row r="1007" spans="1:19" ht="15" customHeight="1">
      <c r="B1007" s="164"/>
      <c r="C1007" s="164"/>
      <c r="D1007" s="162"/>
      <c r="E1007" s="166"/>
      <c r="F1007" s="166"/>
      <c r="G1007" s="199"/>
      <c r="H1007" s="199"/>
      <c r="I1007" s="199"/>
      <c r="J1007" s="199"/>
      <c r="K1007" s="199"/>
      <c r="L1007" s="199"/>
    </row>
    <row r="1008" spans="1:19" ht="15" customHeight="1">
      <c r="B1008" s="164"/>
      <c r="C1008" s="164"/>
      <c r="D1008" s="162"/>
      <c r="E1008" s="166"/>
      <c r="F1008" s="166"/>
      <c r="G1008" s="199"/>
      <c r="H1008" s="199"/>
      <c r="I1008" s="199"/>
      <c r="J1008" s="199"/>
      <c r="K1008" s="199"/>
      <c r="L1008" s="199"/>
    </row>
    <row r="1009" spans="2:12" ht="15" customHeight="1">
      <c r="B1009" s="164"/>
      <c r="C1009" s="164"/>
      <c r="D1009" s="162"/>
      <c r="E1009" s="166"/>
      <c r="F1009" s="166"/>
      <c r="G1009" s="199"/>
      <c r="H1009" s="199"/>
      <c r="I1009" s="199"/>
      <c r="J1009" s="199"/>
      <c r="K1009" s="199"/>
      <c r="L1009" s="199"/>
    </row>
    <row r="1010" spans="2:12" ht="15" customHeight="1">
      <c r="B1010" s="164"/>
      <c r="C1010" s="164"/>
      <c r="D1010" s="162"/>
      <c r="E1010" s="166"/>
      <c r="F1010" s="166"/>
      <c r="G1010" s="199"/>
      <c r="H1010" s="199"/>
      <c r="I1010" s="199"/>
      <c r="J1010" s="199"/>
      <c r="K1010" s="199"/>
      <c r="L1010" s="199"/>
    </row>
    <row r="1011" spans="2:12" ht="15" customHeight="1">
      <c r="B1011" s="164"/>
      <c r="C1011" s="164"/>
      <c r="D1011" s="162"/>
      <c r="E1011" s="166"/>
      <c r="F1011" s="166"/>
      <c r="G1011" s="199"/>
      <c r="H1011" s="199"/>
      <c r="I1011" s="199"/>
      <c r="J1011" s="199"/>
      <c r="K1011" s="199"/>
      <c r="L1011" s="199"/>
    </row>
    <row r="1012" spans="2:12" ht="15" customHeight="1">
      <c r="B1012" s="164"/>
      <c r="C1012" s="164"/>
      <c r="D1012" s="162"/>
      <c r="E1012" s="166"/>
      <c r="F1012" s="166"/>
      <c r="G1012" s="199"/>
      <c r="H1012" s="199"/>
      <c r="I1012" s="199"/>
      <c r="J1012" s="199"/>
      <c r="K1012" s="199"/>
      <c r="L1012" s="199"/>
    </row>
    <row r="1013" spans="2:12" ht="15" customHeight="1">
      <c r="B1013" s="164"/>
      <c r="C1013" s="164"/>
      <c r="D1013" s="162"/>
      <c r="E1013" s="166"/>
      <c r="F1013" s="166"/>
      <c r="G1013" s="199"/>
      <c r="H1013" s="199"/>
      <c r="I1013" s="199"/>
      <c r="J1013" s="199"/>
      <c r="K1013" s="199"/>
      <c r="L1013" s="199"/>
    </row>
    <row r="1014" spans="2:12" ht="15" customHeight="1">
      <c r="B1014" s="164"/>
      <c r="C1014" s="164"/>
      <c r="D1014" s="162"/>
      <c r="E1014" s="166"/>
      <c r="F1014" s="166"/>
      <c r="G1014" s="199"/>
      <c r="H1014" s="199"/>
      <c r="I1014" s="199"/>
      <c r="J1014" s="199"/>
      <c r="K1014" s="199"/>
      <c r="L1014" s="199"/>
    </row>
    <row r="1015" spans="2:12" ht="15" customHeight="1">
      <c r="B1015" s="164"/>
      <c r="C1015" s="164"/>
      <c r="D1015" s="162"/>
      <c r="E1015" s="166"/>
      <c r="F1015" s="166"/>
      <c r="G1015" s="199"/>
      <c r="H1015" s="199"/>
      <c r="I1015" s="199"/>
      <c r="J1015" s="199"/>
      <c r="K1015" s="199"/>
      <c r="L1015" s="199"/>
    </row>
    <row r="1016" spans="2:12" ht="15" customHeight="1">
      <c r="B1016" s="164"/>
      <c r="C1016" s="164"/>
      <c r="D1016" s="162"/>
      <c r="E1016" s="166"/>
      <c r="F1016" s="166"/>
      <c r="G1016" s="199"/>
      <c r="H1016" s="199"/>
      <c r="I1016" s="199"/>
      <c r="J1016" s="199"/>
      <c r="K1016" s="199"/>
      <c r="L1016" s="199"/>
    </row>
  </sheetData>
  <sheetProtection selectLockedCells="1"/>
  <mergeCells count="5">
    <mergeCell ref="G3:I3"/>
    <mergeCell ref="J3:L3"/>
    <mergeCell ref="P5:Q5"/>
    <mergeCell ref="P6:Q6"/>
    <mergeCell ref="P12:Q12"/>
  </mergeCells>
  <dataValidations count="2">
    <dataValidation type="list" allowBlank="1" showInputMessage="1" showErrorMessage="1" sqref="F6:F270" xr:uid="{2323EEB3-05AE-4AC5-9FA1-25F2232A3EE7}">
      <formula1>$O$6:$O$9</formula1>
    </dataValidation>
    <dataValidation type="list" allowBlank="1" showInputMessage="1" showErrorMessage="1" sqref="E6:E270" xr:uid="{26D1094D-FABC-45A1-AFDC-9B0249A97C71}">
      <formula1>$N$6:$N$44</formula1>
    </dataValidation>
  </dataValidations>
  <pageMargins left="0.7" right="0.7" top="0.75" bottom="0.75" header="0" footer="0"/>
  <pageSetup paperSize="9"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C18-E105-410B-9D8D-8381287015DE}">
  <sheetPr>
    <tabColor theme="9" tint="-0.249977111117893"/>
    <pageSetUpPr fitToPage="1"/>
  </sheetPr>
  <dimension ref="A1:AK977"/>
  <sheetViews>
    <sheetView tabSelected="1" zoomScale="130" zoomScaleNormal="130" workbookViewId="0">
      <pane ySplit="1" topLeftCell="A223" activePane="bottomLeft" state="frozen"/>
      <selection pane="bottomLeft" activeCell="O234" sqref="O234"/>
    </sheetView>
  </sheetViews>
  <sheetFormatPr defaultColWidth="14.42578125" defaultRowHeight="15" customHeight="1"/>
  <cols>
    <col min="1" max="1" width="5.42578125" style="6" customWidth="1"/>
    <col min="2" max="2" width="9" style="43" bestFit="1" customWidth="1"/>
    <col min="3" max="3" width="40.85546875" style="6" customWidth="1"/>
    <col min="4" max="4" width="5.85546875" style="6" customWidth="1"/>
    <col min="5" max="5" width="5.7109375" style="6" customWidth="1"/>
    <col min="6" max="6" width="7.5703125" style="6" customWidth="1"/>
    <col min="7" max="7" width="3.42578125" style="6" customWidth="1"/>
    <col min="8" max="8" width="13.5703125" style="38" customWidth="1"/>
    <col min="9" max="9" width="22" style="38" customWidth="1"/>
    <col min="10" max="10" width="8.28515625" style="38" customWidth="1"/>
    <col min="11" max="11" width="8.7109375" style="38" customWidth="1"/>
    <col min="12" max="12" width="11.5703125" style="45" customWidth="1"/>
    <col min="13" max="13" width="11" style="6" customWidth="1"/>
    <col min="14" max="14" width="11.140625" style="6" customWidth="1"/>
    <col min="15" max="15" width="11" style="6" bestFit="1" customWidth="1"/>
    <col min="16" max="16" width="1.42578125" style="6" customWidth="1"/>
    <col min="17" max="17" width="12.42578125" style="6" bestFit="1" customWidth="1"/>
    <col min="18" max="18" width="2" style="6" customWidth="1"/>
    <col min="19" max="19" width="8.5703125" style="6" bestFit="1" customWidth="1"/>
    <col min="20" max="20" width="8.7109375" style="6" bestFit="1" customWidth="1"/>
    <col min="21" max="21" width="8.42578125" style="6" customWidth="1"/>
    <col min="22" max="22" width="1.42578125" style="6" customWidth="1"/>
    <col min="23" max="23" width="9.28515625" style="6" bestFit="1" customWidth="1"/>
    <col min="24" max="25" width="8.42578125" style="6" customWidth="1"/>
    <col min="26" max="26" width="1.42578125" style="6" customWidth="1"/>
    <col min="27" max="27" width="8.42578125" style="6" customWidth="1"/>
    <col min="28" max="28" width="10.5703125" style="6" bestFit="1" customWidth="1"/>
    <col min="29" max="29" width="9.5703125" style="6" bestFit="1" customWidth="1"/>
    <col min="30" max="30" width="7.85546875" style="6" bestFit="1" customWidth="1"/>
    <col min="31" max="31" width="6.5703125" style="6" customWidth="1"/>
    <col min="32" max="32" width="8.42578125" style="6" customWidth="1"/>
    <col min="33" max="34" width="14.42578125" style="6"/>
    <col min="35" max="35" width="8" style="6" bestFit="1" customWidth="1"/>
    <col min="36" max="16384" width="14.42578125" style="6"/>
  </cols>
  <sheetData>
    <row r="1" spans="1:37" ht="19.5" customHeight="1">
      <c r="A1" s="236"/>
      <c r="B1" s="244" t="s">
        <v>311</v>
      </c>
      <c r="C1" s="245"/>
      <c r="D1" s="245"/>
      <c r="E1" s="245"/>
      <c r="F1" s="245"/>
      <c r="G1" s="245"/>
      <c r="H1" s="245"/>
      <c r="I1" s="237"/>
      <c r="J1" s="275" t="s">
        <v>312</v>
      </c>
      <c r="K1" s="276"/>
      <c r="L1" s="277"/>
      <c r="M1" s="228" t="s">
        <v>313</v>
      </c>
      <c r="N1" s="229" t="s">
        <v>314</v>
      </c>
      <c r="O1" s="229" t="s">
        <v>315</v>
      </c>
      <c r="P1" s="75"/>
      <c r="Q1" s="247" t="s">
        <v>316</v>
      </c>
      <c r="R1" s="246"/>
      <c r="S1" s="278" t="s">
        <v>317</v>
      </c>
      <c r="T1" s="278"/>
      <c r="U1" s="278"/>
      <c r="V1" s="74"/>
      <c r="W1" s="279" t="s">
        <v>318</v>
      </c>
      <c r="X1" s="279"/>
      <c r="Y1" s="279"/>
      <c r="Z1" s="73"/>
      <c r="AA1" s="279" t="s">
        <v>319</v>
      </c>
      <c r="AB1" s="279"/>
      <c r="AC1" s="279"/>
      <c r="AD1" s="279"/>
      <c r="AE1" s="5"/>
      <c r="AF1" s="2"/>
      <c r="AG1" s="5"/>
      <c r="AH1" s="5"/>
      <c r="AI1" s="5"/>
      <c r="AJ1" s="5"/>
      <c r="AK1" s="5"/>
    </row>
    <row r="2" spans="1:37">
      <c r="A2" s="5"/>
      <c r="B2" s="47" t="s">
        <v>6</v>
      </c>
      <c r="C2" s="11"/>
      <c r="D2" s="12" t="s">
        <v>320</v>
      </c>
      <c r="E2" s="12" t="s">
        <v>321</v>
      </c>
      <c r="F2" s="12" t="s">
        <v>322</v>
      </c>
      <c r="G2" s="12" t="s">
        <v>323</v>
      </c>
      <c r="H2" s="13" t="s">
        <v>9</v>
      </c>
      <c r="I2" s="13" t="s">
        <v>10</v>
      </c>
      <c r="J2" s="12" t="s">
        <v>324</v>
      </c>
      <c r="K2" s="12" t="s">
        <v>325</v>
      </c>
      <c r="L2" s="12" t="s">
        <v>326</v>
      </c>
      <c r="M2" s="14" t="s">
        <v>11</v>
      </c>
      <c r="N2" s="14" t="s">
        <v>11</v>
      </c>
      <c r="O2" s="14" t="s">
        <v>11</v>
      </c>
      <c r="P2" s="76"/>
      <c r="Q2" s="76" t="s">
        <v>327</v>
      </c>
      <c r="R2" s="76"/>
      <c r="S2" s="5" t="s">
        <v>328</v>
      </c>
      <c r="T2" s="5" t="s">
        <v>329</v>
      </c>
      <c r="U2" s="5" t="s">
        <v>330</v>
      </c>
      <c r="V2" s="5"/>
      <c r="W2" s="5" t="s">
        <v>331</v>
      </c>
      <c r="X2" s="5" t="s">
        <v>332</v>
      </c>
      <c r="Y2" s="5" t="s">
        <v>333</v>
      </c>
      <c r="Z2" s="5"/>
      <c r="AA2" s="5" t="s">
        <v>334</v>
      </c>
      <c r="AB2" s="5" t="s">
        <v>335</v>
      </c>
      <c r="AC2" s="5" t="s">
        <v>336</v>
      </c>
      <c r="AD2" s="5" t="s">
        <v>337</v>
      </c>
      <c r="AE2" s="5"/>
      <c r="AF2" s="5"/>
      <c r="AG2" s="15" t="s">
        <v>9</v>
      </c>
      <c r="AH2" s="16" t="s">
        <v>10</v>
      </c>
      <c r="AI2" s="271" t="s">
        <v>12</v>
      </c>
      <c r="AJ2" s="272"/>
      <c r="AK2" s="5"/>
    </row>
    <row r="3" spans="1:37">
      <c r="A3" s="224">
        <v>2.8</v>
      </c>
      <c r="B3" s="54" t="s">
        <v>14</v>
      </c>
      <c r="C3" s="55" t="s">
        <v>15</v>
      </c>
      <c r="D3" s="56">
        <v>1</v>
      </c>
      <c r="E3" s="56">
        <v>15</v>
      </c>
      <c r="F3" s="19" t="s">
        <v>338</v>
      </c>
      <c r="G3" s="19"/>
      <c r="H3" s="57" t="s">
        <v>16</v>
      </c>
      <c r="I3" s="39" t="s">
        <v>339</v>
      </c>
      <c r="J3" s="58">
        <v>0.5</v>
      </c>
      <c r="K3" s="58">
        <v>0.14000000000000001</v>
      </c>
      <c r="L3" s="59">
        <f t="shared" ref="L3:L16" si="0">(J3+K3)*1.35</f>
        <v>0.8640000000000001</v>
      </c>
      <c r="M3" s="225">
        <v>3.25</v>
      </c>
      <c r="N3" s="201">
        <v>3.4</v>
      </c>
      <c r="O3" s="201">
        <v>4.8</v>
      </c>
      <c r="P3" s="37"/>
      <c r="Q3" s="37">
        <f t="shared" ref="Q3:Q67" si="1">O3*0.9</f>
        <v>4.32</v>
      </c>
      <c r="R3" s="37"/>
      <c r="S3" s="60">
        <f t="shared" ref="S3:S34" si="2">L3*3</f>
        <v>2.5920000000000005</v>
      </c>
      <c r="T3" s="60">
        <f>O3-S3</f>
        <v>2.2079999999999993</v>
      </c>
      <c r="U3" s="62">
        <f>T3/S3</f>
        <v>0.85185185185185142</v>
      </c>
      <c r="V3" s="70"/>
      <c r="W3" s="61"/>
      <c r="X3" s="60">
        <f>M3-L3</f>
        <v>2.3860000000000001</v>
      </c>
      <c r="Y3" s="62"/>
      <c r="Z3" s="70"/>
      <c r="AA3" s="63">
        <f>M3-O3</f>
        <v>-1.5499999999999998</v>
      </c>
      <c r="AB3" s="62"/>
      <c r="AC3" s="62">
        <f>(M3-S3)/S3</f>
        <v>0.25385802469135776</v>
      </c>
      <c r="AD3" s="62">
        <f>U3-AC3</f>
        <v>0.59799382716049365</v>
      </c>
      <c r="AE3" s="70"/>
      <c r="AF3" s="50"/>
      <c r="AG3" s="21" t="s">
        <v>18</v>
      </c>
      <c r="AH3" s="22" t="s">
        <v>17</v>
      </c>
      <c r="AI3" s="23" t="s">
        <v>25</v>
      </c>
      <c r="AJ3" s="24" t="s">
        <v>26</v>
      </c>
      <c r="AK3" s="5"/>
    </row>
    <row r="4" spans="1:37">
      <c r="A4" s="224">
        <v>3.12</v>
      </c>
      <c r="B4" s="64" t="s">
        <v>21</v>
      </c>
      <c r="C4" s="55" t="s">
        <v>22</v>
      </c>
      <c r="D4" s="56">
        <v>1</v>
      </c>
      <c r="E4" s="56">
        <v>15</v>
      </c>
      <c r="F4" s="19" t="s">
        <v>338</v>
      </c>
      <c r="G4" s="19"/>
      <c r="H4" s="57" t="s">
        <v>16</v>
      </c>
      <c r="I4" s="39" t="s">
        <v>339</v>
      </c>
      <c r="J4" s="65">
        <v>0.71</v>
      </c>
      <c r="K4" s="65">
        <v>0.18</v>
      </c>
      <c r="L4" s="59">
        <f t="shared" si="0"/>
        <v>1.2015</v>
      </c>
      <c r="M4" s="225">
        <v>3.75</v>
      </c>
      <c r="N4" s="201">
        <v>4.2</v>
      </c>
      <c r="O4" s="201">
        <v>5.8</v>
      </c>
      <c r="P4" s="37"/>
      <c r="Q4" s="37">
        <f t="shared" si="1"/>
        <v>5.22</v>
      </c>
      <c r="R4" s="37"/>
      <c r="S4" s="60">
        <f t="shared" si="2"/>
        <v>3.6044999999999998</v>
      </c>
      <c r="T4" s="60">
        <f>O4-S4</f>
        <v>2.1955</v>
      </c>
      <c r="U4" s="62">
        <f>T4/S4</f>
        <v>0.60909973644056048</v>
      </c>
      <c r="V4" s="70"/>
      <c r="W4" s="61"/>
      <c r="X4" s="60">
        <f>M4-L4</f>
        <v>2.5484999999999998</v>
      </c>
      <c r="Y4" s="62"/>
      <c r="Z4" s="70"/>
      <c r="AA4" s="63">
        <f>M4-O4</f>
        <v>-2.0499999999999998</v>
      </c>
      <c r="AB4" s="62"/>
      <c r="AC4" s="62">
        <f>(M4-S4)/S4</f>
        <v>4.0366208905534801E-2</v>
      </c>
      <c r="AD4" s="62">
        <f>U4-AC4</f>
        <v>0.56873352753502571</v>
      </c>
      <c r="AE4" s="70"/>
      <c r="AF4" s="50"/>
      <c r="AG4" s="26" t="s">
        <v>23</v>
      </c>
      <c r="AH4" s="27" t="s">
        <v>24</v>
      </c>
      <c r="AI4" s="23" t="s">
        <v>31</v>
      </c>
      <c r="AJ4" s="24" t="s">
        <v>32</v>
      </c>
      <c r="AK4" s="5"/>
    </row>
    <row r="5" spans="1:37">
      <c r="A5" s="5"/>
      <c r="B5" s="220" t="s">
        <v>28</v>
      </c>
      <c r="C5" s="200" t="s">
        <v>29</v>
      </c>
      <c r="D5" s="56">
        <v>1</v>
      </c>
      <c r="E5" s="56">
        <v>35</v>
      </c>
      <c r="F5" s="19" t="s">
        <v>338</v>
      </c>
      <c r="G5" s="19"/>
      <c r="H5" s="57" t="s">
        <v>16</v>
      </c>
      <c r="I5" s="39" t="s">
        <v>339</v>
      </c>
      <c r="J5" s="65">
        <v>7.55</v>
      </c>
      <c r="K5" s="65">
        <v>4.5999999999999996</v>
      </c>
      <c r="L5" s="59">
        <f t="shared" si="0"/>
        <v>16.4025</v>
      </c>
      <c r="M5" s="201">
        <v>49.2</v>
      </c>
      <c r="N5" s="201">
        <v>42</v>
      </c>
      <c r="O5" s="201">
        <v>46.5</v>
      </c>
      <c r="P5" s="37"/>
      <c r="Q5" s="37">
        <f t="shared" si="1"/>
        <v>41.85</v>
      </c>
      <c r="R5" s="37"/>
      <c r="S5" s="60">
        <f t="shared" si="2"/>
        <v>49.207499999999996</v>
      </c>
      <c r="T5" s="60">
        <f>O5-S5</f>
        <v>-2.707499999999996</v>
      </c>
      <c r="U5" s="62"/>
      <c r="V5" s="70"/>
      <c r="W5" s="61"/>
      <c r="X5" s="60"/>
      <c r="Y5" s="62"/>
      <c r="Z5" s="70"/>
      <c r="AA5" s="63"/>
      <c r="AB5" s="62"/>
      <c r="AC5" s="62"/>
      <c r="AD5" s="62"/>
      <c r="AE5" s="70"/>
      <c r="AF5" s="50"/>
      <c r="AG5" s="26" t="s">
        <v>30</v>
      </c>
      <c r="AH5" s="27"/>
      <c r="AI5" s="23" t="s">
        <v>34</v>
      </c>
      <c r="AJ5" s="24" t="s">
        <v>35</v>
      </c>
      <c r="AK5" s="5"/>
    </row>
    <row r="6" spans="1:37">
      <c r="A6" s="224">
        <v>1.65</v>
      </c>
      <c r="B6" s="48" t="s">
        <v>36</v>
      </c>
      <c r="C6" s="18" t="s">
        <v>37</v>
      </c>
      <c r="D6" s="19">
        <v>1</v>
      </c>
      <c r="E6" s="19">
        <v>15</v>
      </c>
      <c r="F6" s="233" t="s">
        <v>340</v>
      </c>
      <c r="G6" s="19"/>
      <c r="H6" s="20" t="s">
        <v>16</v>
      </c>
      <c r="I6" s="39" t="s">
        <v>341</v>
      </c>
      <c r="J6" s="41">
        <v>0.27</v>
      </c>
      <c r="K6" s="41">
        <v>0.16</v>
      </c>
      <c r="L6" s="44">
        <f t="shared" si="0"/>
        <v>0.58050000000000013</v>
      </c>
      <c r="M6" s="225">
        <v>1.85</v>
      </c>
      <c r="N6" s="201">
        <v>1.9</v>
      </c>
      <c r="O6" s="201">
        <v>2.2200000000000002</v>
      </c>
      <c r="P6" s="37"/>
      <c r="Q6" s="37">
        <f t="shared" si="1"/>
        <v>1.9980000000000002</v>
      </c>
      <c r="R6" s="37"/>
      <c r="S6" s="37">
        <f t="shared" si="2"/>
        <v>1.7415000000000003</v>
      </c>
      <c r="T6" s="37">
        <f>O6-S6</f>
        <v>0.47849999999999993</v>
      </c>
      <c r="U6" s="70"/>
      <c r="V6" s="70"/>
      <c r="W6" s="49">
        <f>(O6-M6)/O6</f>
        <v>0.16666666666666671</v>
      </c>
      <c r="X6" s="37">
        <f t="shared" ref="X6:X11" si="3">M6-L6</f>
        <v>1.2694999999999999</v>
      </c>
      <c r="Y6" s="50">
        <f t="shared" ref="Y6:Y11" si="4">X6/M6</f>
        <v>0.68621621621621609</v>
      </c>
      <c r="Z6" s="70"/>
      <c r="AA6" s="53">
        <f>M6-O6</f>
        <v>-0.37000000000000011</v>
      </c>
      <c r="AB6" s="70">
        <f>(M6-O6)/O6</f>
        <v>-0.16666666666666671</v>
      </c>
      <c r="AC6" s="70"/>
      <c r="AD6" s="70">
        <f t="shared" ref="AD6:AD11" si="5">U6-AC6</f>
        <v>0</v>
      </c>
      <c r="AE6" s="70"/>
      <c r="AF6" s="50"/>
      <c r="AG6" s="26" t="s">
        <v>16</v>
      </c>
      <c r="AH6" s="27"/>
      <c r="AI6" s="23" t="s">
        <v>38</v>
      </c>
      <c r="AJ6" s="24" t="s">
        <v>39</v>
      </c>
      <c r="AK6" s="5"/>
    </row>
    <row r="7" spans="1:37">
      <c r="A7" s="224">
        <v>1.65</v>
      </c>
      <c r="B7" s="64" t="s">
        <v>40</v>
      </c>
      <c r="C7" s="55" t="s">
        <v>342</v>
      </c>
      <c r="D7" s="67">
        <v>1</v>
      </c>
      <c r="E7" s="56">
        <v>15</v>
      </c>
      <c r="F7" s="233" t="s">
        <v>340</v>
      </c>
      <c r="G7" s="19"/>
      <c r="H7" s="57" t="s">
        <v>16</v>
      </c>
      <c r="I7" s="39" t="s">
        <v>341</v>
      </c>
      <c r="J7" s="65">
        <v>0.26</v>
      </c>
      <c r="K7" s="65">
        <v>0.16</v>
      </c>
      <c r="L7" s="59">
        <f t="shared" si="0"/>
        <v>0.56700000000000006</v>
      </c>
      <c r="M7" s="225">
        <v>1.8</v>
      </c>
      <c r="N7" s="201">
        <v>1.9</v>
      </c>
      <c r="O7" s="201">
        <f>33.3/15</f>
        <v>2.2199999999999998</v>
      </c>
      <c r="P7" s="37"/>
      <c r="Q7" s="37">
        <f t="shared" si="1"/>
        <v>1.9979999999999998</v>
      </c>
      <c r="R7" s="37"/>
      <c r="S7" s="60">
        <f t="shared" si="2"/>
        <v>1.7010000000000001</v>
      </c>
      <c r="T7" s="60">
        <f>'Pagos '!D6-S7</f>
        <v>-1.7010000000000001</v>
      </c>
      <c r="U7" s="62">
        <f>T7/S7</f>
        <v>-1</v>
      </c>
      <c r="V7" s="70"/>
      <c r="W7" s="61"/>
      <c r="X7" s="60">
        <f t="shared" si="3"/>
        <v>1.2330000000000001</v>
      </c>
      <c r="Y7" s="62">
        <f t="shared" si="4"/>
        <v>0.68500000000000005</v>
      </c>
      <c r="Z7" s="70"/>
      <c r="AA7" s="63">
        <f>M7-'Pagos '!D6</f>
        <v>1.8</v>
      </c>
      <c r="AB7" s="62"/>
      <c r="AC7" s="62">
        <f>(M7-S7)/S7</f>
        <v>5.8201058201058184E-2</v>
      </c>
      <c r="AD7" s="62">
        <f t="shared" si="5"/>
        <v>-1.0582010582010581</v>
      </c>
      <c r="AE7" s="70"/>
      <c r="AF7" s="50"/>
      <c r="AG7" s="26"/>
      <c r="AH7" s="27"/>
      <c r="AI7" s="30" t="s">
        <v>47</v>
      </c>
      <c r="AJ7" s="24" t="s">
        <v>48</v>
      </c>
      <c r="AK7" s="5"/>
    </row>
    <row r="8" spans="1:37">
      <c r="A8" s="224">
        <v>1.55</v>
      </c>
      <c r="B8" s="48" t="s">
        <v>42</v>
      </c>
      <c r="C8" s="18" t="s">
        <v>43</v>
      </c>
      <c r="D8" s="28">
        <v>1</v>
      </c>
      <c r="E8" s="19">
        <v>15</v>
      </c>
      <c r="F8" s="233" t="s">
        <v>340</v>
      </c>
      <c r="G8" s="19"/>
      <c r="H8" s="20" t="s">
        <v>16</v>
      </c>
      <c r="I8" s="39" t="s">
        <v>341</v>
      </c>
      <c r="J8" s="41">
        <v>0.22</v>
      </c>
      <c r="K8" s="41">
        <v>0.16</v>
      </c>
      <c r="L8" s="44">
        <f t="shared" si="0"/>
        <v>0.51300000000000001</v>
      </c>
      <c r="M8" s="225">
        <v>1.7</v>
      </c>
      <c r="N8" s="201">
        <v>1.8</v>
      </c>
      <c r="O8" s="201">
        <v>2</v>
      </c>
      <c r="P8" s="37"/>
      <c r="Q8" s="37">
        <f t="shared" si="1"/>
        <v>1.8</v>
      </c>
      <c r="R8" s="37"/>
      <c r="S8" s="37">
        <f t="shared" si="2"/>
        <v>1.5390000000000001</v>
      </c>
      <c r="T8" s="37">
        <f>O8-S8</f>
        <v>0.46099999999999985</v>
      </c>
      <c r="U8" s="70">
        <f>T8/S8</f>
        <v>0.29954515919428187</v>
      </c>
      <c r="V8" s="70"/>
      <c r="W8" s="71">
        <f>(O8-M8)/O8</f>
        <v>0.15000000000000002</v>
      </c>
      <c r="X8" s="37">
        <f t="shared" si="3"/>
        <v>1.1869999999999998</v>
      </c>
      <c r="Y8" s="70">
        <f t="shared" si="4"/>
        <v>0.69823529411764695</v>
      </c>
      <c r="Z8" s="70"/>
      <c r="AA8" s="72">
        <f>M8-O8</f>
        <v>-0.30000000000000004</v>
      </c>
      <c r="AB8" s="70">
        <f>(M8-O8)/O8</f>
        <v>-0.15000000000000002</v>
      </c>
      <c r="AC8" s="70">
        <f>(M8-S8)/S8</f>
        <v>0.10461338531513957</v>
      </c>
      <c r="AD8" s="70">
        <f t="shared" si="5"/>
        <v>0.19493177387914229</v>
      </c>
      <c r="AE8" s="70"/>
      <c r="AF8" s="50"/>
      <c r="AG8" s="29"/>
      <c r="AH8" s="29"/>
      <c r="AI8" s="30" t="s">
        <v>51</v>
      </c>
      <c r="AJ8" s="24" t="s">
        <v>52</v>
      </c>
      <c r="AK8" s="5"/>
    </row>
    <row r="9" spans="1:37">
      <c r="A9" s="224">
        <v>1.55</v>
      </c>
      <c r="B9" s="64" t="s">
        <v>45</v>
      </c>
      <c r="C9" s="55" t="s">
        <v>46</v>
      </c>
      <c r="D9" s="67">
        <v>1</v>
      </c>
      <c r="E9" s="56">
        <v>15</v>
      </c>
      <c r="F9" s="233" t="s">
        <v>340</v>
      </c>
      <c r="G9" s="19"/>
      <c r="H9" s="57" t="s">
        <v>16</v>
      </c>
      <c r="I9" s="39" t="s">
        <v>341</v>
      </c>
      <c r="J9" s="65">
        <v>0.22</v>
      </c>
      <c r="K9" s="65">
        <v>0.16</v>
      </c>
      <c r="L9" s="59">
        <f t="shared" si="0"/>
        <v>0.51300000000000001</v>
      </c>
      <c r="M9" s="225">
        <v>1.7</v>
      </c>
      <c r="N9" s="201">
        <v>1.8</v>
      </c>
      <c r="O9" s="201">
        <v>2</v>
      </c>
      <c r="P9" s="37"/>
      <c r="Q9" s="37">
        <f t="shared" si="1"/>
        <v>1.8</v>
      </c>
      <c r="R9" s="37"/>
      <c r="S9" s="60">
        <f t="shared" si="2"/>
        <v>1.5390000000000001</v>
      </c>
      <c r="T9" s="60">
        <f>O9-S9</f>
        <v>0.46099999999999985</v>
      </c>
      <c r="U9" s="62">
        <f>T9/S9</f>
        <v>0.29954515919428187</v>
      </c>
      <c r="V9" s="70"/>
      <c r="W9" s="61">
        <f>(O9-M9)/O9</f>
        <v>0.15000000000000002</v>
      </c>
      <c r="X9" s="60">
        <f t="shared" si="3"/>
        <v>1.1869999999999998</v>
      </c>
      <c r="Y9" s="62">
        <f t="shared" si="4"/>
        <v>0.69823529411764695</v>
      </c>
      <c r="Z9" s="70"/>
      <c r="AA9" s="63">
        <f>M9-O9</f>
        <v>-0.30000000000000004</v>
      </c>
      <c r="AB9" s="62">
        <f>(M9-O9)/O9</f>
        <v>-0.15000000000000002</v>
      </c>
      <c r="AC9" s="62">
        <f>(M9-S9)/S9</f>
        <v>0.10461338531513957</v>
      </c>
      <c r="AD9" s="62">
        <f t="shared" si="5"/>
        <v>0.19493177387914229</v>
      </c>
      <c r="AE9" s="70"/>
      <c r="AF9" s="50"/>
      <c r="AG9" s="5"/>
      <c r="AH9" s="5"/>
      <c r="AI9" s="30" t="s">
        <v>55</v>
      </c>
      <c r="AJ9" s="24" t="s">
        <v>56</v>
      </c>
      <c r="AK9" s="5"/>
    </row>
    <row r="10" spans="1:37">
      <c r="A10" s="224">
        <v>1.65</v>
      </c>
      <c r="B10" s="48" t="s">
        <v>49</v>
      </c>
      <c r="C10" s="31" t="s">
        <v>50</v>
      </c>
      <c r="D10" s="28">
        <v>1</v>
      </c>
      <c r="E10" s="19">
        <v>15</v>
      </c>
      <c r="F10" s="233" t="s">
        <v>340</v>
      </c>
      <c r="G10" s="19"/>
      <c r="H10" s="20" t="s">
        <v>16</v>
      </c>
      <c r="I10" s="39" t="s">
        <v>341</v>
      </c>
      <c r="J10" s="41">
        <v>0.44</v>
      </c>
      <c r="K10" s="41">
        <v>0.16</v>
      </c>
      <c r="L10" s="44">
        <f t="shared" si="0"/>
        <v>0.81</v>
      </c>
      <c r="M10" s="225">
        <v>2.4300000000000002</v>
      </c>
      <c r="N10" s="201">
        <v>1.95</v>
      </c>
      <c r="O10" s="201">
        <f>33.3/15</f>
        <v>2.2199999999999998</v>
      </c>
      <c r="P10" s="37"/>
      <c r="Q10" s="37">
        <f t="shared" si="1"/>
        <v>1.9979999999999998</v>
      </c>
      <c r="R10" s="37"/>
      <c r="S10" s="37">
        <f t="shared" si="2"/>
        <v>2.4300000000000002</v>
      </c>
      <c r="T10" s="37">
        <f>O10-S10</f>
        <v>-0.21000000000000041</v>
      </c>
      <c r="U10" s="70"/>
      <c r="V10" s="70"/>
      <c r="W10" s="71">
        <f>(O10-M10)/O10</f>
        <v>-9.4594594594594794E-2</v>
      </c>
      <c r="X10" s="37">
        <f t="shared" si="3"/>
        <v>1.62</v>
      </c>
      <c r="Y10" s="70">
        <f t="shared" si="4"/>
        <v>0.66666666666666663</v>
      </c>
      <c r="Z10" s="70"/>
      <c r="AA10" s="72">
        <f>M10-O10</f>
        <v>0.21000000000000041</v>
      </c>
      <c r="AB10" s="70">
        <f>(M10-O10)/O10</f>
        <v>9.4594594594594794E-2</v>
      </c>
      <c r="AC10" s="70"/>
      <c r="AD10" s="70">
        <f t="shared" si="5"/>
        <v>0</v>
      </c>
      <c r="AE10" s="70"/>
      <c r="AF10" s="50"/>
      <c r="AG10" s="5"/>
      <c r="AH10" s="5"/>
      <c r="AI10" s="30" t="s">
        <v>343</v>
      </c>
      <c r="AJ10" s="24" t="s">
        <v>60</v>
      </c>
      <c r="AK10" s="5"/>
    </row>
    <row r="11" spans="1:37">
      <c r="A11" s="224">
        <v>1.65</v>
      </c>
      <c r="B11" s="48" t="s">
        <v>53</v>
      </c>
      <c r="C11" s="31" t="s">
        <v>344</v>
      </c>
      <c r="D11" s="28">
        <v>1</v>
      </c>
      <c r="E11" s="19">
        <v>15</v>
      </c>
      <c r="F11" s="233" t="s">
        <v>340</v>
      </c>
      <c r="G11" s="19"/>
      <c r="H11" s="20" t="s">
        <v>16</v>
      </c>
      <c r="I11" s="39" t="s">
        <v>341</v>
      </c>
      <c r="J11" s="41">
        <v>0.22</v>
      </c>
      <c r="K11" s="41">
        <v>0.16</v>
      </c>
      <c r="L11" s="44">
        <f t="shared" si="0"/>
        <v>0.51300000000000001</v>
      </c>
      <c r="M11" s="225">
        <v>1.8</v>
      </c>
      <c r="N11" s="201">
        <v>1.9</v>
      </c>
      <c r="O11" s="201">
        <f>33.3/15</f>
        <v>2.2199999999999998</v>
      </c>
      <c r="P11" s="37"/>
      <c r="Q11" s="37">
        <f t="shared" si="1"/>
        <v>1.9979999999999998</v>
      </c>
      <c r="R11" s="37"/>
      <c r="S11" s="37">
        <f t="shared" si="2"/>
        <v>1.5390000000000001</v>
      </c>
      <c r="T11" s="37">
        <f>O11-S11</f>
        <v>0.68099999999999961</v>
      </c>
      <c r="U11" s="70"/>
      <c r="V11" s="70"/>
      <c r="W11" s="71">
        <f>(O11-M11)/O11</f>
        <v>0.18918918918918909</v>
      </c>
      <c r="X11" s="37">
        <f t="shared" si="3"/>
        <v>1.2869999999999999</v>
      </c>
      <c r="Y11" s="70">
        <f t="shared" si="4"/>
        <v>0.71499999999999997</v>
      </c>
      <c r="Z11" s="70"/>
      <c r="AA11" s="72">
        <f>M11-O11</f>
        <v>-0.41999999999999971</v>
      </c>
      <c r="AB11" s="70">
        <f>(M11-O11)/O11</f>
        <v>-0.18918918918918909</v>
      </c>
      <c r="AC11" s="70"/>
      <c r="AD11" s="70">
        <f t="shared" si="5"/>
        <v>0</v>
      </c>
      <c r="AE11" s="70"/>
      <c r="AF11" s="230"/>
      <c r="AG11" s="5" t="s">
        <v>345</v>
      </c>
      <c r="AH11" s="5"/>
      <c r="AI11" s="30" t="s">
        <v>57</v>
      </c>
      <c r="AJ11" s="24" t="s">
        <v>58</v>
      </c>
      <c r="AK11" s="5"/>
    </row>
    <row r="12" spans="1:37">
      <c r="A12" s="224">
        <v>1.8</v>
      </c>
      <c r="B12" s="48" t="s">
        <v>346</v>
      </c>
      <c r="C12" s="18" t="s">
        <v>347</v>
      </c>
      <c r="D12" s="28">
        <v>1</v>
      </c>
      <c r="E12" s="19">
        <v>15</v>
      </c>
      <c r="F12" s="19" t="s">
        <v>338</v>
      </c>
      <c r="G12" s="19"/>
      <c r="H12" s="20" t="s">
        <v>16</v>
      </c>
      <c r="I12" s="39" t="s">
        <v>341</v>
      </c>
      <c r="J12" s="41">
        <v>0.28999999999999998</v>
      </c>
      <c r="K12" s="41">
        <v>0.16</v>
      </c>
      <c r="L12" s="44">
        <f t="shared" si="0"/>
        <v>0.60749999999999993</v>
      </c>
      <c r="M12" s="225">
        <v>1.95</v>
      </c>
      <c r="N12" s="201">
        <v>2.1</v>
      </c>
      <c r="O12" s="201">
        <f>41.25/15</f>
        <v>2.75</v>
      </c>
      <c r="P12" s="37"/>
      <c r="Q12" s="37">
        <f t="shared" si="1"/>
        <v>2.4750000000000001</v>
      </c>
      <c r="R12" s="37"/>
      <c r="S12" s="37">
        <f t="shared" si="2"/>
        <v>1.8224999999999998</v>
      </c>
      <c r="T12" s="37"/>
      <c r="U12" s="70"/>
      <c r="V12" s="70"/>
      <c r="W12" s="71"/>
      <c r="X12" s="37"/>
      <c r="Y12" s="70"/>
      <c r="Z12" s="70"/>
      <c r="AA12" s="72"/>
      <c r="AB12" s="70"/>
      <c r="AC12" s="70"/>
      <c r="AD12" s="70"/>
      <c r="AE12" s="70"/>
      <c r="AF12" s="231"/>
      <c r="AG12" s="5" t="s">
        <v>348</v>
      </c>
      <c r="AH12" s="5"/>
      <c r="AI12" s="30" t="s">
        <v>349</v>
      </c>
      <c r="AJ12" s="24" t="s">
        <v>350</v>
      </c>
      <c r="AK12" s="5"/>
    </row>
    <row r="13" spans="1:37">
      <c r="A13" s="224">
        <v>1.8</v>
      </c>
      <c r="B13" s="48" t="s">
        <v>351</v>
      </c>
      <c r="C13" s="250" t="s">
        <v>352</v>
      </c>
      <c r="D13" s="28">
        <v>1</v>
      </c>
      <c r="E13" s="19">
        <v>15</v>
      </c>
      <c r="F13" s="19" t="s">
        <v>338</v>
      </c>
      <c r="G13" s="19"/>
      <c r="H13" s="20" t="s">
        <v>16</v>
      </c>
      <c r="I13" s="39" t="s">
        <v>341</v>
      </c>
      <c r="J13" s="41">
        <v>0.28000000000000003</v>
      </c>
      <c r="K13" s="41">
        <v>0.16</v>
      </c>
      <c r="L13" s="44">
        <f t="shared" si="0"/>
        <v>0.59400000000000008</v>
      </c>
      <c r="M13" s="225">
        <v>1.95</v>
      </c>
      <c r="N13" s="201">
        <v>2.1</v>
      </c>
      <c r="O13" s="201">
        <f>41.25/15</f>
        <v>2.75</v>
      </c>
      <c r="P13" s="37"/>
      <c r="Q13" s="37">
        <f t="shared" si="1"/>
        <v>2.4750000000000001</v>
      </c>
      <c r="R13" s="37"/>
      <c r="S13" s="37">
        <f t="shared" si="2"/>
        <v>1.7820000000000003</v>
      </c>
      <c r="T13" s="37"/>
      <c r="U13" s="70"/>
      <c r="V13" s="70"/>
      <c r="W13" s="71"/>
      <c r="X13" s="37"/>
      <c r="Y13" s="70"/>
      <c r="Z13" s="70"/>
      <c r="AA13" s="72"/>
      <c r="AB13" s="70"/>
      <c r="AC13" s="70"/>
      <c r="AD13" s="70"/>
      <c r="AE13" s="70"/>
      <c r="AF13" s="232"/>
      <c r="AG13" s="5" t="s">
        <v>353</v>
      </c>
      <c r="AH13" s="5"/>
      <c r="AI13" s="30" t="s">
        <v>61</v>
      </c>
      <c r="AJ13" s="24" t="s">
        <v>62</v>
      </c>
      <c r="AK13" s="5"/>
    </row>
    <row r="14" spans="1:37">
      <c r="A14" s="224">
        <v>1.7</v>
      </c>
      <c r="B14" s="48" t="s">
        <v>354</v>
      </c>
      <c r="C14" s="18" t="s">
        <v>355</v>
      </c>
      <c r="D14" s="28">
        <v>1</v>
      </c>
      <c r="E14" s="19">
        <v>15</v>
      </c>
      <c r="F14" s="19" t="s">
        <v>338</v>
      </c>
      <c r="G14" s="19"/>
      <c r="H14" s="20" t="s">
        <v>16</v>
      </c>
      <c r="I14" s="39" t="s">
        <v>341</v>
      </c>
      <c r="J14" s="41">
        <v>0.24</v>
      </c>
      <c r="K14" s="41">
        <v>0.16</v>
      </c>
      <c r="L14" s="44">
        <f t="shared" si="0"/>
        <v>0.54</v>
      </c>
      <c r="M14" s="225">
        <v>1.9</v>
      </c>
      <c r="N14" s="201">
        <v>2.1</v>
      </c>
      <c r="O14" s="201">
        <v>2.5099999999999998</v>
      </c>
      <c r="P14" s="37"/>
      <c r="Q14" s="37">
        <f t="shared" si="1"/>
        <v>2.2589999999999999</v>
      </c>
      <c r="R14" s="37"/>
      <c r="S14" s="37">
        <f t="shared" si="2"/>
        <v>1.62</v>
      </c>
      <c r="T14" s="37"/>
      <c r="U14" s="70"/>
      <c r="V14" s="70"/>
      <c r="W14" s="71"/>
      <c r="X14" s="37"/>
      <c r="Y14" s="70"/>
      <c r="Z14" s="70"/>
      <c r="AA14" s="72"/>
      <c r="AB14" s="70"/>
      <c r="AC14" s="70"/>
      <c r="AD14" s="70"/>
      <c r="AE14" s="70"/>
      <c r="AF14" s="234"/>
      <c r="AG14" s="5" t="s">
        <v>356</v>
      </c>
      <c r="AH14" s="5"/>
      <c r="AI14" s="30" t="s">
        <v>357</v>
      </c>
      <c r="AJ14" s="24" t="s">
        <v>358</v>
      </c>
      <c r="AK14" s="5"/>
    </row>
    <row r="15" spans="1:37">
      <c r="A15" s="224">
        <v>1.7</v>
      </c>
      <c r="B15" s="48" t="s">
        <v>359</v>
      </c>
      <c r="C15" s="18" t="s">
        <v>360</v>
      </c>
      <c r="D15" s="28">
        <v>1</v>
      </c>
      <c r="E15" s="19">
        <v>15</v>
      </c>
      <c r="F15" s="19" t="s">
        <v>338</v>
      </c>
      <c r="G15" s="19"/>
      <c r="H15" s="20" t="s">
        <v>16</v>
      </c>
      <c r="I15" s="39" t="s">
        <v>341</v>
      </c>
      <c r="J15" s="41">
        <v>0.24</v>
      </c>
      <c r="K15" s="41">
        <v>0.16</v>
      </c>
      <c r="L15" s="44">
        <f t="shared" si="0"/>
        <v>0.54</v>
      </c>
      <c r="M15" s="225">
        <v>1.9</v>
      </c>
      <c r="N15" s="201">
        <v>2.1</v>
      </c>
      <c r="O15" s="201">
        <f>37.7/15</f>
        <v>2.5133333333333336</v>
      </c>
      <c r="P15" s="37"/>
      <c r="Q15" s="37">
        <f t="shared" si="1"/>
        <v>2.2620000000000005</v>
      </c>
      <c r="R15" s="37"/>
      <c r="S15" s="37">
        <f t="shared" si="2"/>
        <v>1.62</v>
      </c>
      <c r="T15" s="37"/>
      <c r="U15" s="70"/>
      <c r="V15" s="70"/>
      <c r="W15" s="71"/>
      <c r="X15" s="37"/>
      <c r="Y15" s="70"/>
      <c r="Z15" s="70"/>
      <c r="AA15" s="72"/>
      <c r="AB15" s="70"/>
      <c r="AC15" s="70"/>
      <c r="AD15" s="70"/>
      <c r="AE15" s="70"/>
      <c r="AF15" s="235"/>
      <c r="AG15" s="5" t="s">
        <v>361</v>
      </c>
      <c r="AH15" s="5"/>
      <c r="AI15" s="30" t="s">
        <v>63</v>
      </c>
      <c r="AJ15" s="24" t="s">
        <v>64</v>
      </c>
      <c r="AK15" s="5"/>
    </row>
    <row r="16" spans="1:37">
      <c r="A16" s="224">
        <v>1.8</v>
      </c>
      <c r="B16" s="48" t="s">
        <v>362</v>
      </c>
      <c r="C16" s="31" t="s">
        <v>363</v>
      </c>
      <c r="D16" s="28">
        <v>1</v>
      </c>
      <c r="E16" s="19">
        <v>15</v>
      </c>
      <c r="F16" s="19" t="s">
        <v>338</v>
      </c>
      <c r="G16" s="19"/>
      <c r="H16" s="20" t="s">
        <v>16</v>
      </c>
      <c r="I16" s="39" t="s">
        <v>341</v>
      </c>
      <c r="J16" s="41">
        <v>0.24</v>
      </c>
      <c r="K16" s="41">
        <v>0.16</v>
      </c>
      <c r="L16" s="44">
        <f t="shared" si="0"/>
        <v>0.54</v>
      </c>
      <c r="M16" s="225">
        <v>1.95</v>
      </c>
      <c r="N16" s="201">
        <v>2.1</v>
      </c>
      <c r="O16" s="201">
        <f>41.25/15</f>
        <v>2.75</v>
      </c>
      <c r="P16" s="37"/>
      <c r="Q16" s="37">
        <f t="shared" si="1"/>
        <v>2.4750000000000001</v>
      </c>
      <c r="R16" s="37"/>
      <c r="S16" s="37">
        <f t="shared" si="2"/>
        <v>1.62</v>
      </c>
      <c r="T16" s="37"/>
      <c r="U16" s="70"/>
      <c r="V16" s="70"/>
      <c r="W16" s="71"/>
      <c r="X16" s="37"/>
      <c r="Y16" s="70"/>
      <c r="Z16" s="70"/>
      <c r="AA16" s="72"/>
      <c r="AB16" s="70"/>
      <c r="AC16" s="70"/>
      <c r="AD16" s="70"/>
      <c r="AE16" s="70"/>
      <c r="AF16" s="242"/>
      <c r="AG16" s="5" t="s">
        <v>364</v>
      </c>
      <c r="AH16" s="5"/>
      <c r="AI16" s="30" t="s">
        <v>71</v>
      </c>
      <c r="AJ16" s="24" t="s">
        <v>72</v>
      </c>
      <c r="AK16" s="5"/>
    </row>
    <row r="17" spans="1:37">
      <c r="A17" s="5"/>
      <c r="B17" s="220"/>
      <c r="C17" s="243" t="s">
        <v>365</v>
      </c>
      <c r="D17" s="28">
        <v>1</v>
      </c>
      <c r="E17" s="19"/>
      <c r="F17" s="233" t="s">
        <v>340</v>
      </c>
      <c r="G17" s="19"/>
      <c r="H17" s="20" t="s">
        <v>16</v>
      </c>
      <c r="I17" s="39" t="s">
        <v>341</v>
      </c>
      <c r="J17" s="41">
        <v>0.33</v>
      </c>
      <c r="K17" s="41">
        <v>1.1299999999999999</v>
      </c>
      <c r="L17" s="44">
        <f t="shared" ref="L17:L35" si="6">(J17+K17)*1.35</f>
        <v>1.9710000000000001</v>
      </c>
      <c r="M17" s="201"/>
      <c r="N17" s="201"/>
      <c r="O17" s="201">
        <v>2.9</v>
      </c>
      <c r="P17" s="37"/>
      <c r="Q17" s="37">
        <f t="shared" si="1"/>
        <v>2.61</v>
      </c>
      <c r="R17" s="37"/>
      <c r="S17" s="37">
        <f t="shared" si="2"/>
        <v>5.9130000000000003</v>
      </c>
      <c r="T17" s="37">
        <f t="shared" ref="T17:T35" si="7">O17-S17</f>
        <v>-3.0130000000000003</v>
      </c>
      <c r="U17" s="70"/>
      <c r="V17" s="70"/>
      <c r="W17" s="71"/>
      <c r="X17" s="37"/>
      <c r="Y17" s="70"/>
      <c r="Z17" s="70"/>
      <c r="AA17" s="72"/>
      <c r="AB17" s="70"/>
      <c r="AC17" s="70"/>
      <c r="AD17" s="70"/>
      <c r="AE17" s="70"/>
      <c r="AF17" s="50"/>
      <c r="AG17" s="5"/>
      <c r="AH17" s="5"/>
      <c r="AI17" s="30" t="s">
        <v>366</v>
      </c>
      <c r="AJ17" s="24" t="s">
        <v>367</v>
      </c>
      <c r="AK17" s="5"/>
    </row>
    <row r="18" spans="1:37">
      <c r="A18" s="5"/>
      <c r="B18" s="48" t="s">
        <v>59</v>
      </c>
      <c r="C18" s="51" t="s">
        <v>60</v>
      </c>
      <c r="D18" s="28">
        <v>1</v>
      </c>
      <c r="E18" s="19">
        <v>13</v>
      </c>
      <c r="F18" s="19" t="s">
        <v>338</v>
      </c>
      <c r="G18" s="19"/>
      <c r="H18" s="20" t="s">
        <v>16</v>
      </c>
      <c r="I18" s="39" t="s">
        <v>341</v>
      </c>
      <c r="J18" s="41">
        <v>0.62</v>
      </c>
      <c r="K18" s="41">
        <v>0.33</v>
      </c>
      <c r="L18" s="44">
        <f t="shared" si="6"/>
        <v>1.2825</v>
      </c>
      <c r="M18" s="201">
        <v>3.84</v>
      </c>
      <c r="N18" s="201">
        <v>2.2999999999999998</v>
      </c>
      <c r="O18" s="201">
        <v>3.4</v>
      </c>
      <c r="P18" s="37"/>
      <c r="Q18" s="37">
        <f t="shared" si="1"/>
        <v>3.06</v>
      </c>
      <c r="R18" s="37"/>
      <c r="S18" s="37">
        <f t="shared" si="2"/>
        <v>3.8475000000000001</v>
      </c>
      <c r="T18" s="37">
        <f t="shared" si="7"/>
        <v>-0.44750000000000023</v>
      </c>
      <c r="U18" s="70"/>
      <c r="V18" s="70"/>
      <c r="W18" s="71"/>
      <c r="X18" s="37">
        <f t="shared" ref="X18:X35" si="8">M18-L18</f>
        <v>2.5575000000000001</v>
      </c>
      <c r="Y18" s="70"/>
      <c r="Z18" s="70"/>
      <c r="AA18" s="72">
        <f t="shared" ref="AA18:AA36" si="9">M18-O18</f>
        <v>0.43999999999999995</v>
      </c>
      <c r="AB18" s="70">
        <f t="shared" ref="AB18:AB24" si="10">(M18-O18)/O18</f>
        <v>0.12941176470588234</v>
      </c>
      <c r="AC18" s="70"/>
      <c r="AD18" s="70">
        <f t="shared" ref="AD18:AD35" si="11">U18-AC18</f>
        <v>0</v>
      </c>
      <c r="AE18" s="70"/>
      <c r="AF18" s="50"/>
      <c r="AG18" s="5"/>
      <c r="AH18" s="5"/>
      <c r="AI18" s="30" t="s">
        <v>75</v>
      </c>
      <c r="AJ18" s="24" t="s">
        <v>76</v>
      </c>
      <c r="AK18" s="5"/>
    </row>
    <row r="19" spans="1:37">
      <c r="A19" s="5"/>
      <c r="B19" s="48" t="s">
        <v>65</v>
      </c>
      <c r="C19" s="51" t="s">
        <v>66</v>
      </c>
      <c r="D19" s="28">
        <v>1</v>
      </c>
      <c r="E19" s="19"/>
      <c r="F19" s="233" t="s">
        <v>340</v>
      </c>
      <c r="G19" s="19"/>
      <c r="H19" s="20" t="s">
        <v>16</v>
      </c>
      <c r="I19" s="39" t="s">
        <v>341</v>
      </c>
      <c r="J19" s="41">
        <v>2.78</v>
      </c>
      <c r="K19" s="41">
        <v>2.1</v>
      </c>
      <c r="L19" s="44">
        <f t="shared" si="6"/>
        <v>6.5880000000000001</v>
      </c>
      <c r="M19" s="201">
        <v>19.77</v>
      </c>
      <c r="N19" s="201">
        <v>19.5</v>
      </c>
      <c r="O19" s="201">
        <v>24.5</v>
      </c>
      <c r="P19" s="37"/>
      <c r="Q19" s="37">
        <f t="shared" si="1"/>
        <v>22.05</v>
      </c>
      <c r="R19" s="37"/>
      <c r="S19" s="37">
        <f t="shared" si="2"/>
        <v>19.763999999999999</v>
      </c>
      <c r="T19" s="37">
        <f t="shared" si="7"/>
        <v>4.7360000000000007</v>
      </c>
      <c r="U19" s="70"/>
      <c r="V19" s="70"/>
      <c r="W19" s="71">
        <f t="shared" ref="W19:W24" si="12">(O19-M19)/O19</f>
        <v>0.19306122448979593</v>
      </c>
      <c r="X19" s="37">
        <f t="shared" si="8"/>
        <v>13.181999999999999</v>
      </c>
      <c r="Y19" s="70">
        <f t="shared" ref="Y19:Y24" si="13">X19/M19</f>
        <v>0.66676783004552342</v>
      </c>
      <c r="Z19" s="70"/>
      <c r="AA19" s="72">
        <f t="shared" si="9"/>
        <v>-4.7300000000000004</v>
      </c>
      <c r="AB19" s="70">
        <f t="shared" si="10"/>
        <v>-0.19306122448979593</v>
      </c>
      <c r="AC19" s="70"/>
      <c r="AD19" s="70">
        <f t="shared" si="11"/>
        <v>0</v>
      </c>
      <c r="AE19" s="70"/>
      <c r="AF19" s="50"/>
      <c r="AG19" s="5"/>
      <c r="AH19" s="5"/>
      <c r="AI19" s="30" t="s">
        <v>79</v>
      </c>
      <c r="AJ19" s="24" t="s">
        <v>80</v>
      </c>
      <c r="AK19" s="5"/>
    </row>
    <row r="20" spans="1:37">
      <c r="A20" s="5"/>
      <c r="B20" s="48" t="s">
        <v>69</v>
      </c>
      <c r="C20" s="51" t="s">
        <v>70</v>
      </c>
      <c r="D20" s="28">
        <v>1</v>
      </c>
      <c r="E20" s="19"/>
      <c r="F20" s="233" t="s">
        <v>340</v>
      </c>
      <c r="G20" s="19"/>
      <c r="H20" s="20" t="s">
        <v>16</v>
      </c>
      <c r="I20" s="39" t="s">
        <v>341</v>
      </c>
      <c r="J20" s="41">
        <v>2.2200000000000002</v>
      </c>
      <c r="K20" s="41">
        <v>2.1</v>
      </c>
      <c r="L20" s="44">
        <f t="shared" si="6"/>
        <v>5.8320000000000007</v>
      </c>
      <c r="M20" s="201">
        <v>17.489999999999998</v>
      </c>
      <c r="N20" s="201">
        <v>15</v>
      </c>
      <c r="O20" s="201">
        <v>18.100000000000001</v>
      </c>
      <c r="P20" s="37"/>
      <c r="Q20" s="37">
        <f t="shared" si="1"/>
        <v>16.290000000000003</v>
      </c>
      <c r="R20" s="37"/>
      <c r="S20" s="37">
        <f t="shared" si="2"/>
        <v>17.496000000000002</v>
      </c>
      <c r="T20" s="37">
        <f t="shared" si="7"/>
        <v>0.6039999999999992</v>
      </c>
      <c r="U20" s="70"/>
      <c r="V20" s="70"/>
      <c r="W20" s="71">
        <f t="shared" si="12"/>
        <v>3.3701657458563697E-2</v>
      </c>
      <c r="X20" s="37">
        <f t="shared" si="8"/>
        <v>11.657999999999998</v>
      </c>
      <c r="Y20" s="70">
        <f t="shared" si="13"/>
        <v>0.66655231560891937</v>
      </c>
      <c r="Z20" s="70"/>
      <c r="AA20" s="72">
        <f t="shared" si="9"/>
        <v>-0.61000000000000298</v>
      </c>
      <c r="AB20" s="70">
        <f t="shared" si="10"/>
        <v>-3.3701657458563697E-2</v>
      </c>
      <c r="AC20" s="70"/>
      <c r="AD20" s="70">
        <f t="shared" si="11"/>
        <v>0</v>
      </c>
      <c r="AE20" s="70"/>
      <c r="AH20" s="5"/>
      <c r="AI20" s="30" t="s">
        <v>87</v>
      </c>
      <c r="AJ20" s="24" t="s">
        <v>88</v>
      </c>
      <c r="AK20" s="5"/>
    </row>
    <row r="21" spans="1:37">
      <c r="A21" s="5"/>
      <c r="B21" s="48" t="s">
        <v>73</v>
      </c>
      <c r="C21" s="51" t="s">
        <v>74</v>
      </c>
      <c r="D21" s="28">
        <v>1</v>
      </c>
      <c r="E21" s="19"/>
      <c r="F21" s="233" t="s">
        <v>340</v>
      </c>
      <c r="G21" s="19"/>
      <c r="H21" s="20" t="s">
        <v>16</v>
      </c>
      <c r="I21" s="39" t="s">
        <v>341</v>
      </c>
      <c r="J21" s="41">
        <v>4.22</v>
      </c>
      <c r="K21" s="41">
        <v>2.1</v>
      </c>
      <c r="L21" s="44">
        <f t="shared" si="6"/>
        <v>8.5320000000000018</v>
      </c>
      <c r="M21" s="201">
        <v>25.6</v>
      </c>
      <c r="N21" s="201">
        <v>19.5</v>
      </c>
      <c r="O21" s="201">
        <v>24.5</v>
      </c>
      <c r="P21" s="37"/>
      <c r="Q21" s="37">
        <f t="shared" si="1"/>
        <v>22.05</v>
      </c>
      <c r="R21" s="37"/>
      <c r="S21" s="37">
        <f t="shared" si="2"/>
        <v>25.596000000000004</v>
      </c>
      <c r="T21" s="37">
        <f t="shared" si="7"/>
        <v>-1.0960000000000036</v>
      </c>
      <c r="U21" s="70"/>
      <c r="V21" s="70"/>
      <c r="W21" s="71">
        <f t="shared" si="12"/>
        <v>-4.4897959183673529E-2</v>
      </c>
      <c r="X21" s="37">
        <f t="shared" si="8"/>
        <v>17.067999999999998</v>
      </c>
      <c r="Y21" s="70">
        <f t="shared" si="13"/>
        <v>0.66671874999999992</v>
      </c>
      <c r="Z21" s="70"/>
      <c r="AA21" s="72">
        <f t="shared" si="9"/>
        <v>1.1000000000000014</v>
      </c>
      <c r="AB21" s="70">
        <f t="shared" si="10"/>
        <v>4.4897959183673529E-2</v>
      </c>
      <c r="AC21" s="70"/>
      <c r="AD21" s="70">
        <f t="shared" si="11"/>
        <v>0</v>
      </c>
      <c r="AE21" s="70"/>
      <c r="AH21" s="5"/>
      <c r="AI21" s="30" t="s">
        <v>93</v>
      </c>
      <c r="AJ21" s="24" t="s">
        <v>94</v>
      </c>
      <c r="AK21" s="5"/>
    </row>
    <row r="22" spans="1:37">
      <c r="A22" s="5"/>
      <c r="B22" s="48" t="s">
        <v>77</v>
      </c>
      <c r="C22" s="51" t="s">
        <v>78</v>
      </c>
      <c r="D22" s="28">
        <v>1</v>
      </c>
      <c r="E22" s="19"/>
      <c r="F22" s="233" t="s">
        <v>340</v>
      </c>
      <c r="G22" s="19"/>
      <c r="H22" s="20" t="s">
        <v>16</v>
      </c>
      <c r="I22" s="39" t="s">
        <v>341</v>
      </c>
      <c r="J22" s="41">
        <v>3.82</v>
      </c>
      <c r="K22" s="41">
        <v>2.1</v>
      </c>
      <c r="L22" s="44">
        <f t="shared" si="6"/>
        <v>7.992</v>
      </c>
      <c r="M22" s="201">
        <v>23.98</v>
      </c>
      <c r="N22" s="201">
        <v>21.5</v>
      </c>
      <c r="O22" s="201">
        <v>26.5</v>
      </c>
      <c r="P22" s="37"/>
      <c r="Q22" s="37">
        <f t="shared" si="1"/>
        <v>23.85</v>
      </c>
      <c r="R22" s="37"/>
      <c r="S22" s="37">
        <f t="shared" si="2"/>
        <v>23.975999999999999</v>
      </c>
      <c r="T22" s="37">
        <f t="shared" si="7"/>
        <v>2.5240000000000009</v>
      </c>
      <c r="U22" s="70"/>
      <c r="V22" s="70"/>
      <c r="W22" s="71">
        <f t="shared" si="12"/>
        <v>9.5094339622641494E-2</v>
      </c>
      <c r="X22" s="37">
        <f t="shared" si="8"/>
        <v>15.988</v>
      </c>
      <c r="Y22" s="70">
        <f t="shared" si="13"/>
        <v>0.6667222685571309</v>
      </c>
      <c r="Z22" s="70"/>
      <c r="AA22" s="72">
        <f t="shared" si="9"/>
        <v>-2.5199999999999996</v>
      </c>
      <c r="AB22" s="70">
        <f t="shared" si="10"/>
        <v>-9.5094339622641494E-2</v>
      </c>
      <c r="AC22" s="70"/>
      <c r="AD22" s="70">
        <f t="shared" si="11"/>
        <v>0</v>
      </c>
      <c r="AE22" s="70"/>
      <c r="AF22" s="50"/>
      <c r="AG22" s="5"/>
      <c r="AH22" s="5"/>
      <c r="AI22" s="30"/>
      <c r="AJ22" s="24"/>
      <c r="AK22" s="5"/>
    </row>
    <row r="23" spans="1:37">
      <c r="A23" s="5"/>
      <c r="B23" s="48" t="s">
        <v>81</v>
      </c>
      <c r="C23" s="31" t="s">
        <v>82</v>
      </c>
      <c r="D23" s="28">
        <v>1</v>
      </c>
      <c r="E23" s="19"/>
      <c r="F23" s="233" t="s">
        <v>340</v>
      </c>
      <c r="G23" s="19"/>
      <c r="H23" s="20" t="s">
        <v>16</v>
      </c>
      <c r="I23" s="39" t="s">
        <v>341</v>
      </c>
      <c r="J23" s="41">
        <v>3.95</v>
      </c>
      <c r="K23" s="41">
        <v>2.1</v>
      </c>
      <c r="L23" s="44">
        <f t="shared" si="6"/>
        <v>8.1675000000000022</v>
      </c>
      <c r="M23" s="201">
        <v>24.5</v>
      </c>
      <c r="N23" s="201">
        <v>21.5</v>
      </c>
      <c r="O23" s="201">
        <v>26.5</v>
      </c>
      <c r="P23" s="37"/>
      <c r="Q23" s="37">
        <f t="shared" si="1"/>
        <v>23.85</v>
      </c>
      <c r="R23" s="37"/>
      <c r="S23" s="37">
        <f t="shared" si="2"/>
        <v>24.502500000000005</v>
      </c>
      <c r="T23" s="37">
        <f t="shared" si="7"/>
        <v>1.9974999999999952</v>
      </c>
      <c r="U23" s="70"/>
      <c r="V23" s="70"/>
      <c r="W23" s="71">
        <f t="shared" si="12"/>
        <v>7.5471698113207544E-2</v>
      </c>
      <c r="X23" s="37">
        <f t="shared" si="8"/>
        <v>16.332499999999996</v>
      </c>
      <c r="Y23" s="70">
        <f t="shared" si="13"/>
        <v>0.66663265306122432</v>
      </c>
      <c r="Z23" s="70"/>
      <c r="AA23" s="72">
        <f t="shared" si="9"/>
        <v>-2</v>
      </c>
      <c r="AB23" s="70">
        <f t="shared" si="10"/>
        <v>-7.5471698113207544E-2</v>
      </c>
      <c r="AC23" s="70"/>
      <c r="AD23" s="70">
        <f t="shared" si="11"/>
        <v>0</v>
      </c>
      <c r="AE23" s="70"/>
      <c r="AF23" s="50"/>
      <c r="AG23" s="5"/>
      <c r="AH23" s="5"/>
      <c r="AI23" s="34"/>
      <c r="AJ23" s="35"/>
      <c r="AK23" s="5"/>
    </row>
    <row r="24" spans="1:37">
      <c r="A24" s="5"/>
      <c r="B24" s="48" t="s">
        <v>85</v>
      </c>
      <c r="C24" s="31" t="s">
        <v>86</v>
      </c>
      <c r="D24" s="28">
        <v>1</v>
      </c>
      <c r="E24" s="19"/>
      <c r="F24" s="233" t="s">
        <v>340</v>
      </c>
      <c r="G24" s="19"/>
      <c r="H24" s="20" t="s">
        <v>16</v>
      </c>
      <c r="I24" s="39" t="s">
        <v>341</v>
      </c>
      <c r="J24" s="41">
        <v>3.9</v>
      </c>
      <c r="K24" s="41">
        <v>2.1</v>
      </c>
      <c r="L24" s="44">
        <f t="shared" si="6"/>
        <v>8.1000000000000014</v>
      </c>
      <c r="M24" s="201">
        <v>24.3</v>
      </c>
      <c r="N24" s="201">
        <v>19.5</v>
      </c>
      <c r="O24" s="201">
        <v>24.5</v>
      </c>
      <c r="P24" s="37"/>
      <c r="Q24" s="37">
        <f t="shared" si="1"/>
        <v>22.05</v>
      </c>
      <c r="R24" s="37"/>
      <c r="S24" s="37">
        <f t="shared" si="2"/>
        <v>24.300000000000004</v>
      </c>
      <c r="T24" s="37">
        <f t="shared" si="7"/>
        <v>0.19999999999999574</v>
      </c>
      <c r="U24" s="70"/>
      <c r="V24" s="70"/>
      <c r="W24" s="71">
        <f t="shared" si="12"/>
        <v>8.1632653061224202E-3</v>
      </c>
      <c r="X24" s="37">
        <f t="shared" si="8"/>
        <v>16.2</v>
      </c>
      <c r="Y24" s="70">
        <f t="shared" si="13"/>
        <v>0.66666666666666663</v>
      </c>
      <c r="Z24" s="70"/>
      <c r="AA24" s="72">
        <f t="shared" si="9"/>
        <v>-0.19999999999999929</v>
      </c>
      <c r="AB24" s="70">
        <f t="shared" si="10"/>
        <v>-8.1632653061224202E-3</v>
      </c>
      <c r="AC24" s="70"/>
      <c r="AD24" s="70">
        <f t="shared" si="11"/>
        <v>0</v>
      </c>
      <c r="AE24" s="70"/>
      <c r="AF24" s="50"/>
      <c r="AG24" s="5"/>
      <c r="AH24" s="5"/>
      <c r="AI24" s="5"/>
      <c r="AJ24" s="5"/>
      <c r="AK24" s="5"/>
    </row>
    <row r="25" spans="1:37">
      <c r="A25" s="5"/>
      <c r="B25" s="48" t="s">
        <v>91</v>
      </c>
      <c r="C25" s="31" t="s">
        <v>92</v>
      </c>
      <c r="D25" s="28">
        <v>1</v>
      </c>
      <c r="E25" s="19"/>
      <c r="F25" s="19" t="s">
        <v>338</v>
      </c>
      <c r="G25" s="19"/>
      <c r="H25" s="20" t="s">
        <v>16</v>
      </c>
      <c r="I25" s="39" t="s">
        <v>339</v>
      </c>
      <c r="J25" s="41">
        <v>0.08</v>
      </c>
      <c r="K25" s="41">
        <v>0.18</v>
      </c>
      <c r="L25" s="44">
        <f t="shared" si="6"/>
        <v>0.35100000000000003</v>
      </c>
      <c r="M25" s="201">
        <v>1.05</v>
      </c>
      <c r="N25" s="201">
        <v>1.06</v>
      </c>
      <c r="O25" s="201">
        <v>1.4</v>
      </c>
      <c r="P25" s="37"/>
      <c r="Q25" s="37">
        <f t="shared" si="1"/>
        <v>1.26</v>
      </c>
      <c r="R25" s="37"/>
      <c r="S25" s="37">
        <f t="shared" si="2"/>
        <v>1.0530000000000002</v>
      </c>
      <c r="T25" s="37">
        <f t="shared" si="7"/>
        <v>0.34699999999999975</v>
      </c>
      <c r="U25" s="70"/>
      <c r="V25" s="70"/>
      <c r="W25" s="71"/>
      <c r="X25" s="37">
        <f t="shared" si="8"/>
        <v>0.69900000000000007</v>
      </c>
      <c r="Y25" s="70"/>
      <c r="Z25" s="70"/>
      <c r="AA25" s="72">
        <f t="shared" si="9"/>
        <v>-0.34999999999999987</v>
      </c>
      <c r="AB25" s="70"/>
      <c r="AC25" s="70"/>
      <c r="AD25" s="70">
        <f t="shared" si="11"/>
        <v>0</v>
      </c>
      <c r="AE25" s="70"/>
      <c r="AF25" s="50"/>
      <c r="AG25" s="5"/>
      <c r="AH25" s="5"/>
      <c r="AI25" s="5"/>
      <c r="AJ25" s="5"/>
      <c r="AK25" s="5"/>
    </row>
    <row r="26" spans="1:37">
      <c r="A26" s="5"/>
      <c r="B26" s="48" t="s">
        <v>95</v>
      </c>
      <c r="C26" s="31" t="s">
        <v>368</v>
      </c>
      <c r="D26" s="28">
        <v>1</v>
      </c>
      <c r="E26" s="19">
        <v>30</v>
      </c>
      <c r="F26" s="19" t="s">
        <v>338</v>
      </c>
      <c r="G26" s="19"/>
      <c r="H26" s="20" t="s">
        <v>16</v>
      </c>
      <c r="I26" s="39" t="s">
        <v>339</v>
      </c>
      <c r="J26" s="41">
        <v>0.12</v>
      </c>
      <c r="K26" s="41">
        <v>0.18</v>
      </c>
      <c r="L26" s="44">
        <f t="shared" si="6"/>
        <v>0.40500000000000003</v>
      </c>
      <c r="M26" s="201">
        <v>1.22</v>
      </c>
      <c r="N26" s="201">
        <v>1.1499999999999999</v>
      </c>
      <c r="O26" s="201">
        <v>1.6</v>
      </c>
      <c r="P26" s="37"/>
      <c r="Q26" s="37">
        <f t="shared" si="1"/>
        <v>1.4400000000000002</v>
      </c>
      <c r="R26" s="37"/>
      <c r="S26" s="37">
        <f t="shared" si="2"/>
        <v>1.2150000000000001</v>
      </c>
      <c r="T26" s="37">
        <f t="shared" si="7"/>
        <v>0.38500000000000001</v>
      </c>
      <c r="U26" s="70"/>
      <c r="V26" s="70"/>
      <c r="W26" s="71"/>
      <c r="X26" s="37">
        <f t="shared" si="8"/>
        <v>0.81499999999999995</v>
      </c>
      <c r="Y26" s="70"/>
      <c r="Z26" s="70"/>
      <c r="AA26" s="72">
        <f t="shared" si="9"/>
        <v>-0.38000000000000012</v>
      </c>
      <c r="AB26" s="70"/>
      <c r="AC26" s="70"/>
      <c r="AD26" s="70">
        <f t="shared" si="11"/>
        <v>0</v>
      </c>
      <c r="AE26" s="70"/>
      <c r="AF26" s="50"/>
      <c r="AG26" s="5"/>
      <c r="AH26" s="5"/>
      <c r="AI26" s="5"/>
      <c r="AJ26" s="5"/>
      <c r="AK26" s="5"/>
    </row>
    <row r="27" spans="1:37">
      <c r="A27" s="5"/>
      <c r="B27" s="48" t="s">
        <v>97</v>
      </c>
      <c r="C27" s="31" t="s">
        <v>98</v>
      </c>
      <c r="D27" s="28">
        <v>1</v>
      </c>
      <c r="E27" s="19">
        <v>30</v>
      </c>
      <c r="F27" s="19" t="s">
        <v>338</v>
      </c>
      <c r="G27" s="19"/>
      <c r="H27" s="20" t="s">
        <v>16</v>
      </c>
      <c r="I27" s="39" t="s">
        <v>339</v>
      </c>
      <c r="J27" s="41">
        <v>0.9</v>
      </c>
      <c r="K27" s="41">
        <v>0.18</v>
      </c>
      <c r="L27" s="44">
        <v>0.46</v>
      </c>
      <c r="M27" s="201">
        <v>1.38</v>
      </c>
      <c r="N27" s="201">
        <v>1.1499999999999999</v>
      </c>
      <c r="O27" s="201">
        <v>1.4</v>
      </c>
      <c r="P27" s="37"/>
      <c r="Q27" s="37">
        <f t="shared" si="1"/>
        <v>1.26</v>
      </c>
      <c r="R27" s="37"/>
      <c r="S27" s="37">
        <f t="shared" si="2"/>
        <v>1.3800000000000001</v>
      </c>
      <c r="T27" s="37">
        <f t="shared" si="7"/>
        <v>1.9999999999999796E-2</v>
      </c>
      <c r="U27" s="70"/>
      <c r="V27" s="70"/>
      <c r="W27" s="71"/>
      <c r="X27" s="37">
        <f t="shared" si="8"/>
        <v>0.91999999999999993</v>
      </c>
      <c r="Y27" s="70"/>
      <c r="Z27" s="70"/>
      <c r="AA27" s="72">
        <f t="shared" si="9"/>
        <v>-2.0000000000000018E-2</v>
      </c>
      <c r="AB27" s="70"/>
      <c r="AC27" s="70"/>
      <c r="AD27" s="70">
        <f t="shared" si="11"/>
        <v>0</v>
      </c>
      <c r="AE27" s="70"/>
      <c r="AF27" s="50"/>
      <c r="AG27" s="5"/>
      <c r="AH27" s="5"/>
      <c r="AI27" s="5"/>
      <c r="AJ27" s="5"/>
      <c r="AK27" s="5"/>
    </row>
    <row r="28" spans="1:37">
      <c r="A28" s="5"/>
      <c r="B28" s="64" t="s">
        <v>99</v>
      </c>
      <c r="C28" s="68" t="s">
        <v>100</v>
      </c>
      <c r="D28" s="67">
        <v>1</v>
      </c>
      <c r="E28" s="56">
        <v>30</v>
      </c>
      <c r="F28" s="19" t="s">
        <v>338</v>
      </c>
      <c r="G28" s="19"/>
      <c r="H28" s="57" t="s">
        <v>16</v>
      </c>
      <c r="I28" s="39" t="s">
        <v>339</v>
      </c>
      <c r="J28" s="65">
        <v>0.05</v>
      </c>
      <c r="K28" s="65">
        <v>0.18</v>
      </c>
      <c r="L28" s="59">
        <f t="shared" si="6"/>
        <v>0.3105</v>
      </c>
      <c r="M28" s="201">
        <v>0.93</v>
      </c>
      <c r="N28" s="201">
        <v>1.1499999999999999</v>
      </c>
      <c r="O28" s="201">
        <v>1.4</v>
      </c>
      <c r="P28" s="37"/>
      <c r="Q28" s="37">
        <f t="shared" si="1"/>
        <v>1.26</v>
      </c>
      <c r="R28" s="37"/>
      <c r="S28" s="60">
        <f t="shared" si="2"/>
        <v>0.93149999999999999</v>
      </c>
      <c r="T28" s="60">
        <f t="shared" si="7"/>
        <v>0.46849999999999992</v>
      </c>
      <c r="U28" s="62">
        <f>T28/S28</f>
        <v>0.50295222758990865</v>
      </c>
      <c r="V28" s="70"/>
      <c r="W28" s="61"/>
      <c r="X28" s="60">
        <f t="shared" si="8"/>
        <v>0.61950000000000005</v>
      </c>
      <c r="Y28" s="62"/>
      <c r="Z28" s="70"/>
      <c r="AA28" s="63">
        <f t="shared" si="9"/>
        <v>-0.46999999999999986</v>
      </c>
      <c r="AB28" s="62"/>
      <c r="AC28" s="62">
        <f>(M28-S28)/S28</f>
        <v>-1.610305958131987E-3</v>
      </c>
      <c r="AD28" s="62">
        <f t="shared" si="11"/>
        <v>0.50456253354804059</v>
      </c>
      <c r="AE28" s="70"/>
      <c r="AF28" s="50"/>
      <c r="AG28" s="5"/>
      <c r="AH28" s="5"/>
      <c r="AI28" s="5"/>
      <c r="AJ28" s="5"/>
      <c r="AK28" s="5"/>
    </row>
    <row r="29" spans="1:37">
      <c r="A29" s="5"/>
      <c r="B29" s="48" t="s">
        <v>101</v>
      </c>
      <c r="C29" s="31" t="s">
        <v>102</v>
      </c>
      <c r="D29" s="28">
        <v>1</v>
      </c>
      <c r="E29" s="19">
        <v>30</v>
      </c>
      <c r="F29" s="19" t="s">
        <v>338</v>
      </c>
      <c r="G29" s="19"/>
      <c r="H29" s="20" t="s">
        <v>16</v>
      </c>
      <c r="I29" s="39" t="s">
        <v>339</v>
      </c>
      <c r="J29" s="41">
        <v>7.0000000000000007E-2</v>
      </c>
      <c r="K29" s="41">
        <v>0.18</v>
      </c>
      <c r="L29" s="44">
        <f t="shared" si="6"/>
        <v>0.33750000000000002</v>
      </c>
      <c r="M29" s="201">
        <v>1.01</v>
      </c>
      <c r="N29" s="201">
        <v>1.1499999999999999</v>
      </c>
      <c r="O29" s="201">
        <v>1.4</v>
      </c>
      <c r="P29" s="37"/>
      <c r="Q29" s="37">
        <f t="shared" si="1"/>
        <v>1.26</v>
      </c>
      <c r="R29" s="37"/>
      <c r="S29" s="37">
        <f t="shared" si="2"/>
        <v>1.0125000000000002</v>
      </c>
      <c r="T29" s="37">
        <f t="shared" si="7"/>
        <v>0.38749999999999973</v>
      </c>
      <c r="U29" s="70"/>
      <c r="V29" s="70"/>
      <c r="W29" s="71"/>
      <c r="X29" s="37">
        <f t="shared" si="8"/>
        <v>0.67249999999999999</v>
      </c>
      <c r="Y29" s="70"/>
      <c r="Z29" s="70"/>
      <c r="AA29" s="72">
        <f t="shared" si="9"/>
        <v>-0.3899999999999999</v>
      </c>
      <c r="AB29" s="70"/>
      <c r="AC29" s="70"/>
      <c r="AD29" s="70">
        <f t="shared" si="11"/>
        <v>0</v>
      </c>
      <c r="AE29" s="70"/>
      <c r="AF29" s="50"/>
      <c r="AG29" s="5"/>
      <c r="AH29" s="5"/>
      <c r="AI29" s="5"/>
      <c r="AJ29" s="5"/>
      <c r="AK29" s="5"/>
    </row>
    <row r="30" spans="1:37">
      <c r="A30" s="5"/>
      <c r="B30" s="64" t="s">
        <v>103</v>
      </c>
      <c r="C30" s="68" t="s">
        <v>104</v>
      </c>
      <c r="D30" s="67">
        <v>1</v>
      </c>
      <c r="E30" s="56">
        <v>30</v>
      </c>
      <c r="F30" s="19" t="s">
        <v>338</v>
      </c>
      <c r="G30" s="19"/>
      <c r="H30" s="57" t="s">
        <v>16</v>
      </c>
      <c r="I30" s="39" t="s">
        <v>339</v>
      </c>
      <c r="J30" s="65">
        <v>7.0000000000000007E-2</v>
      </c>
      <c r="K30" s="65">
        <v>0.18</v>
      </c>
      <c r="L30" s="59">
        <f t="shared" si="6"/>
        <v>0.33750000000000002</v>
      </c>
      <c r="M30" s="201">
        <v>1.01</v>
      </c>
      <c r="N30" s="201">
        <v>1.1499999999999999</v>
      </c>
      <c r="O30" s="201">
        <v>1.4</v>
      </c>
      <c r="P30" s="37"/>
      <c r="Q30" s="37">
        <f t="shared" si="1"/>
        <v>1.26</v>
      </c>
      <c r="R30" s="37"/>
      <c r="S30" s="60">
        <f t="shared" si="2"/>
        <v>1.0125000000000002</v>
      </c>
      <c r="T30" s="60">
        <f t="shared" si="7"/>
        <v>0.38749999999999973</v>
      </c>
      <c r="U30" s="62">
        <f>T30/S30</f>
        <v>0.3827160493827157</v>
      </c>
      <c r="V30" s="70"/>
      <c r="W30" s="61"/>
      <c r="X30" s="60">
        <f t="shared" si="8"/>
        <v>0.67249999999999999</v>
      </c>
      <c r="Y30" s="62"/>
      <c r="Z30" s="70"/>
      <c r="AA30" s="63">
        <f t="shared" si="9"/>
        <v>-0.3899999999999999</v>
      </c>
      <c r="AB30" s="62"/>
      <c r="AC30" s="62">
        <f>(M30-S30)/S30</f>
        <v>-2.4691358024693019E-3</v>
      </c>
      <c r="AD30" s="62">
        <f t="shared" si="11"/>
        <v>0.38518518518518502</v>
      </c>
      <c r="AE30" s="70"/>
      <c r="AF30" s="50"/>
      <c r="AG30" s="5"/>
      <c r="AH30" s="5"/>
      <c r="AI30" s="5"/>
      <c r="AJ30" s="5"/>
      <c r="AK30" s="5"/>
    </row>
    <row r="31" spans="1:37">
      <c r="A31" s="5"/>
      <c r="B31" s="48" t="s">
        <v>105</v>
      </c>
      <c r="C31" s="31" t="s">
        <v>106</v>
      </c>
      <c r="D31" s="28">
        <v>1</v>
      </c>
      <c r="E31" s="19">
        <v>44</v>
      </c>
      <c r="F31" s="233" t="s">
        <v>340</v>
      </c>
      <c r="G31" s="19"/>
      <c r="H31" s="20" t="s">
        <v>16</v>
      </c>
      <c r="I31" s="39" t="s">
        <v>341</v>
      </c>
      <c r="J31" s="41">
        <v>7.0000000000000007E-2</v>
      </c>
      <c r="K31" s="41">
        <v>0.15</v>
      </c>
      <c r="L31" s="44">
        <f t="shared" si="6"/>
        <v>0.29700000000000004</v>
      </c>
      <c r="M31" s="201">
        <v>1</v>
      </c>
      <c r="N31" s="201">
        <v>1.1000000000000001</v>
      </c>
      <c r="O31" s="201">
        <f>17.8/12</f>
        <v>1.4833333333333334</v>
      </c>
      <c r="P31" s="37"/>
      <c r="Q31" s="37">
        <f t="shared" si="1"/>
        <v>1.3350000000000002</v>
      </c>
      <c r="R31" s="37"/>
      <c r="S31" s="37">
        <f t="shared" si="2"/>
        <v>0.89100000000000013</v>
      </c>
      <c r="T31" s="37">
        <f t="shared" si="7"/>
        <v>0.59233333333333327</v>
      </c>
      <c r="U31" s="70"/>
      <c r="V31" s="70"/>
      <c r="W31" s="71">
        <f>(O31-M31)/O31</f>
        <v>0.3258426966292135</v>
      </c>
      <c r="X31" s="37">
        <f t="shared" si="8"/>
        <v>0.70299999999999996</v>
      </c>
      <c r="Y31" s="70">
        <f>X31/M31</f>
        <v>0.70299999999999996</v>
      </c>
      <c r="Z31" s="70"/>
      <c r="AA31" s="72">
        <f t="shared" si="9"/>
        <v>-0.48333333333333339</v>
      </c>
      <c r="AB31" s="70">
        <f t="shared" ref="AB31:AB36" si="14">(M31-O31)/O31</f>
        <v>-0.3258426966292135</v>
      </c>
      <c r="AC31" s="70"/>
      <c r="AD31" s="70">
        <f t="shared" si="11"/>
        <v>0</v>
      </c>
      <c r="AE31" s="70"/>
      <c r="AF31" s="50"/>
      <c r="AG31" s="5"/>
      <c r="AH31" s="5"/>
      <c r="AI31" s="5"/>
      <c r="AJ31" s="5"/>
      <c r="AK31" s="5"/>
    </row>
    <row r="32" spans="1:37">
      <c r="A32" s="224">
        <v>1.27</v>
      </c>
      <c r="B32" s="48" t="s">
        <v>107</v>
      </c>
      <c r="C32" s="31" t="s">
        <v>108</v>
      </c>
      <c r="D32" s="28">
        <v>1</v>
      </c>
      <c r="E32" s="19">
        <v>13</v>
      </c>
      <c r="F32" s="19" t="s">
        <v>338</v>
      </c>
      <c r="G32" s="19"/>
      <c r="H32" s="20" t="s">
        <v>16</v>
      </c>
      <c r="I32" s="39" t="s">
        <v>341</v>
      </c>
      <c r="J32" s="41">
        <v>0.17</v>
      </c>
      <c r="K32" s="41">
        <v>0.12</v>
      </c>
      <c r="L32" s="44">
        <f t="shared" si="6"/>
        <v>0.39150000000000007</v>
      </c>
      <c r="M32" s="256">
        <v>1.45</v>
      </c>
      <c r="N32" s="201">
        <v>1.3</v>
      </c>
      <c r="O32" s="201">
        <v>1.45</v>
      </c>
      <c r="P32" s="37"/>
      <c r="Q32" s="37">
        <f t="shared" si="1"/>
        <v>1.3049999999999999</v>
      </c>
      <c r="R32" s="37"/>
      <c r="S32" s="37">
        <f t="shared" si="2"/>
        <v>1.1745000000000001</v>
      </c>
      <c r="T32" s="37">
        <f t="shared" si="7"/>
        <v>0.27549999999999986</v>
      </c>
      <c r="U32" s="70"/>
      <c r="V32" s="70"/>
      <c r="W32" s="71"/>
      <c r="X32" s="37">
        <f t="shared" si="8"/>
        <v>1.0585</v>
      </c>
      <c r="Y32" s="70"/>
      <c r="Z32" s="70"/>
      <c r="AA32" s="72">
        <f t="shared" si="9"/>
        <v>0</v>
      </c>
      <c r="AB32" s="70">
        <f t="shared" si="14"/>
        <v>0</v>
      </c>
      <c r="AC32" s="70"/>
      <c r="AD32" s="70">
        <f t="shared" si="11"/>
        <v>0</v>
      </c>
      <c r="AE32" s="70"/>
      <c r="AF32" s="50"/>
      <c r="AG32" s="5"/>
      <c r="AH32" s="5"/>
      <c r="AI32" s="5"/>
      <c r="AJ32" s="5"/>
      <c r="AK32" s="5"/>
    </row>
    <row r="33" spans="1:37">
      <c r="A33" s="224">
        <v>1.27</v>
      </c>
      <c r="B33" s="48" t="s">
        <v>109</v>
      </c>
      <c r="C33" s="31" t="s">
        <v>369</v>
      </c>
      <c r="D33" s="28">
        <v>1</v>
      </c>
      <c r="E33" s="19">
        <v>13</v>
      </c>
      <c r="F33" s="19" t="s">
        <v>338</v>
      </c>
      <c r="G33" s="19"/>
      <c r="H33" s="20" t="s">
        <v>16</v>
      </c>
      <c r="I33" s="39" t="s">
        <v>341</v>
      </c>
      <c r="J33" s="41">
        <v>0.18</v>
      </c>
      <c r="K33" s="41">
        <v>0.12</v>
      </c>
      <c r="L33" s="44">
        <f t="shared" si="6"/>
        <v>0.40500000000000003</v>
      </c>
      <c r="M33" s="225">
        <v>1.4</v>
      </c>
      <c r="N33" s="201">
        <v>1.3</v>
      </c>
      <c r="O33" s="201">
        <v>1.45</v>
      </c>
      <c r="P33" s="37"/>
      <c r="Q33" s="37">
        <f t="shared" si="1"/>
        <v>1.3049999999999999</v>
      </c>
      <c r="R33" s="37"/>
      <c r="S33" s="37">
        <f t="shared" si="2"/>
        <v>1.2150000000000001</v>
      </c>
      <c r="T33" s="37">
        <f t="shared" si="7"/>
        <v>0.23499999999999988</v>
      </c>
      <c r="U33" s="70"/>
      <c r="V33" s="70"/>
      <c r="W33" s="71"/>
      <c r="X33" s="37">
        <f t="shared" si="8"/>
        <v>0.99499999999999988</v>
      </c>
      <c r="Y33" s="70"/>
      <c r="Z33" s="70"/>
      <c r="AA33" s="72">
        <f t="shared" si="9"/>
        <v>-5.0000000000000044E-2</v>
      </c>
      <c r="AB33" s="70">
        <f t="shared" si="14"/>
        <v>-3.4482758620689689E-2</v>
      </c>
      <c r="AC33" s="70"/>
      <c r="AD33" s="70">
        <f t="shared" si="11"/>
        <v>0</v>
      </c>
      <c r="AE33" s="70"/>
      <c r="AF33" s="50"/>
      <c r="AG33" s="5"/>
      <c r="AH33" s="5"/>
      <c r="AI33" s="5"/>
      <c r="AJ33" s="5"/>
      <c r="AK33" s="5"/>
    </row>
    <row r="34" spans="1:37">
      <c r="A34" s="5"/>
      <c r="B34" s="48" t="s">
        <v>111</v>
      </c>
      <c r="C34" s="31" t="s">
        <v>112</v>
      </c>
      <c r="D34" s="28">
        <v>1</v>
      </c>
      <c r="E34" s="19">
        <v>44</v>
      </c>
      <c r="F34" s="233" t="s">
        <v>340</v>
      </c>
      <c r="G34" s="19"/>
      <c r="H34" s="20" t="s">
        <v>16</v>
      </c>
      <c r="I34" s="39" t="s">
        <v>341</v>
      </c>
      <c r="J34" s="41">
        <v>0.05</v>
      </c>
      <c r="K34" s="41">
        <v>0.15</v>
      </c>
      <c r="L34" s="44">
        <f t="shared" si="6"/>
        <v>0.27</v>
      </c>
      <c r="M34" s="201">
        <v>0.81</v>
      </c>
      <c r="N34" s="201">
        <v>0.85</v>
      </c>
      <c r="O34" s="201">
        <f>11.45/12</f>
        <v>0.95416666666666661</v>
      </c>
      <c r="P34" s="37"/>
      <c r="Q34" s="37">
        <f t="shared" si="1"/>
        <v>0.85875000000000001</v>
      </c>
      <c r="R34" s="37"/>
      <c r="S34" s="37">
        <f t="shared" si="2"/>
        <v>0.81</v>
      </c>
      <c r="T34" s="37">
        <f t="shared" si="7"/>
        <v>0.14416666666666655</v>
      </c>
      <c r="U34" s="70"/>
      <c r="V34" s="70"/>
      <c r="W34" s="71">
        <f>(O34-M34)/O34</f>
        <v>0.15109170305676844</v>
      </c>
      <c r="X34" s="37">
        <f t="shared" si="8"/>
        <v>0.54</v>
      </c>
      <c r="Y34" s="70">
        <f>X34/M34</f>
        <v>0.66666666666666663</v>
      </c>
      <c r="Z34" s="70"/>
      <c r="AA34" s="72">
        <f t="shared" si="9"/>
        <v>-0.14416666666666655</v>
      </c>
      <c r="AB34" s="70">
        <f t="shared" si="14"/>
        <v>-0.15109170305676844</v>
      </c>
      <c r="AC34" s="70"/>
      <c r="AD34" s="70">
        <f t="shared" si="11"/>
        <v>0</v>
      </c>
      <c r="AE34" s="70"/>
      <c r="AF34" s="50"/>
      <c r="AG34" s="5"/>
      <c r="AH34" s="5"/>
      <c r="AI34" s="5"/>
      <c r="AJ34" s="5"/>
      <c r="AK34" s="5"/>
    </row>
    <row r="35" spans="1:37">
      <c r="A35" s="224">
        <v>1.1599999999999999</v>
      </c>
      <c r="B35" s="64" t="s">
        <v>113</v>
      </c>
      <c r="C35" s="68" t="s">
        <v>370</v>
      </c>
      <c r="D35" s="67">
        <v>1</v>
      </c>
      <c r="E35" s="56">
        <v>13</v>
      </c>
      <c r="F35" s="19" t="s">
        <v>338</v>
      </c>
      <c r="G35" s="19"/>
      <c r="H35" s="57" t="s">
        <v>16</v>
      </c>
      <c r="I35" s="39" t="s">
        <v>341</v>
      </c>
      <c r="J35" s="65">
        <v>0.19</v>
      </c>
      <c r="K35" s="65">
        <v>0.12</v>
      </c>
      <c r="L35" s="59">
        <f t="shared" si="6"/>
        <v>0.41850000000000004</v>
      </c>
      <c r="M35" s="225">
        <v>1.4</v>
      </c>
      <c r="N35" s="201">
        <v>1.3</v>
      </c>
      <c r="O35" s="201">
        <v>1.45</v>
      </c>
      <c r="P35" s="37"/>
      <c r="Q35" s="37">
        <f t="shared" si="1"/>
        <v>1.3049999999999999</v>
      </c>
      <c r="R35" s="37"/>
      <c r="S35" s="60">
        <f t="shared" ref="S35:S67" si="15">L35*3</f>
        <v>1.2555000000000001</v>
      </c>
      <c r="T35" s="60">
        <f t="shared" si="7"/>
        <v>0.1944999999999999</v>
      </c>
      <c r="U35" s="62">
        <f>T35/S35</f>
        <v>0.15491835921943439</v>
      </c>
      <c r="V35" s="70"/>
      <c r="W35" s="61"/>
      <c r="X35" s="60">
        <f t="shared" si="8"/>
        <v>0.98149999999999982</v>
      </c>
      <c r="Y35" s="62"/>
      <c r="Z35" s="70"/>
      <c r="AA35" s="63">
        <f t="shared" si="9"/>
        <v>-5.0000000000000044E-2</v>
      </c>
      <c r="AB35" s="62">
        <f t="shared" si="14"/>
        <v>-3.4482758620689689E-2</v>
      </c>
      <c r="AC35" s="62">
        <f>(M35-S35)/S35</f>
        <v>0.11509358821186766</v>
      </c>
      <c r="AD35" s="62">
        <f t="shared" si="11"/>
        <v>3.9824771007566734E-2</v>
      </c>
      <c r="AE35" s="70"/>
      <c r="AF35" s="50"/>
      <c r="AG35" s="5"/>
      <c r="AH35" s="5"/>
      <c r="AI35" s="5"/>
      <c r="AJ35" s="5"/>
      <c r="AK35" s="5"/>
    </row>
    <row r="36" spans="1:37">
      <c r="A36" s="5"/>
      <c r="B36" s="48"/>
      <c r="C36" s="261" t="s">
        <v>371</v>
      </c>
      <c r="D36" s="28"/>
      <c r="E36" s="19"/>
      <c r="F36" s="19"/>
      <c r="G36" s="19"/>
      <c r="H36" s="20"/>
      <c r="I36" s="39"/>
      <c r="J36" s="41"/>
      <c r="K36" s="41"/>
      <c r="L36" s="44"/>
      <c r="M36" s="201"/>
      <c r="N36" s="201"/>
      <c r="O36" s="201"/>
      <c r="P36" s="37"/>
      <c r="Q36" s="37">
        <f t="shared" si="1"/>
        <v>0</v>
      </c>
      <c r="R36" s="37"/>
      <c r="S36" s="206">
        <f t="shared" si="15"/>
        <v>0</v>
      </c>
      <c r="T36" s="37"/>
      <c r="U36" s="70"/>
      <c r="V36" s="70"/>
      <c r="W36" s="71"/>
      <c r="X36" s="37"/>
      <c r="Y36" s="70"/>
      <c r="Z36" s="70"/>
      <c r="AA36" s="72">
        <f t="shared" si="9"/>
        <v>0</v>
      </c>
      <c r="AB36" s="70" t="e">
        <f t="shared" si="14"/>
        <v>#DIV/0!</v>
      </c>
      <c r="AC36" s="70"/>
      <c r="AD36" s="70"/>
      <c r="AE36" s="70"/>
      <c r="AF36" s="70"/>
      <c r="AG36" s="5"/>
      <c r="AH36" s="5"/>
      <c r="AI36" s="5"/>
      <c r="AJ36" s="5"/>
      <c r="AK36" s="5"/>
    </row>
    <row r="37" spans="1:37" s="208" customFormat="1">
      <c r="A37" s="224">
        <v>1.1599999999999999</v>
      </c>
      <c r="B37" s="64" t="s">
        <v>115</v>
      </c>
      <c r="C37" s="68" t="s">
        <v>372</v>
      </c>
      <c r="D37" s="203">
        <v>1</v>
      </c>
      <c r="E37" s="238">
        <v>13</v>
      </c>
      <c r="F37" s="19" t="s">
        <v>338</v>
      </c>
      <c r="G37" s="19"/>
      <c r="H37" s="204" t="s">
        <v>16</v>
      </c>
      <c r="I37" s="39" t="s">
        <v>341</v>
      </c>
      <c r="J37" s="205">
        <v>0.17</v>
      </c>
      <c r="K37" s="205">
        <v>0.12</v>
      </c>
      <c r="L37" s="44">
        <f>(J37+K37)*1.35</f>
        <v>0.39150000000000007</v>
      </c>
      <c r="M37" s="225">
        <v>1.4</v>
      </c>
      <c r="N37" s="201">
        <v>1.3</v>
      </c>
      <c r="O37" s="201">
        <v>1.45</v>
      </c>
      <c r="P37" s="206"/>
      <c r="Q37" s="37">
        <f t="shared" si="1"/>
        <v>1.3049999999999999</v>
      </c>
      <c r="R37" s="206"/>
      <c r="S37" s="206">
        <f t="shared" si="15"/>
        <v>1.1745000000000001</v>
      </c>
      <c r="T37" s="37"/>
      <c r="U37" s="70"/>
      <c r="V37" s="70"/>
      <c r="W37" s="71"/>
      <c r="X37" s="37"/>
      <c r="Y37" s="70"/>
      <c r="Z37" s="70"/>
      <c r="AA37" s="72"/>
      <c r="AB37" s="70"/>
      <c r="AC37" s="70"/>
      <c r="AD37" s="70"/>
      <c r="AE37" s="70"/>
      <c r="AF37" s="50"/>
      <c r="AG37" s="5"/>
      <c r="AH37" s="5"/>
      <c r="AI37" s="5"/>
      <c r="AJ37" s="5"/>
      <c r="AK37" s="202"/>
    </row>
    <row r="38" spans="1:37" s="208" customFormat="1">
      <c r="A38" s="5"/>
      <c r="B38" s="48" t="s">
        <v>373</v>
      </c>
      <c r="C38" s="31" t="s">
        <v>374</v>
      </c>
      <c r="D38" s="203">
        <v>1</v>
      </c>
      <c r="E38" s="238">
        <v>44</v>
      </c>
      <c r="F38" s="19" t="s">
        <v>338</v>
      </c>
      <c r="G38" s="19"/>
      <c r="H38" s="204" t="s">
        <v>16</v>
      </c>
      <c r="I38" s="39" t="s">
        <v>341</v>
      </c>
      <c r="J38" s="205">
        <v>0.11</v>
      </c>
      <c r="K38" s="205">
        <v>0.12</v>
      </c>
      <c r="L38" s="44">
        <f t="shared" ref="L38:L39" si="16">(J38+K38)*1.35</f>
        <v>0.3105</v>
      </c>
      <c r="M38" s="201">
        <v>1.1000000000000001</v>
      </c>
      <c r="N38" s="201">
        <v>1.1499999999999999</v>
      </c>
      <c r="O38" s="201">
        <f>20.45/12</f>
        <v>1.7041666666666666</v>
      </c>
      <c r="P38" s="206"/>
      <c r="Q38" s="37">
        <f t="shared" si="1"/>
        <v>1.5337499999999999</v>
      </c>
      <c r="R38" s="206"/>
      <c r="S38" s="206">
        <f t="shared" si="15"/>
        <v>0.93149999999999999</v>
      </c>
      <c r="T38" s="37"/>
      <c r="U38" s="70"/>
      <c r="V38" s="70"/>
      <c r="W38" s="71"/>
      <c r="X38" s="37"/>
      <c r="Y38" s="70"/>
      <c r="Z38" s="70"/>
      <c r="AA38" s="72"/>
      <c r="AB38" s="70"/>
      <c r="AC38" s="70"/>
      <c r="AD38" s="70"/>
      <c r="AE38" s="70"/>
      <c r="AF38" s="50"/>
      <c r="AG38" s="5"/>
      <c r="AH38" s="5"/>
      <c r="AI38" s="5"/>
      <c r="AJ38" s="5"/>
      <c r="AK38" s="202"/>
    </row>
    <row r="39" spans="1:37" s="208" customFormat="1">
      <c r="A39" s="5"/>
      <c r="B39" s="48" t="s">
        <v>375</v>
      </c>
      <c r="C39" s="31" t="s">
        <v>376</v>
      </c>
      <c r="D39" s="203">
        <v>1</v>
      </c>
      <c r="E39" s="238">
        <v>44</v>
      </c>
      <c r="F39" s="19" t="s">
        <v>338</v>
      </c>
      <c r="G39" s="19"/>
      <c r="H39" s="204" t="s">
        <v>16</v>
      </c>
      <c r="I39" s="39" t="s">
        <v>341</v>
      </c>
      <c r="J39" s="205">
        <v>0.09</v>
      </c>
      <c r="K39" s="205">
        <v>0.12</v>
      </c>
      <c r="L39" s="44">
        <f t="shared" si="16"/>
        <v>0.28350000000000003</v>
      </c>
      <c r="M39" s="201">
        <v>0.85</v>
      </c>
      <c r="N39" s="201">
        <v>0.85</v>
      </c>
      <c r="O39" s="201">
        <f>14.1/12</f>
        <v>1.175</v>
      </c>
      <c r="P39" s="206"/>
      <c r="Q39" s="37">
        <f t="shared" si="1"/>
        <v>1.0575000000000001</v>
      </c>
      <c r="R39" s="206"/>
      <c r="S39" s="206">
        <f t="shared" si="15"/>
        <v>0.85050000000000003</v>
      </c>
      <c r="T39" s="37"/>
      <c r="U39" s="70"/>
      <c r="V39" s="70"/>
      <c r="W39" s="71"/>
      <c r="X39" s="37"/>
      <c r="Y39" s="70"/>
      <c r="Z39" s="70"/>
      <c r="AA39" s="72"/>
      <c r="AB39" s="70"/>
      <c r="AC39" s="70"/>
      <c r="AD39" s="70"/>
      <c r="AE39" s="70"/>
      <c r="AF39" s="50"/>
      <c r="AG39" s="5"/>
      <c r="AH39" s="5"/>
      <c r="AI39" s="5"/>
      <c r="AJ39" s="5"/>
      <c r="AK39" s="202"/>
    </row>
    <row r="40" spans="1:37">
      <c r="A40" s="224">
        <v>3.2</v>
      </c>
      <c r="B40" s="48" t="s">
        <v>119</v>
      </c>
      <c r="C40" s="68" t="s">
        <v>120</v>
      </c>
      <c r="D40" s="67">
        <v>1</v>
      </c>
      <c r="E40" s="56">
        <v>15</v>
      </c>
      <c r="F40" s="19" t="s">
        <v>338</v>
      </c>
      <c r="G40" s="19"/>
      <c r="H40" s="57" t="s">
        <v>16</v>
      </c>
      <c r="I40" s="39" t="s">
        <v>339</v>
      </c>
      <c r="J40" s="65">
        <v>0.74</v>
      </c>
      <c r="K40" s="65">
        <v>0.4</v>
      </c>
      <c r="L40" s="59">
        <f t="shared" ref="L40:L73" si="17">(J40+K40)*1.35</f>
        <v>1.5390000000000004</v>
      </c>
      <c r="M40" s="226">
        <v>4.62</v>
      </c>
      <c r="N40" s="33">
        <v>4.3</v>
      </c>
      <c r="O40" s="32">
        <v>5.5</v>
      </c>
      <c r="P40" s="37"/>
      <c r="Q40" s="37">
        <f t="shared" si="1"/>
        <v>4.95</v>
      </c>
      <c r="R40" s="37"/>
      <c r="S40" s="60">
        <f t="shared" si="15"/>
        <v>4.6170000000000009</v>
      </c>
      <c r="T40" s="60">
        <f>O40-S40</f>
        <v>0.88299999999999912</v>
      </c>
      <c r="U40" s="62">
        <f>T40/S40</f>
        <v>0.19124972926142494</v>
      </c>
      <c r="V40" s="70"/>
      <c r="W40" s="61"/>
      <c r="X40" s="60">
        <f>M40-L40</f>
        <v>3.0809999999999995</v>
      </c>
      <c r="Y40" s="62">
        <f>X40/M40</f>
        <v>0.66688311688311674</v>
      </c>
      <c r="Z40" s="70"/>
      <c r="AA40" s="63">
        <f>M40-O40</f>
        <v>-0.87999999999999989</v>
      </c>
      <c r="AB40" s="62"/>
      <c r="AC40" s="62">
        <f>(M40-S40)/S40</f>
        <v>6.4977257959697313E-4</v>
      </c>
      <c r="AD40" s="62">
        <f>U40-AC40</f>
        <v>0.19059995668182797</v>
      </c>
      <c r="AE40" s="70"/>
      <c r="AF40" s="50"/>
      <c r="AG40" s="5"/>
      <c r="AH40" s="5"/>
      <c r="AI40" s="5"/>
      <c r="AJ40" s="5"/>
      <c r="AK40" s="5"/>
    </row>
    <row r="41" spans="1:37">
      <c r="A41" s="5"/>
      <c r="B41" s="48" t="s">
        <v>121</v>
      </c>
      <c r="C41" s="243" t="s">
        <v>377</v>
      </c>
      <c r="D41" s="28">
        <v>1</v>
      </c>
      <c r="E41" s="19"/>
      <c r="F41" s="19" t="s">
        <v>338</v>
      </c>
      <c r="G41" s="19"/>
      <c r="H41" s="20" t="s">
        <v>16</v>
      </c>
      <c r="I41" s="39" t="s">
        <v>341</v>
      </c>
      <c r="J41" s="41">
        <v>0.43</v>
      </c>
      <c r="K41" s="205">
        <v>0.35</v>
      </c>
      <c r="L41" s="44">
        <f t="shared" si="17"/>
        <v>1.0530000000000002</v>
      </c>
      <c r="M41" s="201"/>
      <c r="N41" s="201">
        <v>0</v>
      </c>
      <c r="O41" s="201">
        <v>2</v>
      </c>
      <c r="P41" s="37"/>
      <c r="Q41" s="37">
        <f t="shared" si="1"/>
        <v>1.8</v>
      </c>
      <c r="R41" s="37"/>
      <c r="S41" s="37">
        <f t="shared" si="15"/>
        <v>3.1590000000000007</v>
      </c>
      <c r="T41" s="37">
        <f>O41-S41</f>
        <v>-1.1590000000000007</v>
      </c>
      <c r="U41" s="70"/>
      <c r="V41" s="70"/>
      <c r="W41" s="71"/>
      <c r="X41" s="37"/>
      <c r="Y41" s="70"/>
      <c r="Z41" s="70"/>
      <c r="AA41" s="72"/>
      <c r="AB41" s="70"/>
      <c r="AC41" s="70"/>
      <c r="AD41" s="70"/>
      <c r="AE41" s="70"/>
      <c r="AF41" s="50"/>
      <c r="AG41" s="5"/>
      <c r="AH41" s="5"/>
      <c r="AI41" s="5"/>
      <c r="AJ41" s="5"/>
      <c r="AK41" s="5"/>
    </row>
    <row r="42" spans="1:37">
      <c r="A42" s="5"/>
      <c r="B42" s="48" t="s">
        <v>123</v>
      </c>
      <c r="C42" s="243" t="s">
        <v>378</v>
      </c>
      <c r="D42" s="28">
        <v>1</v>
      </c>
      <c r="E42" s="19"/>
      <c r="F42" s="19" t="s">
        <v>338</v>
      </c>
      <c r="G42" s="19"/>
      <c r="H42" s="20" t="s">
        <v>16</v>
      </c>
      <c r="I42" s="39" t="s">
        <v>341</v>
      </c>
      <c r="J42" s="41">
        <v>0.12</v>
      </c>
      <c r="K42" s="205">
        <v>0.35</v>
      </c>
      <c r="L42" s="44">
        <f t="shared" si="17"/>
        <v>0.63449999999999995</v>
      </c>
      <c r="M42" s="201">
        <v>0</v>
      </c>
      <c r="N42" s="201">
        <v>0</v>
      </c>
      <c r="O42" s="201">
        <v>1.85</v>
      </c>
      <c r="P42" s="37"/>
      <c r="Q42" s="37">
        <f t="shared" si="1"/>
        <v>1.665</v>
      </c>
      <c r="R42" s="37"/>
      <c r="S42" s="37">
        <f t="shared" si="15"/>
        <v>1.9034999999999997</v>
      </c>
      <c r="T42" s="37"/>
      <c r="U42" s="70"/>
      <c r="V42" s="70"/>
      <c r="W42" s="71"/>
      <c r="X42" s="37"/>
      <c r="Y42" s="70"/>
      <c r="Z42" s="70"/>
      <c r="AA42" s="72"/>
      <c r="AB42" s="70"/>
      <c r="AC42" s="70"/>
      <c r="AD42" s="70"/>
      <c r="AE42" s="70"/>
      <c r="AF42" s="50"/>
      <c r="AG42" s="5"/>
      <c r="AH42" s="5"/>
      <c r="AI42" s="5"/>
      <c r="AJ42" s="5"/>
      <c r="AK42" s="5"/>
    </row>
    <row r="43" spans="1:37">
      <c r="A43" s="5"/>
      <c r="B43" s="48" t="s">
        <v>124</v>
      </c>
      <c r="C43" s="243" t="s">
        <v>379</v>
      </c>
      <c r="D43" s="28">
        <v>1</v>
      </c>
      <c r="E43" s="19"/>
      <c r="F43" s="19" t="s">
        <v>338</v>
      </c>
      <c r="G43" s="19"/>
      <c r="H43" s="20" t="s">
        <v>16</v>
      </c>
      <c r="I43" s="39" t="s">
        <v>341</v>
      </c>
      <c r="J43" s="41">
        <v>0.56000000000000005</v>
      </c>
      <c r="K43" s="205">
        <v>0.35</v>
      </c>
      <c r="L43" s="44">
        <f t="shared" si="17"/>
        <v>1.2285000000000001</v>
      </c>
      <c r="M43" s="201">
        <v>0</v>
      </c>
      <c r="N43" s="201">
        <v>0</v>
      </c>
      <c r="O43" s="201">
        <v>2.5499999999999998</v>
      </c>
      <c r="P43" s="37"/>
      <c r="Q43" s="37">
        <f t="shared" si="1"/>
        <v>2.2949999999999999</v>
      </c>
      <c r="R43" s="37"/>
      <c r="S43" s="37">
        <f t="shared" si="15"/>
        <v>3.6855000000000002</v>
      </c>
      <c r="T43" s="37"/>
      <c r="U43" s="70"/>
      <c r="V43" s="70"/>
      <c r="W43" s="71"/>
      <c r="X43" s="37"/>
      <c r="Y43" s="70"/>
      <c r="Z43" s="70"/>
      <c r="AA43" s="72"/>
      <c r="AB43" s="70"/>
      <c r="AC43" s="70"/>
      <c r="AD43" s="70"/>
      <c r="AE43" s="70"/>
      <c r="AF43" s="50"/>
      <c r="AG43" s="5"/>
      <c r="AH43" s="5"/>
      <c r="AI43" s="5"/>
      <c r="AJ43" s="5"/>
      <c r="AK43" s="5"/>
    </row>
    <row r="44" spans="1:37">
      <c r="A44" s="5"/>
      <c r="B44" s="48" t="s">
        <v>126</v>
      </c>
      <c r="C44" s="243" t="s">
        <v>380</v>
      </c>
      <c r="D44" s="28">
        <v>1</v>
      </c>
      <c r="E44" s="19"/>
      <c r="F44" s="19" t="s">
        <v>338</v>
      </c>
      <c r="G44" s="19"/>
      <c r="H44" s="20" t="s">
        <v>16</v>
      </c>
      <c r="I44" s="39" t="s">
        <v>341</v>
      </c>
      <c r="J44" s="41">
        <v>0.24</v>
      </c>
      <c r="K44" s="205">
        <v>0.35</v>
      </c>
      <c r="L44" s="44">
        <f t="shared" si="17"/>
        <v>0.79649999999999999</v>
      </c>
      <c r="M44" s="201">
        <v>0</v>
      </c>
      <c r="N44" s="201">
        <v>0</v>
      </c>
      <c r="O44" s="201">
        <v>1.85</v>
      </c>
      <c r="P44" s="37"/>
      <c r="Q44" s="37">
        <f t="shared" si="1"/>
        <v>1.665</v>
      </c>
      <c r="R44" s="37"/>
      <c r="S44" s="37">
        <f t="shared" si="15"/>
        <v>2.3895</v>
      </c>
      <c r="T44" s="37"/>
      <c r="U44" s="70"/>
      <c r="V44" s="70"/>
      <c r="W44" s="71"/>
      <c r="X44" s="37"/>
      <c r="Y44" s="70"/>
      <c r="Z44" s="70"/>
      <c r="AA44" s="72"/>
      <c r="AB44" s="70"/>
      <c r="AC44" s="70"/>
      <c r="AD44" s="70"/>
      <c r="AE44" s="70"/>
      <c r="AF44" s="50"/>
      <c r="AG44" s="5"/>
      <c r="AH44" s="5"/>
      <c r="AI44" s="5"/>
      <c r="AJ44" s="5"/>
      <c r="AK44" s="5"/>
    </row>
    <row r="45" spans="1:37">
      <c r="A45" s="5"/>
      <c r="B45" s="48" t="s">
        <v>381</v>
      </c>
      <c r="C45" s="243" t="s">
        <v>382</v>
      </c>
      <c r="D45" s="28">
        <v>1</v>
      </c>
      <c r="E45" s="19"/>
      <c r="F45" s="19" t="s">
        <v>338</v>
      </c>
      <c r="G45" s="19"/>
      <c r="H45" s="20" t="s">
        <v>16</v>
      </c>
      <c r="I45" s="39" t="s">
        <v>341</v>
      </c>
      <c r="J45" s="41">
        <v>0.15</v>
      </c>
      <c r="K45" s="205">
        <v>0.35</v>
      </c>
      <c r="L45" s="44">
        <f t="shared" si="17"/>
        <v>0.67500000000000004</v>
      </c>
      <c r="M45" s="201">
        <v>0</v>
      </c>
      <c r="N45" s="201">
        <v>0</v>
      </c>
      <c r="O45" s="201">
        <v>1.85</v>
      </c>
      <c r="P45" s="37"/>
      <c r="Q45" s="37">
        <f t="shared" si="1"/>
        <v>1.665</v>
      </c>
      <c r="R45" s="37"/>
      <c r="S45" s="37">
        <f t="shared" si="15"/>
        <v>2.0250000000000004</v>
      </c>
      <c r="T45" s="37"/>
      <c r="U45" s="70"/>
      <c r="V45" s="70"/>
      <c r="W45" s="71"/>
      <c r="X45" s="37"/>
      <c r="Y45" s="70"/>
      <c r="Z45" s="70"/>
      <c r="AA45" s="72"/>
      <c r="AB45" s="70"/>
      <c r="AC45" s="70"/>
      <c r="AD45" s="70"/>
      <c r="AE45" s="70"/>
      <c r="AF45" s="50"/>
      <c r="AG45" s="5"/>
      <c r="AH45" s="5"/>
      <c r="AI45" s="5"/>
      <c r="AJ45" s="5"/>
      <c r="AK45" s="5"/>
    </row>
    <row r="46" spans="1:37">
      <c r="A46" s="5"/>
      <c r="B46" s="48" t="s">
        <v>383</v>
      </c>
      <c r="C46" s="243" t="s">
        <v>384</v>
      </c>
      <c r="D46" s="28">
        <v>1</v>
      </c>
      <c r="E46" s="19"/>
      <c r="F46" s="19" t="s">
        <v>338</v>
      </c>
      <c r="G46" s="19"/>
      <c r="H46" s="20" t="s">
        <v>16</v>
      </c>
      <c r="I46" s="39" t="s">
        <v>341</v>
      </c>
      <c r="J46" s="41">
        <v>0.17</v>
      </c>
      <c r="K46" s="205">
        <v>0.35</v>
      </c>
      <c r="L46" s="44">
        <f t="shared" si="17"/>
        <v>0.70200000000000007</v>
      </c>
      <c r="M46" s="201">
        <v>0</v>
      </c>
      <c r="N46" s="201">
        <v>0</v>
      </c>
      <c r="O46" s="201">
        <v>1.85</v>
      </c>
      <c r="P46" s="37"/>
      <c r="Q46" s="37">
        <f t="shared" si="1"/>
        <v>1.665</v>
      </c>
      <c r="R46" s="37"/>
      <c r="S46" s="37">
        <f t="shared" si="15"/>
        <v>2.1060000000000003</v>
      </c>
      <c r="T46" s="37"/>
      <c r="U46" s="70"/>
      <c r="V46" s="70"/>
      <c r="W46" s="71"/>
      <c r="X46" s="37"/>
      <c r="Y46" s="70"/>
      <c r="Z46" s="70"/>
      <c r="AA46" s="72"/>
      <c r="AB46" s="70"/>
      <c r="AC46" s="70"/>
      <c r="AD46" s="70"/>
      <c r="AE46" s="70"/>
      <c r="AF46" s="50"/>
      <c r="AG46" s="5"/>
      <c r="AH46" s="5"/>
      <c r="AI46" s="5"/>
      <c r="AJ46" s="5"/>
      <c r="AK46" s="5"/>
    </row>
    <row r="47" spans="1:37">
      <c r="A47" s="5"/>
      <c r="B47" s="48" t="s">
        <v>127</v>
      </c>
      <c r="C47" s="31" t="s">
        <v>128</v>
      </c>
      <c r="D47" s="28">
        <v>1</v>
      </c>
      <c r="E47" s="19"/>
      <c r="F47" s="233" t="s">
        <v>340</v>
      </c>
      <c r="G47" s="19"/>
      <c r="H47" s="20" t="s">
        <v>16</v>
      </c>
      <c r="I47" s="39" t="s">
        <v>341</v>
      </c>
      <c r="J47" s="41">
        <v>1.31</v>
      </c>
      <c r="K47" s="41">
        <v>2.4300000000000002</v>
      </c>
      <c r="L47" s="44">
        <f t="shared" si="17"/>
        <v>5.0490000000000004</v>
      </c>
      <c r="M47" s="201">
        <v>0</v>
      </c>
      <c r="N47" s="201">
        <v>0</v>
      </c>
      <c r="O47" s="201">
        <v>19</v>
      </c>
      <c r="P47" s="37"/>
      <c r="Q47" s="37">
        <f t="shared" si="1"/>
        <v>17.100000000000001</v>
      </c>
      <c r="R47" s="37"/>
      <c r="S47" s="37">
        <f t="shared" si="15"/>
        <v>15.147000000000002</v>
      </c>
      <c r="T47" s="37">
        <f t="shared" ref="T47:T69" si="18">O47-S47</f>
        <v>3.852999999999998</v>
      </c>
      <c r="U47" s="70"/>
      <c r="V47" s="70"/>
      <c r="W47" s="71">
        <f>(O47-M47)/O47</f>
        <v>1</v>
      </c>
      <c r="X47" s="37">
        <f t="shared" ref="X47:X60" si="19">M47-L47</f>
        <v>-5.0490000000000004</v>
      </c>
      <c r="Y47" s="70" t="e">
        <f t="shared" ref="Y47:Y62" si="20">X47/M47</f>
        <v>#DIV/0!</v>
      </c>
      <c r="Z47" s="70"/>
      <c r="AA47" s="72">
        <f t="shared" ref="AA47:AA60" si="21">M47-O47</f>
        <v>-19</v>
      </c>
      <c r="AB47" s="70">
        <f>(M47-O47)/O47</f>
        <v>-1</v>
      </c>
      <c r="AC47" s="70"/>
      <c r="AD47" s="70">
        <f t="shared" ref="AD47:AD60" si="22">U47-AC47</f>
        <v>0</v>
      </c>
      <c r="AE47" s="70"/>
      <c r="AF47" s="50"/>
      <c r="AG47" s="5"/>
      <c r="AH47" s="5"/>
      <c r="AI47" s="5"/>
      <c r="AJ47" s="5"/>
      <c r="AK47" s="5"/>
    </row>
    <row r="48" spans="1:37">
      <c r="A48" s="5"/>
      <c r="B48" s="48" t="s">
        <v>129</v>
      </c>
      <c r="C48" s="31" t="s">
        <v>130</v>
      </c>
      <c r="D48" s="28">
        <v>1</v>
      </c>
      <c r="E48" s="19"/>
      <c r="F48" s="233" t="s">
        <v>340</v>
      </c>
      <c r="G48" s="19"/>
      <c r="H48" s="20" t="s">
        <v>16</v>
      </c>
      <c r="I48" s="39" t="s">
        <v>341</v>
      </c>
      <c r="J48" s="41">
        <v>2.63</v>
      </c>
      <c r="K48" s="41">
        <v>2.4300000000000002</v>
      </c>
      <c r="L48" s="44">
        <f t="shared" si="17"/>
        <v>6.8310000000000013</v>
      </c>
      <c r="M48" s="201">
        <v>24.9</v>
      </c>
      <c r="N48" s="201">
        <v>28.6</v>
      </c>
      <c r="O48" s="201">
        <v>38</v>
      </c>
      <c r="P48" s="37"/>
      <c r="Q48" s="37">
        <f t="shared" si="1"/>
        <v>34.200000000000003</v>
      </c>
      <c r="R48" s="37"/>
      <c r="S48" s="37">
        <f t="shared" si="15"/>
        <v>20.493000000000002</v>
      </c>
      <c r="T48" s="37">
        <f t="shared" si="18"/>
        <v>17.506999999999998</v>
      </c>
      <c r="U48" s="70"/>
      <c r="V48" s="70"/>
      <c r="W48" s="71"/>
      <c r="X48" s="37">
        <f t="shared" si="19"/>
        <v>18.068999999999996</v>
      </c>
      <c r="Y48" s="70">
        <f t="shared" si="20"/>
        <v>0.72566265060240953</v>
      </c>
      <c r="Z48" s="70"/>
      <c r="AA48" s="72">
        <f t="shared" si="21"/>
        <v>-13.100000000000001</v>
      </c>
      <c r="AB48" s="70"/>
      <c r="AC48" s="70"/>
      <c r="AD48" s="70">
        <f t="shared" si="22"/>
        <v>0</v>
      </c>
      <c r="AE48" s="70"/>
      <c r="AF48" s="50"/>
      <c r="AG48" s="5"/>
      <c r="AH48" s="5"/>
      <c r="AI48" s="5"/>
      <c r="AJ48" s="5"/>
      <c r="AK48" s="5"/>
    </row>
    <row r="49" spans="1:37" ht="15.75" customHeight="1">
      <c r="A49" s="5"/>
      <c r="B49" s="48" t="s">
        <v>131</v>
      </c>
      <c r="C49" s="31" t="s">
        <v>385</v>
      </c>
      <c r="D49" s="28">
        <v>1</v>
      </c>
      <c r="E49" s="19"/>
      <c r="F49" s="233" t="s">
        <v>340</v>
      </c>
      <c r="G49" s="19" t="s">
        <v>386</v>
      </c>
      <c r="H49" s="20" t="s">
        <v>16</v>
      </c>
      <c r="I49" s="39" t="s">
        <v>341</v>
      </c>
      <c r="J49" s="41">
        <v>2.23</v>
      </c>
      <c r="K49" s="41">
        <v>2.4300000000000002</v>
      </c>
      <c r="L49" s="44">
        <f t="shared" si="17"/>
        <v>6.2910000000000004</v>
      </c>
      <c r="M49" s="201">
        <v>19</v>
      </c>
      <c r="N49" s="201">
        <v>22</v>
      </c>
      <c r="O49" s="201">
        <v>20.65</v>
      </c>
      <c r="P49" s="37"/>
      <c r="Q49" s="37">
        <f t="shared" si="1"/>
        <v>18.585000000000001</v>
      </c>
      <c r="R49" s="37"/>
      <c r="S49" s="37">
        <f t="shared" si="15"/>
        <v>18.873000000000001</v>
      </c>
      <c r="T49" s="37">
        <f t="shared" si="18"/>
        <v>1.7769999999999975</v>
      </c>
      <c r="U49" s="70"/>
      <c r="V49" s="70"/>
      <c r="W49" s="71">
        <f>(O49-M49)/O49</f>
        <v>7.9903147699757801E-2</v>
      </c>
      <c r="X49" s="37">
        <f t="shared" si="19"/>
        <v>12.709</v>
      </c>
      <c r="Y49" s="70">
        <f t="shared" si="20"/>
        <v>0.66889473684210521</v>
      </c>
      <c r="Z49" s="70"/>
      <c r="AA49" s="72">
        <f t="shared" si="21"/>
        <v>-1.6499999999999986</v>
      </c>
      <c r="AB49" s="70">
        <f>(M49-O49)/O49</f>
        <v>-7.9903147699757801E-2</v>
      </c>
      <c r="AC49" s="70"/>
      <c r="AD49" s="70">
        <f t="shared" si="22"/>
        <v>0</v>
      </c>
      <c r="AE49" s="70"/>
      <c r="AF49" s="50"/>
      <c r="AG49" s="5"/>
      <c r="AH49" s="5"/>
      <c r="AI49" s="5"/>
      <c r="AJ49" s="5"/>
      <c r="AK49" s="5"/>
    </row>
    <row r="50" spans="1:37" ht="15.75" customHeight="1">
      <c r="A50" s="5"/>
      <c r="B50" s="48" t="s">
        <v>133</v>
      </c>
      <c r="C50" s="31" t="s">
        <v>387</v>
      </c>
      <c r="D50" s="28">
        <v>1</v>
      </c>
      <c r="E50" s="19"/>
      <c r="F50" s="233" t="s">
        <v>340</v>
      </c>
      <c r="G50" s="19" t="s">
        <v>386</v>
      </c>
      <c r="H50" s="20" t="s">
        <v>16</v>
      </c>
      <c r="I50" s="39" t="s">
        <v>341</v>
      </c>
      <c r="J50" s="41">
        <v>4.46</v>
      </c>
      <c r="K50" s="41">
        <v>2.4300000000000002</v>
      </c>
      <c r="L50" s="44">
        <f t="shared" si="17"/>
        <v>9.3015000000000008</v>
      </c>
      <c r="M50" s="201">
        <v>28</v>
      </c>
      <c r="N50" s="201">
        <v>30.45</v>
      </c>
      <c r="O50" s="201">
        <v>41.3</v>
      </c>
      <c r="P50" s="37"/>
      <c r="Q50" s="37">
        <f t="shared" si="1"/>
        <v>37.17</v>
      </c>
      <c r="R50" s="37"/>
      <c r="S50" s="37">
        <f t="shared" si="15"/>
        <v>27.904500000000002</v>
      </c>
      <c r="T50" s="37">
        <f t="shared" si="18"/>
        <v>13.395499999999995</v>
      </c>
      <c r="U50" s="70"/>
      <c r="V50" s="70"/>
      <c r="W50" s="71"/>
      <c r="X50" s="37">
        <f t="shared" si="19"/>
        <v>18.698499999999999</v>
      </c>
      <c r="Y50" s="70">
        <f t="shared" si="20"/>
        <v>0.66780357142857139</v>
      </c>
      <c r="Z50" s="70"/>
      <c r="AA50" s="72">
        <f t="shared" si="21"/>
        <v>-13.299999999999997</v>
      </c>
      <c r="AB50" s="70"/>
      <c r="AC50" s="70"/>
      <c r="AD50" s="70">
        <f t="shared" si="22"/>
        <v>0</v>
      </c>
      <c r="AE50" s="70"/>
      <c r="AF50" s="50"/>
      <c r="AG50" s="5"/>
      <c r="AH50" s="5"/>
      <c r="AI50" s="5"/>
      <c r="AJ50" s="5"/>
      <c r="AK50" s="5"/>
    </row>
    <row r="51" spans="1:37" ht="15.75" customHeight="1">
      <c r="A51" s="224">
        <v>1.6</v>
      </c>
      <c r="B51" s="64" t="s">
        <v>135</v>
      </c>
      <c r="C51" s="68" t="s">
        <v>136</v>
      </c>
      <c r="D51" s="67">
        <v>1</v>
      </c>
      <c r="E51" s="56">
        <v>15</v>
      </c>
      <c r="F51" s="233" t="s">
        <v>340</v>
      </c>
      <c r="G51" s="19"/>
      <c r="H51" s="57" t="s">
        <v>16</v>
      </c>
      <c r="I51" s="39" t="s">
        <v>341</v>
      </c>
      <c r="J51" s="65">
        <v>0.22</v>
      </c>
      <c r="K51" s="65">
        <v>0.12</v>
      </c>
      <c r="L51" s="59">
        <f t="shared" si="17"/>
        <v>0.45899999999999996</v>
      </c>
      <c r="M51" s="225">
        <v>2.4500000000000002</v>
      </c>
      <c r="N51" s="201">
        <v>2.4500000000000002</v>
      </c>
      <c r="O51" s="201">
        <v>3.15</v>
      </c>
      <c r="P51" s="37"/>
      <c r="Q51" s="37">
        <f t="shared" si="1"/>
        <v>2.835</v>
      </c>
      <c r="R51" s="37"/>
      <c r="S51" s="60">
        <f t="shared" si="15"/>
        <v>1.3769999999999998</v>
      </c>
      <c r="T51" s="60">
        <f t="shared" si="18"/>
        <v>1.7730000000000001</v>
      </c>
      <c r="U51" s="62">
        <f>T51/S51</f>
        <v>1.2875816993464055</v>
      </c>
      <c r="V51" s="70"/>
      <c r="W51" s="61">
        <f t="shared" ref="W51:W62" si="23">(O51-M51)/O51</f>
        <v>0.22222222222222215</v>
      </c>
      <c r="X51" s="60">
        <f t="shared" si="19"/>
        <v>1.9910000000000001</v>
      </c>
      <c r="Y51" s="62">
        <f t="shared" si="20"/>
        <v>0.81265306122448977</v>
      </c>
      <c r="Z51" s="70"/>
      <c r="AA51" s="63">
        <f t="shared" si="21"/>
        <v>-0.69999999999999973</v>
      </c>
      <c r="AB51" s="62">
        <f t="shared" ref="AB51:AB60" si="24">(M51-O51)/O51</f>
        <v>-0.22222222222222215</v>
      </c>
      <c r="AC51" s="62">
        <f>(M51-S51)/S51</f>
        <v>0.77923021060275999</v>
      </c>
      <c r="AD51" s="62">
        <f t="shared" si="22"/>
        <v>0.50835148874364555</v>
      </c>
      <c r="AE51" s="70"/>
      <c r="AF51" s="50"/>
      <c r="AG51" s="5"/>
      <c r="AH51" s="5"/>
      <c r="AI51" s="5"/>
      <c r="AJ51" s="5"/>
      <c r="AK51" s="5"/>
    </row>
    <row r="52" spans="1:37" ht="15.75" customHeight="1">
      <c r="A52" s="224">
        <v>1.9</v>
      </c>
      <c r="B52" s="64" t="s">
        <v>139</v>
      </c>
      <c r="C52" s="68" t="s">
        <v>140</v>
      </c>
      <c r="D52" s="67">
        <v>1</v>
      </c>
      <c r="E52" s="56">
        <v>15</v>
      </c>
      <c r="F52" s="233" t="s">
        <v>340</v>
      </c>
      <c r="G52" s="19"/>
      <c r="H52" s="57" t="s">
        <v>16</v>
      </c>
      <c r="I52" s="39" t="s">
        <v>341</v>
      </c>
      <c r="J52" s="65">
        <v>0.74</v>
      </c>
      <c r="K52" s="65">
        <v>0.12</v>
      </c>
      <c r="L52" s="59">
        <f t="shared" si="17"/>
        <v>1.161</v>
      </c>
      <c r="M52" s="225">
        <v>3.48</v>
      </c>
      <c r="N52" s="201">
        <v>2.85</v>
      </c>
      <c r="O52" s="201">
        <v>3.9</v>
      </c>
      <c r="P52" s="37"/>
      <c r="Q52" s="37">
        <f t="shared" si="1"/>
        <v>3.51</v>
      </c>
      <c r="R52" s="37"/>
      <c r="S52" s="60">
        <f t="shared" si="15"/>
        <v>3.4830000000000001</v>
      </c>
      <c r="T52" s="60">
        <f t="shared" si="18"/>
        <v>0.41699999999999982</v>
      </c>
      <c r="U52" s="62">
        <f>T52/S52</f>
        <v>0.11972437553832897</v>
      </c>
      <c r="V52" s="70"/>
      <c r="W52" s="61">
        <f t="shared" si="23"/>
        <v>0.10769230769230767</v>
      </c>
      <c r="X52" s="60">
        <f t="shared" si="19"/>
        <v>2.319</v>
      </c>
      <c r="Y52" s="62">
        <f t="shared" si="20"/>
        <v>0.66637931034482756</v>
      </c>
      <c r="Z52" s="70"/>
      <c r="AA52" s="63">
        <f t="shared" si="21"/>
        <v>-0.41999999999999993</v>
      </c>
      <c r="AB52" s="62">
        <f t="shared" si="24"/>
        <v>-0.10769230769230767</v>
      </c>
      <c r="AC52" s="62">
        <f>(M52-S52)/S52</f>
        <v>-8.6132644272182419E-4</v>
      </c>
      <c r="AD52" s="62">
        <f t="shared" si="22"/>
        <v>0.1205857019810508</v>
      </c>
      <c r="AE52" s="70"/>
      <c r="AF52" s="50"/>
      <c r="AG52" s="5"/>
      <c r="AH52" s="5"/>
      <c r="AI52" s="5"/>
      <c r="AJ52" s="5"/>
      <c r="AK52" s="5"/>
    </row>
    <row r="53" spans="1:37" ht="15.75" customHeight="1">
      <c r="A53" s="224">
        <v>2</v>
      </c>
      <c r="B53" s="48" t="s">
        <v>141</v>
      </c>
      <c r="C53" s="51" t="s">
        <v>388</v>
      </c>
      <c r="D53" s="28">
        <v>1</v>
      </c>
      <c r="E53" s="19">
        <v>15</v>
      </c>
      <c r="F53" s="233" t="s">
        <v>340</v>
      </c>
      <c r="G53" s="19"/>
      <c r="H53" s="20" t="s">
        <v>16</v>
      </c>
      <c r="I53" s="39" t="s">
        <v>389</v>
      </c>
      <c r="J53" s="41">
        <v>0.33</v>
      </c>
      <c r="K53" s="41">
        <v>0.12</v>
      </c>
      <c r="L53" s="44">
        <f t="shared" si="17"/>
        <v>0.60750000000000004</v>
      </c>
      <c r="M53" s="225">
        <v>2.8</v>
      </c>
      <c r="N53" s="201">
        <v>3</v>
      </c>
      <c r="O53" s="201">
        <v>4</v>
      </c>
      <c r="P53" s="37"/>
      <c r="Q53" s="37">
        <f t="shared" si="1"/>
        <v>3.6</v>
      </c>
      <c r="R53" s="37"/>
      <c r="S53" s="37">
        <f t="shared" si="15"/>
        <v>1.8225000000000002</v>
      </c>
      <c r="T53" s="37">
        <f t="shared" si="18"/>
        <v>2.1774999999999998</v>
      </c>
      <c r="U53" s="70"/>
      <c r="V53" s="70"/>
      <c r="W53" s="71">
        <f t="shared" si="23"/>
        <v>0.30000000000000004</v>
      </c>
      <c r="X53" s="37">
        <f t="shared" si="19"/>
        <v>2.1924999999999999</v>
      </c>
      <c r="Y53" s="70">
        <f t="shared" si="20"/>
        <v>0.78303571428571428</v>
      </c>
      <c r="Z53" s="70"/>
      <c r="AA53" s="72">
        <f t="shared" si="21"/>
        <v>-1.2000000000000002</v>
      </c>
      <c r="AB53" s="70">
        <f t="shared" si="24"/>
        <v>-0.30000000000000004</v>
      </c>
      <c r="AC53" s="70"/>
      <c r="AD53" s="70">
        <f t="shared" si="22"/>
        <v>0</v>
      </c>
      <c r="AE53" s="70"/>
      <c r="AF53" s="50"/>
      <c r="AG53" s="5"/>
      <c r="AH53" s="5"/>
      <c r="AI53" s="5"/>
      <c r="AJ53" s="5"/>
      <c r="AK53" s="5"/>
    </row>
    <row r="54" spans="1:37" ht="15.75" customHeight="1">
      <c r="A54" s="224">
        <v>1.8</v>
      </c>
      <c r="B54" s="48" t="s">
        <v>143</v>
      </c>
      <c r="C54" s="31" t="s">
        <v>390</v>
      </c>
      <c r="D54" s="28">
        <v>1</v>
      </c>
      <c r="E54" s="19">
        <v>15</v>
      </c>
      <c r="F54" s="233" t="s">
        <v>340</v>
      </c>
      <c r="G54" s="19"/>
      <c r="H54" s="20" t="s">
        <v>16</v>
      </c>
      <c r="I54" s="39" t="s">
        <v>341</v>
      </c>
      <c r="J54" s="41">
        <v>0.54</v>
      </c>
      <c r="K54" s="41">
        <v>0.12</v>
      </c>
      <c r="L54" s="44">
        <f t="shared" si="17"/>
        <v>0.89100000000000013</v>
      </c>
      <c r="M54" s="225">
        <v>2.8</v>
      </c>
      <c r="N54" s="201">
        <v>2.9</v>
      </c>
      <c r="O54" s="201">
        <v>3.7</v>
      </c>
      <c r="P54" s="37"/>
      <c r="Q54" s="37">
        <f t="shared" si="1"/>
        <v>3.33</v>
      </c>
      <c r="R54" s="37"/>
      <c r="S54" s="37">
        <f t="shared" si="15"/>
        <v>2.6730000000000005</v>
      </c>
      <c r="T54" s="37">
        <f t="shared" si="18"/>
        <v>1.0269999999999997</v>
      </c>
      <c r="U54" s="70"/>
      <c r="V54" s="70"/>
      <c r="W54" s="71">
        <f t="shared" si="23"/>
        <v>0.24324324324324334</v>
      </c>
      <c r="X54" s="37">
        <f t="shared" si="19"/>
        <v>1.9089999999999998</v>
      </c>
      <c r="Y54" s="70">
        <f t="shared" si="20"/>
        <v>0.68178571428571422</v>
      </c>
      <c r="Z54" s="70"/>
      <c r="AA54" s="72">
        <f t="shared" si="21"/>
        <v>-0.90000000000000036</v>
      </c>
      <c r="AB54" s="70">
        <f t="shared" si="24"/>
        <v>-0.24324324324324334</v>
      </c>
      <c r="AC54" s="70"/>
      <c r="AD54" s="70">
        <f t="shared" si="22"/>
        <v>0</v>
      </c>
      <c r="AE54" s="70"/>
      <c r="AF54" s="50"/>
      <c r="AG54" s="5"/>
      <c r="AH54" s="5"/>
      <c r="AI54" s="5"/>
      <c r="AJ54" s="5"/>
      <c r="AK54" s="5"/>
    </row>
    <row r="55" spans="1:37" ht="15.75" customHeight="1">
      <c r="A55" s="224">
        <v>1.8</v>
      </c>
      <c r="B55" s="48" t="s">
        <v>145</v>
      </c>
      <c r="C55" s="31" t="s">
        <v>146</v>
      </c>
      <c r="D55" s="28">
        <v>1</v>
      </c>
      <c r="E55" s="19">
        <v>15</v>
      </c>
      <c r="F55" s="233" t="s">
        <v>340</v>
      </c>
      <c r="G55" s="19"/>
      <c r="H55" s="20" t="s">
        <v>16</v>
      </c>
      <c r="I55" s="39" t="s">
        <v>341</v>
      </c>
      <c r="J55" s="41">
        <v>0.46</v>
      </c>
      <c r="K55" s="41">
        <v>0.12</v>
      </c>
      <c r="L55" s="44">
        <f t="shared" si="17"/>
        <v>0.78300000000000014</v>
      </c>
      <c r="M55" s="225">
        <v>2.8</v>
      </c>
      <c r="N55" s="201">
        <v>2.9</v>
      </c>
      <c r="O55" s="201">
        <v>3.7</v>
      </c>
      <c r="P55" s="37"/>
      <c r="Q55" s="37">
        <f t="shared" si="1"/>
        <v>3.33</v>
      </c>
      <c r="R55" s="37"/>
      <c r="S55" s="37">
        <f t="shared" si="15"/>
        <v>2.3490000000000002</v>
      </c>
      <c r="T55" s="37">
        <f t="shared" si="18"/>
        <v>1.351</v>
      </c>
      <c r="U55" s="70"/>
      <c r="V55" s="70"/>
      <c r="W55" s="71">
        <f t="shared" si="23"/>
        <v>0.24324324324324334</v>
      </c>
      <c r="X55" s="37">
        <f t="shared" si="19"/>
        <v>2.0169999999999995</v>
      </c>
      <c r="Y55" s="70">
        <f t="shared" si="20"/>
        <v>0.7203571428571427</v>
      </c>
      <c r="Z55" s="70"/>
      <c r="AA55" s="72">
        <f t="shared" si="21"/>
        <v>-0.90000000000000036</v>
      </c>
      <c r="AB55" s="70">
        <f t="shared" si="24"/>
        <v>-0.24324324324324334</v>
      </c>
      <c r="AC55" s="70"/>
      <c r="AD55" s="70">
        <f t="shared" si="22"/>
        <v>0</v>
      </c>
      <c r="AE55" s="70"/>
      <c r="AF55" s="50"/>
      <c r="AG55" s="5"/>
      <c r="AH55" s="5"/>
      <c r="AI55" s="5"/>
      <c r="AJ55" s="5"/>
      <c r="AK55" s="5"/>
    </row>
    <row r="56" spans="1:37" ht="15.75" customHeight="1">
      <c r="A56" s="224">
        <v>2</v>
      </c>
      <c r="B56" s="48" t="s">
        <v>149</v>
      </c>
      <c r="C56" s="31" t="s">
        <v>150</v>
      </c>
      <c r="D56" s="28">
        <v>1</v>
      </c>
      <c r="E56" s="19">
        <v>15</v>
      </c>
      <c r="F56" s="233" t="s">
        <v>340</v>
      </c>
      <c r="G56" s="19"/>
      <c r="H56" s="20" t="s">
        <v>16</v>
      </c>
      <c r="I56" s="39" t="s">
        <v>389</v>
      </c>
      <c r="J56" s="41">
        <v>0.45</v>
      </c>
      <c r="K56" s="41">
        <v>0.12</v>
      </c>
      <c r="L56" s="44">
        <f t="shared" si="17"/>
        <v>0.76950000000000018</v>
      </c>
      <c r="M56" s="225">
        <v>2.8</v>
      </c>
      <c r="N56" s="201">
        <v>3</v>
      </c>
      <c r="O56" s="201">
        <v>4</v>
      </c>
      <c r="P56" s="37"/>
      <c r="Q56" s="37">
        <f t="shared" si="1"/>
        <v>3.6</v>
      </c>
      <c r="R56" s="37"/>
      <c r="S56" s="37">
        <f t="shared" si="15"/>
        <v>2.3085000000000004</v>
      </c>
      <c r="T56" s="37">
        <f t="shared" si="18"/>
        <v>1.6914999999999996</v>
      </c>
      <c r="U56" s="70">
        <f>T56/S56</f>
        <v>0.73272687892570898</v>
      </c>
      <c r="V56" s="70"/>
      <c r="W56" s="71">
        <f t="shared" si="23"/>
        <v>0.30000000000000004</v>
      </c>
      <c r="X56" s="37">
        <f t="shared" si="19"/>
        <v>2.0304999999999995</v>
      </c>
      <c r="Y56" s="70">
        <f t="shared" si="20"/>
        <v>0.72517857142857134</v>
      </c>
      <c r="Z56" s="70"/>
      <c r="AA56" s="72">
        <f t="shared" si="21"/>
        <v>-1.2000000000000002</v>
      </c>
      <c r="AB56" s="70">
        <f t="shared" si="24"/>
        <v>-0.30000000000000004</v>
      </c>
      <c r="AC56" s="70">
        <f>(M56-S56)/S56</f>
        <v>0.21290881524799624</v>
      </c>
      <c r="AD56" s="70">
        <f t="shared" si="22"/>
        <v>0.51981806367771277</v>
      </c>
      <c r="AE56" s="70"/>
      <c r="AF56" s="50"/>
      <c r="AG56" s="5"/>
      <c r="AH56" s="5"/>
      <c r="AI56" s="5"/>
      <c r="AJ56" s="5"/>
      <c r="AK56" s="5"/>
    </row>
    <row r="57" spans="1:37" ht="15.75" customHeight="1">
      <c r="A57" s="224">
        <v>2.15</v>
      </c>
      <c r="B57" s="64" t="s">
        <v>151</v>
      </c>
      <c r="C57" s="68" t="s">
        <v>391</v>
      </c>
      <c r="D57" s="67">
        <v>1</v>
      </c>
      <c r="E57" s="19">
        <v>15</v>
      </c>
      <c r="F57" s="233" t="s">
        <v>340</v>
      </c>
      <c r="G57" s="19"/>
      <c r="H57" s="57" t="s">
        <v>16</v>
      </c>
      <c r="I57" s="39" t="s">
        <v>339</v>
      </c>
      <c r="J57" s="65">
        <v>0.49</v>
      </c>
      <c r="K57" s="65">
        <v>0.15</v>
      </c>
      <c r="L57" s="59">
        <f t="shared" si="17"/>
        <v>0.8640000000000001</v>
      </c>
      <c r="M57" s="225">
        <v>2.8</v>
      </c>
      <c r="N57" s="201">
        <v>3.1</v>
      </c>
      <c r="O57" s="201">
        <v>4.25</v>
      </c>
      <c r="P57" s="37"/>
      <c r="Q57" s="37">
        <f t="shared" si="1"/>
        <v>3.8250000000000002</v>
      </c>
      <c r="R57" s="37"/>
      <c r="S57" s="60">
        <f t="shared" si="15"/>
        <v>2.5920000000000005</v>
      </c>
      <c r="T57" s="60">
        <f t="shared" si="18"/>
        <v>1.6579999999999995</v>
      </c>
      <c r="U57" s="62">
        <f>T57/S57</f>
        <v>0.63966049382716017</v>
      </c>
      <c r="V57" s="70"/>
      <c r="W57" s="61">
        <f t="shared" si="23"/>
        <v>0.34117647058823536</v>
      </c>
      <c r="X57" s="60">
        <f t="shared" si="19"/>
        <v>1.9359999999999997</v>
      </c>
      <c r="Y57" s="62">
        <f t="shared" si="20"/>
        <v>0.69142857142857139</v>
      </c>
      <c r="Z57" s="70"/>
      <c r="AA57" s="63">
        <f t="shared" si="21"/>
        <v>-1.4500000000000002</v>
      </c>
      <c r="AB57" s="62">
        <f t="shared" si="24"/>
        <v>-0.34117647058823536</v>
      </c>
      <c r="AC57" s="62">
        <f>(M57-S57)/S57</f>
        <v>8.0246913580246632E-2</v>
      </c>
      <c r="AD57" s="62">
        <f t="shared" si="22"/>
        <v>0.55941358024691357</v>
      </c>
      <c r="AE57" s="70"/>
      <c r="AF57" s="50"/>
      <c r="AG57" s="5"/>
      <c r="AH57" s="5"/>
      <c r="AI57" s="5"/>
      <c r="AJ57" s="5"/>
      <c r="AK57" s="5"/>
    </row>
    <row r="58" spans="1:37" ht="15" customHeight="1">
      <c r="A58" s="224">
        <v>1.8</v>
      </c>
      <c r="B58" s="64" t="s">
        <v>153</v>
      </c>
      <c r="C58" s="68" t="s">
        <v>154</v>
      </c>
      <c r="D58" s="67">
        <v>1</v>
      </c>
      <c r="E58" s="19">
        <v>15</v>
      </c>
      <c r="F58" s="233" t="s">
        <v>340</v>
      </c>
      <c r="G58" s="19"/>
      <c r="H58" s="57" t="s">
        <v>16</v>
      </c>
      <c r="I58" s="39" t="s">
        <v>341</v>
      </c>
      <c r="J58" s="65">
        <v>0.34</v>
      </c>
      <c r="K58" s="65">
        <v>0.15</v>
      </c>
      <c r="L58" s="59">
        <f t="shared" si="17"/>
        <v>0.66149999999999998</v>
      </c>
      <c r="M58" s="225">
        <v>2.8</v>
      </c>
      <c r="N58" s="201">
        <v>2.9</v>
      </c>
      <c r="O58" s="201">
        <v>3.7</v>
      </c>
      <c r="P58" s="37"/>
      <c r="Q58" s="37">
        <f t="shared" si="1"/>
        <v>3.33</v>
      </c>
      <c r="R58" s="37"/>
      <c r="S58" s="60">
        <f t="shared" si="15"/>
        <v>1.9844999999999999</v>
      </c>
      <c r="T58" s="60">
        <f t="shared" si="18"/>
        <v>1.7155000000000002</v>
      </c>
      <c r="U58" s="62">
        <f>T58/S58</f>
        <v>0.86444948349710271</v>
      </c>
      <c r="V58" s="70"/>
      <c r="W58" s="61">
        <f t="shared" si="23"/>
        <v>0.24324324324324334</v>
      </c>
      <c r="X58" s="60">
        <f t="shared" si="19"/>
        <v>2.1384999999999996</v>
      </c>
      <c r="Y58" s="62">
        <f t="shared" si="20"/>
        <v>0.76374999999999993</v>
      </c>
      <c r="Z58" s="70"/>
      <c r="AA58" s="63">
        <f t="shared" si="21"/>
        <v>-0.90000000000000036</v>
      </c>
      <c r="AB58" s="62">
        <f t="shared" si="24"/>
        <v>-0.24324324324324334</v>
      </c>
      <c r="AC58" s="62">
        <f>(M58-S58)/S58</f>
        <v>0.41093474426807758</v>
      </c>
      <c r="AD58" s="62">
        <f t="shared" si="22"/>
        <v>0.45351473922902513</v>
      </c>
      <c r="AE58" s="70"/>
      <c r="AF58" s="50"/>
      <c r="AG58" s="5"/>
      <c r="AH58" s="5"/>
      <c r="AI58" s="5"/>
      <c r="AJ58" s="5"/>
      <c r="AK58" s="5"/>
    </row>
    <row r="59" spans="1:37" ht="15.75" customHeight="1">
      <c r="A59" s="224">
        <v>1.8</v>
      </c>
      <c r="B59" s="64" t="s">
        <v>155</v>
      </c>
      <c r="C59" s="68" t="s">
        <v>156</v>
      </c>
      <c r="D59" s="67">
        <v>1</v>
      </c>
      <c r="E59" s="19">
        <v>15</v>
      </c>
      <c r="F59" s="233" t="s">
        <v>340</v>
      </c>
      <c r="G59" s="19"/>
      <c r="H59" s="57" t="s">
        <v>16</v>
      </c>
      <c r="I59" s="39" t="s">
        <v>341</v>
      </c>
      <c r="J59" s="65">
        <v>0.39</v>
      </c>
      <c r="K59" s="65">
        <v>0.15</v>
      </c>
      <c r="L59" s="59">
        <f t="shared" si="17"/>
        <v>0.72900000000000009</v>
      </c>
      <c r="M59" s="225">
        <v>2.8</v>
      </c>
      <c r="N59" s="201">
        <v>2.9</v>
      </c>
      <c r="O59" s="201">
        <v>3.7</v>
      </c>
      <c r="P59" s="37"/>
      <c r="Q59" s="37">
        <f t="shared" si="1"/>
        <v>3.33</v>
      </c>
      <c r="R59" s="37"/>
      <c r="S59" s="60">
        <f t="shared" si="15"/>
        <v>2.1870000000000003</v>
      </c>
      <c r="T59" s="60">
        <f t="shared" si="18"/>
        <v>1.5129999999999999</v>
      </c>
      <c r="U59" s="62">
        <f>T59/S59</f>
        <v>0.69181527206218552</v>
      </c>
      <c r="V59" s="70"/>
      <c r="W59" s="61">
        <f t="shared" si="23"/>
        <v>0.24324324324324334</v>
      </c>
      <c r="X59" s="60">
        <f t="shared" si="19"/>
        <v>2.0709999999999997</v>
      </c>
      <c r="Y59" s="62">
        <f t="shared" si="20"/>
        <v>0.73964285714285705</v>
      </c>
      <c r="Z59" s="70"/>
      <c r="AA59" s="63">
        <f t="shared" si="21"/>
        <v>-0.90000000000000036</v>
      </c>
      <c r="AB59" s="62">
        <f t="shared" si="24"/>
        <v>-0.24324324324324334</v>
      </c>
      <c r="AC59" s="62">
        <f>(M59-S59)/S59</f>
        <v>0.28029263831732942</v>
      </c>
      <c r="AD59" s="62">
        <f t="shared" si="22"/>
        <v>0.41152263374485609</v>
      </c>
      <c r="AE59" s="70"/>
      <c r="AF59" s="50"/>
      <c r="AG59" s="5"/>
      <c r="AH59" s="5"/>
      <c r="AI59" s="5"/>
      <c r="AJ59" s="5"/>
      <c r="AK59" s="5"/>
    </row>
    <row r="60" spans="1:37" ht="15.75" customHeight="1">
      <c r="A60" s="224">
        <v>1.8</v>
      </c>
      <c r="B60" s="48" t="s">
        <v>157</v>
      </c>
      <c r="C60" s="31" t="s">
        <v>158</v>
      </c>
      <c r="D60" s="28">
        <v>1</v>
      </c>
      <c r="E60" s="19">
        <v>15</v>
      </c>
      <c r="F60" s="233" t="s">
        <v>340</v>
      </c>
      <c r="G60" s="19"/>
      <c r="H60" s="20" t="s">
        <v>16</v>
      </c>
      <c r="I60" s="39" t="s">
        <v>341</v>
      </c>
      <c r="J60" s="41">
        <v>0.46</v>
      </c>
      <c r="K60" s="41">
        <v>0.15</v>
      </c>
      <c r="L60" s="44">
        <f t="shared" si="17"/>
        <v>0.82350000000000001</v>
      </c>
      <c r="M60" s="225">
        <v>2.8</v>
      </c>
      <c r="N60" s="201">
        <v>2.9</v>
      </c>
      <c r="O60" s="201">
        <v>3.7</v>
      </c>
      <c r="P60" s="37"/>
      <c r="Q60" s="37">
        <f t="shared" si="1"/>
        <v>3.33</v>
      </c>
      <c r="R60" s="37"/>
      <c r="S60" s="37">
        <f t="shared" si="15"/>
        <v>2.4704999999999999</v>
      </c>
      <c r="T60" s="37">
        <f t="shared" si="18"/>
        <v>1.2295000000000003</v>
      </c>
      <c r="U60" s="70">
        <f>T60/S60</f>
        <v>0.49767253592390215</v>
      </c>
      <c r="V60" s="70"/>
      <c r="W60" s="71">
        <f t="shared" si="23"/>
        <v>0.24324324324324334</v>
      </c>
      <c r="X60" s="37">
        <f t="shared" si="19"/>
        <v>1.9764999999999997</v>
      </c>
      <c r="Y60" s="70">
        <f t="shared" si="20"/>
        <v>0.7058928571428571</v>
      </c>
      <c r="Z60" s="70"/>
      <c r="AA60" s="72">
        <f t="shared" si="21"/>
        <v>-0.90000000000000036</v>
      </c>
      <c r="AB60" s="70">
        <f t="shared" si="24"/>
        <v>-0.24324324324324334</v>
      </c>
      <c r="AC60" s="70">
        <f>(M60-S60)/S60</f>
        <v>0.13337381096943934</v>
      </c>
      <c r="AD60" s="70">
        <f t="shared" si="22"/>
        <v>0.3642987249544628</v>
      </c>
      <c r="AE60" s="70"/>
      <c r="AF60" s="50"/>
      <c r="AG60" s="5"/>
      <c r="AH60" s="5"/>
      <c r="AI60" s="5"/>
      <c r="AJ60" s="5"/>
      <c r="AK60" s="5"/>
    </row>
    <row r="61" spans="1:37" ht="15.75" customHeight="1">
      <c r="A61" s="5"/>
      <c r="B61" s="48"/>
      <c r="C61" s="31" t="s">
        <v>392</v>
      </c>
      <c r="D61" s="28">
        <v>1</v>
      </c>
      <c r="E61" s="19">
        <v>15</v>
      </c>
      <c r="F61" s="19" t="s">
        <v>340</v>
      </c>
      <c r="G61" s="19"/>
      <c r="H61" s="20" t="s">
        <v>16</v>
      </c>
      <c r="I61" s="39" t="s">
        <v>341</v>
      </c>
      <c r="J61" s="41">
        <v>0.93</v>
      </c>
      <c r="K61" s="41">
        <v>0.15</v>
      </c>
      <c r="L61" s="44">
        <f>(J61+K61)*1.35</f>
        <v>1.4580000000000002</v>
      </c>
      <c r="M61" s="248">
        <v>4.4000000000000004</v>
      </c>
      <c r="N61" s="33">
        <v>3.8</v>
      </c>
      <c r="O61" s="241">
        <v>5</v>
      </c>
      <c r="P61" s="37"/>
      <c r="Q61" s="37">
        <f>O61*0.9</f>
        <v>4.5</v>
      </c>
      <c r="R61" s="37"/>
      <c r="S61" s="37">
        <f>L61*3</f>
        <v>4.3740000000000006</v>
      </c>
      <c r="T61" s="37">
        <f>O61-S61</f>
        <v>0.62599999999999945</v>
      </c>
      <c r="U61" s="70">
        <f t="shared" ref="U61:U62" si="25">T61/S61</f>
        <v>0.14311842706904421</v>
      </c>
      <c r="V61" s="70"/>
      <c r="W61" s="71">
        <f t="shared" si="23"/>
        <v>0.11999999999999993</v>
      </c>
      <c r="X61" s="37">
        <f>M61-L61</f>
        <v>2.9420000000000002</v>
      </c>
      <c r="Y61" s="70">
        <f t="shared" si="20"/>
        <v>0.66863636363636358</v>
      </c>
      <c r="Z61" s="70"/>
      <c r="AA61" s="72">
        <f>M61-O61</f>
        <v>-0.59999999999999964</v>
      </c>
      <c r="AB61" s="70"/>
      <c r="AC61" s="70"/>
      <c r="AD61" s="70">
        <f>U61-AC61</f>
        <v>0.14311842706904421</v>
      </c>
      <c r="AE61" s="70"/>
      <c r="AF61" s="50"/>
      <c r="AG61" s="5"/>
      <c r="AH61" s="5"/>
      <c r="AI61" s="5"/>
      <c r="AJ61" s="5"/>
      <c r="AK61" s="5"/>
    </row>
    <row r="62" spans="1:37" ht="15.75" customHeight="1">
      <c r="A62" s="5"/>
      <c r="B62" s="220"/>
      <c r="C62" s="243" t="s">
        <v>393</v>
      </c>
      <c r="D62" s="28">
        <v>1</v>
      </c>
      <c r="E62" s="19">
        <v>15</v>
      </c>
      <c r="F62" s="233" t="s">
        <v>340</v>
      </c>
      <c r="G62" s="19"/>
      <c r="H62" s="20" t="s">
        <v>16</v>
      </c>
      <c r="I62" s="39" t="s">
        <v>341</v>
      </c>
      <c r="J62" s="41">
        <v>0.44</v>
      </c>
      <c r="K62" s="214">
        <v>0.88</v>
      </c>
      <c r="L62" s="44">
        <f t="shared" si="17"/>
        <v>1.7820000000000003</v>
      </c>
      <c r="M62" s="262"/>
      <c r="N62" s="262"/>
      <c r="O62" s="201">
        <v>4.5</v>
      </c>
      <c r="P62" s="37"/>
      <c r="Q62" s="37">
        <f t="shared" si="1"/>
        <v>4.05</v>
      </c>
      <c r="R62" s="37"/>
      <c r="S62" s="37">
        <f t="shared" si="15"/>
        <v>5.346000000000001</v>
      </c>
      <c r="T62" s="37">
        <f t="shared" si="18"/>
        <v>-0.84600000000000097</v>
      </c>
      <c r="U62" s="70">
        <f t="shared" si="25"/>
        <v>-0.15824915824915839</v>
      </c>
      <c r="V62" s="70"/>
      <c r="W62" s="71">
        <f t="shared" si="23"/>
        <v>1</v>
      </c>
      <c r="X62" s="37">
        <f>M62-L62</f>
        <v>-1.7820000000000003</v>
      </c>
      <c r="Y62" s="70" t="e">
        <f t="shared" si="20"/>
        <v>#DIV/0!</v>
      </c>
      <c r="Z62" s="70"/>
      <c r="AA62" s="72"/>
      <c r="AB62" s="70"/>
      <c r="AC62" s="70"/>
      <c r="AD62" s="70"/>
      <c r="AE62" s="70"/>
      <c r="AF62" s="50"/>
      <c r="AG62" s="5"/>
      <c r="AH62" s="5"/>
      <c r="AI62" s="5"/>
      <c r="AJ62" s="5"/>
      <c r="AK62" s="5"/>
    </row>
    <row r="63" spans="1:37" ht="15.75" customHeight="1">
      <c r="A63" s="5"/>
      <c r="B63" s="48" t="s">
        <v>159</v>
      </c>
      <c r="C63" s="31" t="s">
        <v>160</v>
      </c>
      <c r="D63" s="28">
        <v>1</v>
      </c>
      <c r="E63" s="19">
        <v>24</v>
      </c>
      <c r="F63" s="233" t="s">
        <v>340</v>
      </c>
      <c r="G63" s="19"/>
      <c r="H63" s="20" t="s">
        <v>16</v>
      </c>
      <c r="I63" s="39" t="s">
        <v>341</v>
      </c>
      <c r="J63" s="41">
        <v>0.1</v>
      </c>
      <c r="K63" s="41">
        <v>0.15</v>
      </c>
      <c r="L63" s="44">
        <f t="shared" si="17"/>
        <v>0.33750000000000002</v>
      </c>
      <c r="M63" s="201">
        <v>1.05</v>
      </c>
      <c r="N63" s="201">
        <v>1.05</v>
      </c>
      <c r="O63" s="213">
        <v>1.5</v>
      </c>
      <c r="P63" s="37"/>
      <c r="Q63" s="37">
        <f t="shared" si="1"/>
        <v>1.35</v>
      </c>
      <c r="R63" s="37"/>
      <c r="S63" s="37">
        <f t="shared" si="15"/>
        <v>1.0125000000000002</v>
      </c>
      <c r="T63" s="37">
        <f t="shared" si="18"/>
        <v>0.48749999999999982</v>
      </c>
      <c r="U63" s="70"/>
      <c r="V63" s="70"/>
      <c r="W63" s="71"/>
      <c r="X63" s="37">
        <f t="shared" ref="X63:X69" si="26">M63-L63</f>
        <v>0.71250000000000002</v>
      </c>
      <c r="Y63" s="70">
        <f>X63/M63</f>
        <v>0.6785714285714286</v>
      </c>
      <c r="Z63" s="70"/>
      <c r="AA63" s="72">
        <f t="shared" ref="AA63:AA69" si="27">M63-O63</f>
        <v>-0.44999999999999996</v>
      </c>
      <c r="AB63" s="70"/>
      <c r="AC63" s="70"/>
      <c r="AD63" s="70">
        <f t="shared" ref="AD63:AD69" si="28">U63-AC63</f>
        <v>0</v>
      </c>
      <c r="AE63" s="70"/>
      <c r="AF63" s="50"/>
      <c r="AG63" s="5"/>
      <c r="AH63" s="5"/>
      <c r="AI63" s="5"/>
      <c r="AJ63" s="5"/>
      <c r="AK63" s="5"/>
    </row>
    <row r="64" spans="1:37" ht="15.75" customHeight="1">
      <c r="A64" s="5"/>
      <c r="B64" s="48" t="s">
        <v>161</v>
      </c>
      <c r="C64" s="31" t="s">
        <v>162</v>
      </c>
      <c r="D64" s="28">
        <v>1</v>
      </c>
      <c r="E64" s="19">
        <v>24</v>
      </c>
      <c r="F64" s="233" t="s">
        <v>340</v>
      </c>
      <c r="G64" s="19" t="s">
        <v>386</v>
      </c>
      <c r="H64" s="20" t="s">
        <v>16</v>
      </c>
      <c r="I64" s="39" t="s">
        <v>341</v>
      </c>
      <c r="J64" s="41">
        <v>0.21</v>
      </c>
      <c r="K64" s="41">
        <v>0.15</v>
      </c>
      <c r="L64" s="44">
        <f t="shared" si="17"/>
        <v>0.48599999999999999</v>
      </c>
      <c r="M64" s="201">
        <v>1.5</v>
      </c>
      <c r="N64" s="201">
        <v>1.1499999999999999</v>
      </c>
      <c r="O64" s="213">
        <v>1.65</v>
      </c>
      <c r="P64" s="37"/>
      <c r="Q64" s="37">
        <f t="shared" si="1"/>
        <v>1.4849999999999999</v>
      </c>
      <c r="R64" s="37"/>
      <c r="S64" s="37">
        <f t="shared" si="15"/>
        <v>1.458</v>
      </c>
      <c r="T64" s="37">
        <f t="shared" si="18"/>
        <v>0.19199999999999995</v>
      </c>
      <c r="U64" s="70"/>
      <c r="V64" s="70"/>
      <c r="W64" s="71"/>
      <c r="X64" s="37">
        <f t="shared" si="26"/>
        <v>1.014</v>
      </c>
      <c r="Y64" s="70">
        <f>X64/M64</f>
        <v>0.67600000000000005</v>
      </c>
      <c r="Z64" s="70"/>
      <c r="AA64" s="72">
        <f t="shared" si="27"/>
        <v>-0.14999999999999991</v>
      </c>
      <c r="AB64" s="70"/>
      <c r="AC64" s="70"/>
      <c r="AD64" s="70">
        <f t="shared" si="28"/>
        <v>0</v>
      </c>
      <c r="AE64" s="70"/>
      <c r="AF64" s="50"/>
      <c r="AG64" s="5"/>
      <c r="AH64" s="5"/>
      <c r="AI64" s="5"/>
      <c r="AJ64" s="5"/>
      <c r="AK64" s="5"/>
    </row>
    <row r="65" spans="1:37" ht="15.75" customHeight="1">
      <c r="A65" s="224">
        <v>2.4500000000000002</v>
      </c>
      <c r="B65" s="64" t="s">
        <v>163</v>
      </c>
      <c r="C65" s="68" t="s">
        <v>164</v>
      </c>
      <c r="D65" s="67">
        <v>1</v>
      </c>
      <c r="E65" s="56">
        <v>15</v>
      </c>
      <c r="F65" s="19" t="s">
        <v>338</v>
      </c>
      <c r="G65" s="19"/>
      <c r="H65" s="57" t="s">
        <v>16</v>
      </c>
      <c r="I65" s="39" t="s">
        <v>339</v>
      </c>
      <c r="J65" s="65">
        <v>0.6</v>
      </c>
      <c r="K65" s="65">
        <v>0.27</v>
      </c>
      <c r="L65" s="59">
        <f t="shared" si="17"/>
        <v>1.1745000000000001</v>
      </c>
      <c r="M65" s="225">
        <v>3.51</v>
      </c>
      <c r="N65" s="201">
        <v>3.9</v>
      </c>
      <c r="O65" s="201">
        <v>4.75</v>
      </c>
      <c r="P65" s="37"/>
      <c r="Q65" s="37">
        <f t="shared" si="1"/>
        <v>4.2750000000000004</v>
      </c>
      <c r="R65" s="37"/>
      <c r="S65" s="60">
        <f t="shared" si="15"/>
        <v>3.5235000000000003</v>
      </c>
      <c r="T65" s="60">
        <f t="shared" si="18"/>
        <v>1.2264999999999997</v>
      </c>
      <c r="U65" s="62">
        <f>T65/S65</f>
        <v>0.34809138640556253</v>
      </c>
      <c r="V65" s="70"/>
      <c r="W65" s="61"/>
      <c r="X65" s="60">
        <f t="shared" si="26"/>
        <v>2.3354999999999997</v>
      </c>
      <c r="Y65" s="62">
        <f>X65/M65</f>
        <v>0.66538461538461535</v>
      </c>
      <c r="Z65" s="70"/>
      <c r="AA65" s="63">
        <f t="shared" si="27"/>
        <v>-1.2400000000000002</v>
      </c>
      <c r="AB65" s="62"/>
      <c r="AC65" s="62">
        <f>(M65-S65)/S65</f>
        <v>-3.8314176245212179E-3</v>
      </c>
      <c r="AD65" s="62">
        <f t="shared" si="28"/>
        <v>0.35192280403008375</v>
      </c>
      <c r="AE65" s="70"/>
      <c r="AF65" s="50"/>
      <c r="AG65" s="5"/>
      <c r="AH65" s="5"/>
      <c r="AI65" s="5"/>
      <c r="AJ65" s="5"/>
      <c r="AK65" s="5"/>
    </row>
    <row r="66" spans="1:37" ht="15.75" customHeight="1">
      <c r="A66" s="202"/>
      <c r="B66" s="64" t="s">
        <v>165</v>
      </c>
      <c r="C66" s="68" t="s">
        <v>166</v>
      </c>
      <c r="D66" s="67">
        <v>1</v>
      </c>
      <c r="E66" s="56"/>
      <c r="F66" s="233" t="s">
        <v>340</v>
      </c>
      <c r="G66" s="19"/>
      <c r="H66" s="57" t="s">
        <v>23</v>
      </c>
      <c r="I66" s="39" t="s">
        <v>339</v>
      </c>
      <c r="J66" s="65">
        <v>6.43</v>
      </c>
      <c r="K66" s="65">
        <v>2.5</v>
      </c>
      <c r="L66" s="59">
        <f t="shared" si="17"/>
        <v>12.0555</v>
      </c>
      <c r="M66" s="201">
        <v>36.200000000000003</v>
      </c>
      <c r="N66" s="201">
        <v>37</v>
      </c>
      <c r="O66" s="201">
        <v>47.5</v>
      </c>
      <c r="P66" s="37"/>
      <c r="Q66" s="37">
        <f t="shared" si="1"/>
        <v>42.75</v>
      </c>
      <c r="R66" s="37"/>
      <c r="S66" s="60">
        <f t="shared" si="15"/>
        <v>36.166499999999999</v>
      </c>
      <c r="T66" s="60">
        <f t="shared" si="18"/>
        <v>11.333500000000001</v>
      </c>
      <c r="U66" s="62">
        <f>T66/S66</f>
        <v>0.31337010769634888</v>
      </c>
      <c r="V66" s="70"/>
      <c r="W66" s="61">
        <f>(O66-M66)/O66</f>
        <v>0.23789473684210521</v>
      </c>
      <c r="X66" s="60">
        <f t="shared" si="26"/>
        <v>24.144500000000001</v>
      </c>
      <c r="Y66" s="62">
        <f>X66/M66</f>
        <v>0.66697513812154696</v>
      </c>
      <c r="Z66" s="70"/>
      <c r="AA66" s="63">
        <f t="shared" si="27"/>
        <v>-11.299999999999997</v>
      </c>
      <c r="AB66" s="62">
        <f>(M66-O66)/O66</f>
        <v>-0.23789473684210521</v>
      </c>
      <c r="AC66" s="62">
        <f>(M66-S66)/S66</f>
        <v>9.2627154963857824E-4</v>
      </c>
      <c r="AD66" s="62">
        <f t="shared" si="28"/>
        <v>0.31244383614671029</v>
      </c>
      <c r="AE66" s="70"/>
      <c r="AF66" s="50"/>
      <c r="AG66" s="5"/>
      <c r="AH66" s="5"/>
      <c r="AI66" s="5"/>
      <c r="AJ66" s="5"/>
      <c r="AK66" s="5"/>
    </row>
    <row r="67" spans="1:37" ht="15.75" customHeight="1">
      <c r="A67" s="224">
        <v>2.6</v>
      </c>
      <c r="B67" s="48" t="s">
        <v>167</v>
      </c>
      <c r="C67" s="31" t="s">
        <v>166</v>
      </c>
      <c r="D67" s="28">
        <v>1</v>
      </c>
      <c r="E67" s="19">
        <v>15</v>
      </c>
      <c r="F67" s="233" t="s">
        <v>340</v>
      </c>
      <c r="G67" s="19"/>
      <c r="H67" s="20" t="s">
        <v>16</v>
      </c>
      <c r="I67" s="39" t="s">
        <v>339</v>
      </c>
      <c r="J67" s="41">
        <v>0.44</v>
      </c>
      <c r="K67" s="41">
        <v>0.6</v>
      </c>
      <c r="L67" s="44">
        <f t="shared" si="17"/>
        <v>1.4040000000000001</v>
      </c>
      <c r="M67" s="225">
        <v>4.2</v>
      </c>
      <c r="N67" s="201">
        <v>3.5</v>
      </c>
      <c r="O67" s="201">
        <v>4.8</v>
      </c>
      <c r="P67" s="37"/>
      <c r="Q67" s="37">
        <f t="shared" si="1"/>
        <v>4.32</v>
      </c>
      <c r="R67" s="37"/>
      <c r="S67" s="37">
        <f t="shared" si="15"/>
        <v>4.2120000000000006</v>
      </c>
      <c r="T67" s="37">
        <f t="shared" si="18"/>
        <v>0.58799999999999919</v>
      </c>
      <c r="U67" s="70">
        <f>T67/S67</f>
        <v>0.1396011396011394</v>
      </c>
      <c r="V67" s="70"/>
      <c r="W67" s="71">
        <f>(O67-M67)/O67</f>
        <v>0.12499999999999993</v>
      </c>
      <c r="X67" s="37">
        <f t="shared" si="26"/>
        <v>2.7960000000000003</v>
      </c>
      <c r="Y67" s="70">
        <f>X67/M67</f>
        <v>0.6657142857142857</v>
      </c>
      <c r="Z67" s="70"/>
      <c r="AA67" s="72">
        <f t="shared" si="27"/>
        <v>-0.59999999999999964</v>
      </c>
      <c r="AB67" s="70">
        <f>(M67-O67)/O67</f>
        <v>-0.12499999999999993</v>
      </c>
      <c r="AC67" s="70">
        <f>(M67-S67)/S67</f>
        <v>-2.8490028490029567E-3</v>
      </c>
      <c r="AD67" s="70">
        <f t="shared" si="28"/>
        <v>0.14245014245014237</v>
      </c>
      <c r="AE67" s="70"/>
      <c r="AF67" s="50"/>
      <c r="AG67" s="5"/>
      <c r="AH67" s="5"/>
      <c r="AI67" s="5"/>
      <c r="AJ67" s="5"/>
      <c r="AK67" s="5"/>
    </row>
    <row r="68" spans="1:37" ht="15.75" customHeight="1">
      <c r="A68" s="5"/>
      <c r="B68" s="48" t="s">
        <v>168</v>
      </c>
      <c r="C68" s="31" t="s">
        <v>166</v>
      </c>
      <c r="D68" s="28">
        <v>1</v>
      </c>
      <c r="E68" s="19"/>
      <c r="F68" s="233" t="s">
        <v>340</v>
      </c>
      <c r="G68" s="19"/>
      <c r="H68" s="20" t="s">
        <v>30</v>
      </c>
      <c r="I68" s="39" t="s">
        <v>339</v>
      </c>
      <c r="J68" s="41">
        <v>4.8099999999999996</v>
      </c>
      <c r="K68" s="41">
        <v>2.5</v>
      </c>
      <c r="L68" s="44">
        <f t="shared" si="17"/>
        <v>9.8685000000000009</v>
      </c>
      <c r="M68" s="201">
        <v>0</v>
      </c>
      <c r="N68" s="201">
        <v>27</v>
      </c>
      <c r="O68" s="201">
        <v>37</v>
      </c>
      <c r="P68" s="37"/>
      <c r="Q68" s="37">
        <f t="shared" ref="Q68:Q131" si="29">O68*0.9</f>
        <v>33.300000000000004</v>
      </c>
      <c r="R68" s="37"/>
      <c r="S68" s="37">
        <f t="shared" ref="S68:S99" si="30">L68*3</f>
        <v>29.605500000000003</v>
      </c>
      <c r="T68" s="37">
        <f t="shared" si="18"/>
        <v>7.3944999999999972</v>
      </c>
      <c r="U68" s="70">
        <f>T68/S68</f>
        <v>0.24976777963554059</v>
      </c>
      <c r="V68" s="70"/>
      <c r="W68" s="71">
        <f>(O68-M68)/O68</f>
        <v>1</v>
      </c>
      <c r="X68" s="37">
        <f t="shared" si="26"/>
        <v>-9.8685000000000009</v>
      </c>
      <c r="Y68" s="70"/>
      <c r="Z68" s="70"/>
      <c r="AA68" s="72">
        <f t="shared" si="27"/>
        <v>-37</v>
      </c>
      <c r="AB68" s="70">
        <f>(M68-O68)/O68</f>
        <v>-1</v>
      </c>
      <c r="AC68" s="70">
        <f>(M68-S68)/S68</f>
        <v>-1</v>
      </c>
      <c r="AD68" s="70">
        <f t="shared" si="28"/>
        <v>1.2497677796355406</v>
      </c>
      <c r="AE68" s="70"/>
      <c r="AF68" s="50"/>
      <c r="AG68" s="5"/>
      <c r="AH68" s="5"/>
      <c r="AI68" s="5"/>
      <c r="AJ68" s="5"/>
      <c r="AK68" s="5"/>
    </row>
    <row r="69" spans="1:37" ht="15.75" customHeight="1">
      <c r="A69" s="5"/>
      <c r="B69" s="48" t="s">
        <v>169</v>
      </c>
      <c r="C69" s="51" t="s">
        <v>166</v>
      </c>
      <c r="D69" s="28">
        <v>1</v>
      </c>
      <c r="E69" s="19"/>
      <c r="F69" s="233" t="s">
        <v>340</v>
      </c>
      <c r="G69" s="19"/>
      <c r="H69" s="20" t="s">
        <v>18</v>
      </c>
      <c r="I69" s="39" t="s">
        <v>339</v>
      </c>
      <c r="J69" s="41">
        <v>11.35</v>
      </c>
      <c r="K69" s="41">
        <v>2.9</v>
      </c>
      <c r="L69" s="44">
        <f t="shared" si="17"/>
        <v>19.237500000000001</v>
      </c>
      <c r="M69" s="201">
        <v>58</v>
      </c>
      <c r="N69" s="201">
        <v>50</v>
      </c>
      <c r="O69" s="201">
        <v>76</v>
      </c>
      <c r="P69" s="37"/>
      <c r="Q69" s="37">
        <f t="shared" si="29"/>
        <v>68.400000000000006</v>
      </c>
      <c r="R69" s="37"/>
      <c r="S69" s="37">
        <f t="shared" si="30"/>
        <v>57.712500000000006</v>
      </c>
      <c r="T69" s="37">
        <f t="shared" si="18"/>
        <v>18.287499999999994</v>
      </c>
      <c r="U69" s="70">
        <f>T69/S69</f>
        <v>0.31687242798353898</v>
      </c>
      <c r="V69" s="70"/>
      <c r="W69" s="71">
        <f>(O69-M69)/O69</f>
        <v>0.23684210526315788</v>
      </c>
      <c r="X69" s="37">
        <f t="shared" si="26"/>
        <v>38.762500000000003</v>
      </c>
      <c r="Y69" s="70">
        <f>X69/M69</f>
        <v>0.66831896551724146</v>
      </c>
      <c r="Z69" s="70"/>
      <c r="AA69" s="72">
        <f t="shared" si="27"/>
        <v>-18</v>
      </c>
      <c r="AB69" s="70">
        <f>(M69-O69)/O69</f>
        <v>-0.23684210526315788</v>
      </c>
      <c r="AC69" s="70">
        <f>(M69-S69)/S69</f>
        <v>4.9815897769113155E-3</v>
      </c>
      <c r="AD69" s="70">
        <f t="shared" si="28"/>
        <v>0.31189083820662766</v>
      </c>
      <c r="AE69" s="70"/>
      <c r="AF69" s="50"/>
      <c r="AG69" s="5"/>
      <c r="AH69" s="5"/>
      <c r="AI69" s="5"/>
      <c r="AJ69" s="5"/>
      <c r="AK69" s="5"/>
    </row>
    <row r="70" spans="1:37" ht="15.75" customHeight="1">
      <c r="A70" s="5"/>
      <c r="B70" s="48" t="s">
        <v>394</v>
      </c>
      <c r="C70" s="31" t="s">
        <v>395</v>
      </c>
      <c r="D70" s="28">
        <v>1</v>
      </c>
      <c r="E70" s="19"/>
      <c r="F70" s="19" t="s">
        <v>338</v>
      </c>
      <c r="G70" s="19"/>
      <c r="H70" s="20" t="s">
        <v>23</v>
      </c>
      <c r="I70" s="39" t="s">
        <v>339</v>
      </c>
      <c r="J70" s="41">
        <v>6.7</v>
      </c>
      <c r="K70" s="41">
        <v>2.5</v>
      </c>
      <c r="L70" s="44">
        <f t="shared" si="17"/>
        <v>12.42</v>
      </c>
      <c r="M70" s="201">
        <v>38</v>
      </c>
      <c r="N70" s="201">
        <v>34.700000000000003</v>
      </c>
      <c r="O70" s="201">
        <v>51.4</v>
      </c>
      <c r="P70" s="37"/>
      <c r="Q70" s="37">
        <f t="shared" si="29"/>
        <v>46.26</v>
      </c>
      <c r="R70" s="37"/>
      <c r="S70" s="37">
        <f t="shared" si="30"/>
        <v>37.26</v>
      </c>
      <c r="T70" s="37"/>
      <c r="U70" s="70"/>
      <c r="V70" s="70"/>
      <c r="W70" s="71"/>
      <c r="X70" s="37"/>
      <c r="Y70" s="70"/>
      <c r="Z70" s="70"/>
      <c r="AA70" s="72"/>
      <c r="AB70" s="70"/>
      <c r="AC70" s="70"/>
      <c r="AD70" s="70"/>
      <c r="AE70" s="70"/>
      <c r="AF70" s="50"/>
      <c r="AG70" s="5"/>
      <c r="AH70" s="5"/>
      <c r="AI70" s="5"/>
      <c r="AJ70" s="5"/>
      <c r="AK70" s="5"/>
    </row>
    <row r="71" spans="1:37" ht="15.75" customHeight="1">
      <c r="A71" s="224">
        <v>2.9</v>
      </c>
      <c r="B71" s="48" t="s">
        <v>396</v>
      </c>
      <c r="C71" s="31" t="s">
        <v>395</v>
      </c>
      <c r="D71" s="28">
        <v>1</v>
      </c>
      <c r="E71" s="19">
        <v>15</v>
      </c>
      <c r="F71" s="19" t="s">
        <v>338</v>
      </c>
      <c r="G71" s="19"/>
      <c r="H71" s="20" t="s">
        <v>16</v>
      </c>
      <c r="I71" s="39" t="s">
        <v>339</v>
      </c>
      <c r="J71" s="41">
        <v>0.54</v>
      </c>
      <c r="K71" s="41">
        <v>0.3</v>
      </c>
      <c r="L71" s="44">
        <f t="shared" si="17"/>
        <v>1.1340000000000001</v>
      </c>
      <c r="M71" s="225">
        <v>3.65</v>
      </c>
      <c r="N71" s="201">
        <v>3.75</v>
      </c>
      <c r="O71" s="201">
        <v>5.3</v>
      </c>
      <c r="P71" s="37"/>
      <c r="Q71" s="37">
        <f t="shared" si="29"/>
        <v>4.7699999999999996</v>
      </c>
      <c r="R71" s="37"/>
      <c r="S71" s="37">
        <f t="shared" si="30"/>
        <v>3.4020000000000001</v>
      </c>
      <c r="T71" s="37"/>
      <c r="U71" s="70"/>
      <c r="V71" s="70"/>
      <c r="W71" s="71"/>
      <c r="X71" s="37"/>
      <c r="Y71" s="70"/>
      <c r="Z71" s="70"/>
      <c r="AA71" s="72"/>
      <c r="AB71" s="70"/>
      <c r="AC71" s="70"/>
      <c r="AD71" s="70"/>
      <c r="AE71" s="70"/>
      <c r="AF71" s="50"/>
      <c r="AG71" s="5"/>
      <c r="AH71" s="5"/>
      <c r="AI71" s="5"/>
      <c r="AJ71" s="5"/>
      <c r="AK71" s="5"/>
    </row>
    <row r="72" spans="1:37" ht="15.75" customHeight="1">
      <c r="A72" s="5"/>
      <c r="B72" s="48" t="s">
        <v>397</v>
      </c>
      <c r="C72" s="31" t="s">
        <v>395</v>
      </c>
      <c r="D72" s="28">
        <v>1</v>
      </c>
      <c r="E72" s="19"/>
      <c r="F72" s="19" t="s">
        <v>338</v>
      </c>
      <c r="G72" s="19"/>
      <c r="H72" s="20" t="s">
        <v>30</v>
      </c>
      <c r="I72" s="39" t="s">
        <v>339</v>
      </c>
      <c r="J72" s="41">
        <v>0.64</v>
      </c>
      <c r="K72" s="41">
        <v>0.06</v>
      </c>
      <c r="L72" s="44">
        <f t="shared" si="17"/>
        <v>0.94499999999999995</v>
      </c>
      <c r="M72" s="201">
        <v>0</v>
      </c>
      <c r="N72" s="201">
        <v>27.5</v>
      </c>
      <c r="O72" s="201">
        <v>39.5</v>
      </c>
      <c r="P72" s="37"/>
      <c r="Q72" s="37">
        <f t="shared" si="29"/>
        <v>35.550000000000004</v>
      </c>
      <c r="R72" s="37"/>
      <c r="S72" s="37">
        <f t="shared" si="30"/>
        <v>2.835</v>
      </c>
      <c r="T72" s="37"/>
      <c r="U72" s="70"/>
      <c r="V72" s="70"/>
      <c r="W72" s="71"/>
      <c r="X72" s="37"/>
      <c r="Y72" s="70"/>
      <c r="Z72" s="70"/>
      <c r="AA72" s="72"/>
      <c r="AB72" s="70"/>
      <c r="AC72" s="70"/>
      <c r="AD72" s="70"/>
      <c r="AE72" s="70"/>
      <c r="AF72" s="50"/>
      <c r="AG72" s="5"/>
      <c r="AH72" s="5"/>
      <c r="AI72" s="5"/>
      <c r="AJ72" s="5"/>
      <c r="AK72" s="5"/>
    </row>
    <row r="73" spans="1:37" ht="15.75" customHeight="1">
      <c r="A73" s="5"/>
      <c r="B73" s="48" t="s">
        <v>398</v>
      </c>
      <c r="C73" s="31" t="s">
        <v>395</v>
      </c>
      <c r="D73" s="28">
        <v>1</v>
      </c>
      <c r="E73" s="19"/>
      <c r="F73" s="19" t="s">
        <v>338</v>
      </c>
      <c r="G73" s="19"/>
      <c r="H73" s="20" t="s">
        <v>18</v>
      </c>
      <c r="I73" s="39" t="s">
        <v>339</v>
      </c>
      <c r="J73" s="41">
        <v>11.75</v>
      </c>
      <c r="K73" s="41">
        <v>2.9</v>
      </c>
      <c r="L73" s="44">
        <f t="shared" si="17"/>
        <v>19.777500000000003</v>
      </c>
      <c r="M73" s="201">
        <v>60</v>
      </c>
      <c r="N73" s="201">
        <v>55</v>
      </c>
      <c r="O73" s="201">
        <v>80</v>
      </c>
      <c r="P73" s="37"/>
      <c r="Q73" s="37">
        <f t="shared" si="29"/>
        <v>72</v>
      </c>
      <c r="R73" s="37"/>
      <c r="S73" s="37">
        <f t="shared" si="30"/>
        <v>59.33250000000001</v>
      </c>
      <c r="T73" s="37"/>
      <c r="U73" s="70"/>
      <c r="V73" s="70"/>
      <c r="W73" s="71"/>
      <c r="X73" s="37"/>
      <c r="Y73" s="70"/>
      <c r="Z73" s="70"/>
      <c r="AA73" s="72"/>
      <c r="AB73" s="70"/>
      <c r="AC73" s="70"/>
      <c r="AD73" s="70"/>
      <c r="AE73" s="70"/>
      <c r="AF73" s="50"/>
      <c r="AG73" s="5"/>
      <c r="AH73" s="5"/>
      <c r="AI73" s="5"/>
      <c r="AJ73" s="5"/>
      <c r="AK73" s="5"/>
    </row>
    <row r="74" spans="1:37" ht="15.75" customHeight="1">
      <c r="A74" s="5"/>
      <c r="B74" s="48" t="s">
        <v>170</v>
      </c>
      <c r="C74" s="31" t="s">
        <v>171</v>
      </c>
      <c r="D74" s="28">
        <v>1</v>
      </c>
      <c r="E74" s="19">
        <v>8</v>
      </c>
      <c r="F74" s="19" t="s">
        <v>338</v>
      </c>
      <c r="G74" s="19"/>
      <c r="H74" s="20" t="s">
        <v>16</v>
      </c>
      <c r="I74" s="39" t="s">
        <v>341</v>
      </c>
      <c r="J74" s="41">
        <v>0.15</v>
      </c>
      <c r="K74" s="41">
        <v>0.15</v>
      </c>
      <c r="L74" s="44">
        <f t="shared" ref="L74:L134" si="31">(J74+K74)*1.35</f>
        <v>0.40500000000000003</v>
      </c>
      <c r="M74" s="201">
        <v>1.25</v>
      </c>
      <c r="N74" s="201">
        <v>7.3</v>
      </c>
      <c r="O74" s="201">
        <v>8.3000000000000007</v>
      </c>
      <c r="P74" s="37"/>
      <c r="Q74" s="37">
        <f t="shared" si="29"/>
        <v>7.4700000000000006</v>
      </c>
      <c r="R74" s="37"/>
      <c r="S74" s="37">
        <f t="shared" si="30"/>
        <v>1.2150000000000001</v>
      </c>
      <c r="T74" s="37">
        <f t="shared" ref="T74:T108" si="32">O74-S74</f>
        <v>7.0850000000000009</v>
      </c>
      <c r="U74" s="70"/>
      <c r="V74" s="70"/>
      <c r="W74" s="71">
        <f>(O74-M74)/O74</f>
        <v>0.8493975903614458</v>
      </c>
      <c r="X74" s="37">
        <f t="shared" ref="X74:X108" si="33">M74-L74</f>
        <v>0.84499999999999997</v>
      </c>
      <c r="Y74" s="70"/>
      <c r="Z74" s="70"/>
      <c r="AA74" s="72">
        <f t="shared" ref="AA74:AA108" si="34">M74-O74</f>
        <v>-7.0500000000000007</v>
      </c>
      <c r="AB74" s="70">
        <f>(M74-O74)/O74</f>
        <v>-0.8493975903614458</v>
      </c>
      <c r="AC74" s="70"/>
      <c r="AD74" s="70">
        <f t="shared" ref="AD74:AD108" si="35">U74-AC74</f>
        <v>0</v>
      </c>
      <c r="AE74" s="70"/>
      <c r="AF74" s="50"/>
      <c r="AG74" s="5"/>
      <c r="AH74" s="5"/>
      <c r="AI74" s="5"/>
      <c r="AJ74" s="5"/>
      <c r="AK74" s="5"/>
    </row>
    <row r="75" spans="1:37" ht="15.75" customHeight="1">
      <c r="A75" s="5"/>
      <c r="B75" s="48" t="s">
        <v>172</v>
      </c>
      <c r="C75" s="31" t="s">
        <v>399</v>
      </c>
      <c r="D75" s="28">
        <v>1</v>
      </c>
      <c r="E75" s="19">
        <v>8</v>
      </c>
      <c r="F75" s="19" t="s">
        <v>338</v>
      </c>
      <c r="G75" s="19"/>
      <c r="H75" s="20" t="s">
        <v>16</v>
      </c>
      <c r="I75" s="39" t="s">
        <v>341</v>
      </c>
      <c r="J75" s="41">
        <v>0.19</v>
      </c>
      <c r="K75" s="41">
        <v>0.15</v>
      </c>
      <c r="L75" s="44">
        <f t="shared" si="31"/>
        <v>0.45899999999999996</v>
      </c>
      <c r="M75" s="32">
        <v>1.4</v>
      </c>
      <c r="N75" s="52">
        <v>7.3</v>
      </c>
      <c r="O75" s="25">
        <v>8.3000000000000007</v>
      </c>
      <c r="P75" s="37"/>
      <c r="Q75" s="37">
        <f t="shared" si="29"/>
        <v>7.4700000000000006</v>
      </c>
      <c r="R75" s="37"/>
      <c r="S75" s="37">
        <f t="shared" si="30"/>
        <v>1.3769999999999998</v>
      </c>
      <c r="T75" s="37">
        <f t="shared" si="32"/>
        <v>6.9230000000000009</v>
      </c>
      <c r="U75" s="70"/>
      <c r="V75" s="70"/>
      <c r="W75" s="71">
        <f>(O75-M75)/O75</f>
        <v>0.83132530120481929</v>
      </c>
      <c r="X75" s="37">
        <f t="shared" si="33"/>
        <v>0.94099999999999995</v>
      </c>
      <c r="Y75" s="70"/>
      <c r="Z75" s="70"/>
      <c r="AA75" s="72">
        <f t="shared" si="34"/>
        <v>-6.9</v>
      </c>
      <c r="AB75" s="70">
        <f>(M75-O75)/O75</f>
        <v>-0.83132530120481929</v>
      </c>
      <c r="AC75" s="70"/>
      <c r="AD75" s="70">
        <f t="shared" si="35"/>
        <v>0</v>
      </c>
      <c r="AE75" s="70"/>
      <c r="AF75" s="50"/>
      <c r="AG75" s="5"/>
      <c r="AH75" s="5"/>
      <c r="AI75" s="5"/>
      <c r="AJ75" s="5"/>
      <c r="AK75" s="5"/>
    </row>
    <row r="76" spans="1:37" ht="15.75" customHeight="1">
      <c r="A76" s="5"/>
      <c r="B76" s="48" t="s">
        <v>400</v>
      </c>
      <c r="C76" s="31" t="s">
        <v>173</v>
      </c>
      <c r="D76" s="28">
        <v>1</v>
      </c>
      <c r="E76" s="19">
        <v>8</v>
      </c>
      <c r="F76" s="19" t="s">
        <v>338</v>
      </c>
      <c r="G76" s="19"/>
      <c r="H76" s="20" t="s">
        <v>16</v>
      </c>
      <c r="I76" s="39" t="s">
        <v>341</v>
      </c>
      <c r="J76" s="41">
        <v>0.15</v>
      </c>
      <c r="K76" s="41">
        <v>0.15</v>
      </c>
      <c r="L76" s="44">
        <f t="shared" si="31"/>
        <v>0.40500000000000003</v>
      </c>
      <c r="M76" s="201">
        <v>1.25</v>
      </c>
      <c r="N76" s="201">
        <v>7.3</v>
      </c>
      <c r="O76" s="201">
        <v>8.3000000000000007</v>
      </c>
      <c r="P76" s="37"/>
      <c r="Q76" s="37">
        <f t="shared" si="29"/>
        <v>7.4700000000000006</v>
      </c>
      <c r="R76" s="37"/>
      <c r="S76" s="37">
        <f t="shared" si="30"/>
        <v>1.2150000000000001</v>
      </c>
      <c r="T76" s="37">
        <f t="shared" si="32"/>
        <v>7.0850000000000009</v>
      </c>
      <c r="U76" s="70"/>
      <c r="V76" s="70"/>
      <c r="W76" s="71">
        <f>(O76-M76)/O76</f>
        <v>0.8493975903614458</v>
      </c>
      <c r="X76" s="37">
        <f t="shared" si="33"/>
        <v>0.84499999999999997</v>
      </c>
      <c r="Y76" s="70"/>
      <c r="Z76" s="70"/>
      <c r="AA76" s="72">
        <f t="shared" si="34"/>
        <v>-7.0500000000000007</v>
      </c>
      <c r="AB76" s="70">
        <f>(M76-O76)/O76</f>
        <v>-0.8493975903614458</v>
      </c>
      <c r="AC76" s="70"/>
      <c r="AD76" s="70">
        <f t="shared" si="35"/>
        <v>0</v>
      </c>
      <c r="AE76" s="70"/>
      <c r="AF76" s="50"/>
      <c r="AG76" s="5"/>
      <c r="AH76" s="5"/>
      <c r="AI76" s="5"/>
      <c r="AJ76" s="5"/>
      <c r="AK76" s="5"/>
    </row>
    <row r="77" spans="1:37" ht="15.75" customHeight="1">
      <c r="A77" s="224">
        <v>3.15</v>
      </c>
      <c r="B77" s="48" t="s">
        <v>174</v>
      </c>
      <c r="C77" s="31" t="s">
        <v>401</v>
      </c>
      <c r="D77" s="28">
        <v>1</v>
      </c>
      <c r="E77" s="19">
        <v>20</v>
      </c>
      <c r="F77" s="19" t="s">
        <v>338</v>
      </c>
      <c r="G77" s="19"/>
      <c r="H77" s="20" t="s">
        <v>16</v>
      </c>
      <c r="I77" s="39" t="s">
        <v>341</v>
      </c>
      <c r="J77" s="41">
        <v>0.8</v>
      </c>
      <c r="K77" s="41">
        <v>0.37</v>
      </c>
      <c r="L77" s="44">
        <f t="shared" si="31"/>
        <v>1.5794999999999999</v>
      </c>
      <c r="M77" s="225">
        <v>4.75</v>
      </c>
      <c r="N77" s="201">
        <v>3.9</v>
      </c>
      <c r="O77" s="201">
        <v>4.5</v>
      </c>
      <c r="P77" s="37"/>
      <c r="Q77" s="37">
        <f t="shared" si="29"/>
        <v>4.05</v>
      </c>
      <c r="R77" s="37"/>
      <c r="S77" s="37">
        <f t="shared" si="30"/>
        <v>4.7385000000000002</v>
      </c>
      <c r="T77" s="37">
        <f t="shared" si="32"/>
        <v>-0.23850000000000016</v>
      </c>
      <c r="U77" s="70">
        <f>T77/S77</f>
        <v>-5.0332383665717031E-2</v>
      </c>
      <c r="V77" s="70"/>
      <c r="W77" s="71"/>
      <c r="X77" s="37">
        <f t="shared" si="33"/>
        <v>3.1705000000000001</v>
      </c>
      <c r="Y77" s="70">
        <f>X77/M77</f>
        <v>0.66747368421052633</v>
      </c>
      <c r="Z77" s="70"/>
      <c r="AA77" s="72">
        <f t="shared" si="34"/>
        <v>0.25</v>
      </c>
      <c r="AB77" s="70"/>
      <c r="AC77" s="70">
        <f>(M77-S77)/S77</f>
        <v>2.4269283528542459E-3</v>
      </c>
      <c r="AD77" s="70">
        <f t="shared" si="35"/>
        <v>-5.2759312018571279E-2</v>
      </c>
      <c r="AE77" s="70"/>
      <c r="AF77" s="50"/>
      <c r="AG77" s="5"/>
      <c r="AH77" s="5"/>
      <c r="AI77" s="5"/>
      <c r="AJ77" s="5"/>
      <c r="AK77" s="5"/>
    </row>
    <row r="78" spans="1:37" ht="15.75" customHeight="1">
      <c r="A78" s="224">
        <v>3.15</v>
      </c>
      <c r="B78" s="48" t="s">
        <v>176</v>
      </c>
      <c r="C78" s="31" t="s">
        <v>402</v>
      </c>
      <c r="D78" s="28">
        <v>1</v>
      </c>
      <c r="E78" s="19">
        <v>20</v>
      </c>
      <c r="F78" s="19" t="s">
        <v>338</v>
      </c>
      <c r="G78" s="19"/>
      <c r="H78" s="20" t="s">
        <v>16</v>
      </c>
      <c r="I78" s="39" t="s">
        <v>339</v>
      </c>
      <c r="J78" s="41">
        <v>0.75</v>
      </c>
      <c r="K78" s="41">
        <v>0.37</v>
      </c>
      <c r="L78" s="44">
        <f t="shared" si="31"/>
        <v>1.5120000000000002</v>
      </c>
      <c r="M78" s="225">
        <v>4.5999999999999996</v>
      </c>
      <c r="N78" s="201">
        <v>3.9</v>
      </c>
      <c r="O78" s="201">
        <v>4.5</v>
      </c>
      <c r="P78" s="37"/>
      <c r="Q78" s="37">
        <f t="shared" si="29"/>
        <v>4.05</v>
      </c>
      <c r="R78" s="37"/>
      <c r="S78" s="37">
        <f t="shared" si="30"/>
        <v>4.5360000000000005</v>
      </c>
      <c r="T78" s="37">
        <f t="shared" si="32"/>
        <v>-3.6000000000000476E-2</v>
      </c>
      <c r="U78" s="70">
        <f>T78/S78</f>
        <v>-7.9365079365080402E-3</v>
      </c>
      <c r="V78" s="70"/>
      <c r="W78" s="71"/>
      <c r="X78" s="37">
        <f t="shared" si="33"/>
        <v>3.0879999999999992</v>
      </c>
      <c r="Y78" s="70">
        <f>X78/M78</f>
        <v>0.67130434782608683</v>
      </c>
      <c r="Z78" s="70"/>
      <c r="AA78" s="72">
        <f t="shared" si="34"/>
        <v>9.9999999999999645E-2</v>
      </c>
      <c r="AB78" s="70"/>
      <c r="AC78" s="70">
        <f>(M78-S78)/S78</f>
        <v>1.4109347442680591E-2</v>
      </c>
      <c r="AD78" s="70">
        <f t="shared" si="35"/>
        <v>-2.2045855379188632E-2</v>
      </c>
      <c r="AE78" s="70"/>
      <c r="AF78" s="50"/>
      <c r="AG78" s="5"/>
      <c r="AH78" s="5"/>
      <c r="AI78" s="5"/>
      <c r="AJ78" s="5"/>
      <c r="AK78" s="5"/>
    </row>
    <row r="79" spans="1:37" ht="15.75" customHeight="1">
      <c r="A79" s="224">
        <v>3.15</v>
      </c>
      <c r="B79" s="220" t="s">
        <v>178</v>
      </c>
      <c r="C79" s="31" t="s">
        <v>403</v>
      </c>
      <c r="D79" s="28">
        <v>1</v>
      </c>
      <c r="E79" s="19">
        <v>20</v>
      </c>
      <c r="F79" s="19" t="s">
        <v>338</v>
      </c>
      <c r="G79" s="19"/>
      <c r="H79" s="20" t="s">
        <v>16</v>
      </c>
      <c r="I79" s="39" t="s">
        <v>339</v>
      </c>
      <c r="J79" s="41">
        <v>0.68</v>
      </c>
      <c r="K79" s="41">
        <v>0.37</v>
      </c>
      <c r="L79" s="44">
        <f t="shared" si="31"/>
        <v>1.4175000000000002</v>
      </c>
      <c r="M79" s="225">
        <v>4.25</v>
      </c>
      <c r="N79" s="209">
        <v>4.4000000000000004</v>
      </c>
      <c r="O79" s="209">
        <v>5.5</v>
      </c>
      <c r="P79" s="37"/>
      <c r="Q79" s="37">
        <f t="shared" si="29"/>
        <v>4.95</v>
      </c>
      <c r="R79" s="37"/>
      <c r="S79" s="37">
        <f t="shared" si="30"/>
        <v>4.2525000000000004</v>
      </c>
      <c r="T79" s="37">
        <f t="shared" si="32"/>
        <v>1.2474999999999996</v>
      </c>
      <c r="U79" s="70">
        <f>T79/S79</f>
        <v>0.29335684891240432</v>
      </c>
      <c r="V79" s="70"/>
      <c r="W79" s="71">
        <f>(O79-M79)/O79</f>
        <v>0.22727272727272727</v>
      </c>
      <c r="X79" s="37">
        <f t="shared" si="33"/>
        <v>2.8324999999999996</v>
      </c>
      <c r="Y79" s="70">
        <f>X79/M79</f>
        <v>0.66647058823529404</v>
      </c>
      <c r="Z79" s="70"/>
      <c r="AA79" s="72">
        <f t="shared" si="34"/>
        <v>-1.25</v>
      </c>
      <c r="AB79" s="70">
        <f>(M79-O79)/O79</f>
        <v>-0.22727272727272727</v>
      </c>
      <c r="AC79" s="70">
        <f>(M79-S79)/S79</f>
        <v>-5.878894767784575E-4</v>
      </c>
      <c r="AD79" s="70">
        <f t="shared" si="35"/>
        <v>0.29394473838918278</v>
      </c>
      <c r="AE79" s="70"/>
      <c r="AF79" s="50"/>
      <c r="AG79" s="5"/>
      <c r="AH79" s="5"/>
      <c r="AI79" s="5"/>
      <c r="AJ79" s="5"/>
      <c r="AK79" s="5"/>
    </row>
    <row r="80" spans="1:37" ht="15.75" customHeight="1">
      <c r="A80" s="5"/>
      <c r="B80" s="220" t="s">
        <v>218</v>
      </c>
      <c r="C80" s="31" t="s">
        <v>181</v>
      </c>
      <c r="D80" s="28">
        <v>1</v>
      </c>
      <c r="E80" s="19">
        <v>15</v>
      </c>
      <c r="F80" s="19" t="s">
        <v>338</v>
      </c>
      <c r="G80" s="19" t="s">
        <v>386</v>
      </c>
      <c r="H80" s="20" t="s">
        <v>16</v>
      </c>
      <c r="I80" s="39" t="s">
        <v>339</v>
      </c>
      <c r="J80" s="41">
        <v>1.25</v>
      </c>
      <c r="K80" s="41">
        <v>0.2</v>
      </c>
      <c r="L80" s="44">
        <f t="shared" si="31"/>
        <v>1.9575</v>
      </c>
      <c r="M80" s="201">
        <v>5.9</v>
      </c>
      <c r="N80" s="201">
        <v>4.0999999999999996</v>
      </c>
      <c r="O80" s="201">
        <v>6.35</v>
      </c>
      <c r="P80" s="37"/>
      <c r="Q80" s="37">
        <f t="shared" si="29"/>
        <v>5.7149999999999999</v>
      </c>
      <c r="R80" s="37"/>
      <c r="S80" s="37">
        <f t="shared" si="30"/>
        <v>5.8725000000000005</v>
      </c>
      <c r="T80" s="37">
        <f t="shared" si="32"/>
        <v>0.47749999999999915</v>
      </c>
      <c r="U80" s="70"/>
      <c r="V80" s="70"/>
      <c r="W80" s="71"/>
      <c r="X80" s="37">
        <f t="shared" si="33"/>
        <v>3.9425000000000003</v>
      </c>
      <c r="Y80" s="70"/>
      <c r="Z80" s="70"/>
      <c r="AA80" s="72">
        <f t="shared" si="34"/>
        <v>-0.44999999999999929</v>
      </c>
      <c r="AB80" s="70"/>
      <c r="AC80" s="70"/>
      <c r="AD80" s="70">
        <f t="shared" si="35"/>
        <v>0</v>
      </c>
      <c r="AE80" s="70"/>
      <c r="AF80" s="50"/>
      <c r="AG80" s="5"/>
      <c r="AH80" s="5"/>
      <c r="AI80" s="5"/>
      <c r="AJ80" s="5"/>
      <c r="AK80" s="5"/>
    </row>
    <row r="81" spans="1:37" ht="15.75" customHeight="1">
      <c r="A81" s="5"/>
      <c r="B81" s="220" t="s">
        <v>220</v>
      </c>
      <c r="C81" s="31" t="s">
        <v>404</v>
      </c>
      <c r="D81" s="28">
        <v>1</v>
      </c>
      <c r="E81" s="19">
        <v>15</v>
      </c>
      <c r="F81" s="19" t="s">
        <v>338</v>
      </c>
      <c r="G81" s="19"/>
      <c r="H81" s="20" t="s">
        <v>16</v>
      </c>
      <c r="I81" s="39" t="s">
        <v>339</v>
      </c>
      <c r="J81" s="41">
        <v>1.28</v>
      </c>
      <c r="K81" s="41">
        <v>0.2</v>
      </c>
      <c r="L81" s="44">
        <f t="shared" si="31"/>
        <v>1.998</v>
      </c>
      <c r="M81" s="201">
        <v>6</v>
      </c>
      <c r="N81" s="201">
        <v>3.7</v>
      </c>
      <c r="O81" s="201"/>
      <c r="P81" s="37"/>
      <c r="Q81" s="37">
        <f t="shared" si="29"/>
        <v>0</v>
      </c>
      <c r="R81" s="37"/>
      <c r="S81" s="37">
        <f t="shared" si="30"/>
        <v>5.9939999999999998</v>
      </c>
      <c r="T81" s="37">
        <f t="shared" si="32"/>
        <v>-5.9939999999999998</v>
      </c>
      <c r="U81" s="70"/>
      <c r="V81" s="70"/>
      <c r="W81" s="71"/>
      <c r="X81" s="37">
        <f t="shared" si="33"/>
        <v>4.0019999999999998</v>
      </c>
      <c r="Y81" s="70"/>
      <c r="Z81" s="70"/>
      <c r="AA81" s="72">
        <f t="shared" si="34"/>
        <v>6</v>
      </c>
      <c r="AB81" s="70"/>
      <c r="AC81" s="70"/>
      <c r="AD81" s="70">
        <f t="shared" si="35"/>
        <v>0</v>
      </c>
      <c r="AE81" s="70"/>
      <c r="AF81" s="50"/>
      <c r="AG81" s="5"/>
      <c r="AH81" s="5"/>
      <c r="AI81" s="5"/>
      <c r="AJ81" s="5"/>
      <c r="AK81" s="5"/>
    </row>
    <row r="82" spans="1:37" ht="15.75" customHeight="1">
      <c r="A82" s="257"/>
      <c r="B82" s="258" t="s">
        <v>222</v>
      </c>
      <c r="C82" s="259" t="s">
        <v>405</v>
      </c>
      <c r="D82" s="28">
        <v>15</v>
      </c>
      <c r="E82" s="19"/>
      <c r="F82" s="19" t="s">
        <v>338</v>
      </c>
      <c r="G82" s="19"/>
      <c r="H82" s="20" t="s">
        <v>16</v>
      </c>
      <c r="I82" s="39" t="s">
        <v>339</v>
      </c>
      <c r="J82" s="41"/>
      <c r="K82" s="41"/>
      <c r="L82" s="44">
        <f t="shared" si="31"/>
        <v>0</v>
      </c>
      <c r="M82" s="32">
        <v>3.35</v>
      </c>
      <c r="N82" s="52">
        <v>3.7</v>
      </c>
      <c r="O82" s="25">
        <v>5.8</v>
      </c>
      <c r="P82" s="37"/>
      <c r="Q82" s="37">
        <f t="shared" si="29"/>
        <v>5.22</v>
      </c>
      <c r="R82" s="37"/>
      <c r="S82" s="37">
        <f t="shared" si="30"/>
        <v>0</v>
      </c>
      <c r="T82" s="37">
        <f t="shared" si="32"/>
        <v>5.8</v>
      </c>
      <c r="U82" s="70"/>
      <c r="V82" s="70"/>
      <c r="W82" s="71"/>
      <c r="X82" s="37">
        <f t="shared" si="33"/>
        <v>3.35</v>
      </c>
      <c r="Y82" s="70">
        <f>X82/M82</f>
        <v>1</v>
      </c>
      <c r="Z82" s="70"/>
      <c r="AA82" s="72">
        <f t="shared" si="34"/>
        <v>-2.4499999999999997</v>
      </c>
      <c r="AB82" s="70"/>
      <c r="AC82" s="70"/>
      <c r="AD82" s="70">
        <f t="shared" si="35"/>
        <v>0</v>
      </c>
      <c r="AE82" s="70"/>
      <c r="AF82" s="50"/>
      <c r="AG82" s="5"/>
      <c r="AH82" s="5"/>
      <c r="AI82" s="5"/>
      <c r="AJ82" s="5"/>
      <c r="AK82" s="5"/>
    </row>
    <row r="83" spans="1:37" ht="15.75" customHeight="1">
      <c r="A83" s="5"/>
      <c r="B83" s="220" t="s">
        <v>406</v>
      </c>
      <c r="C83" s="31" t="s">
        <v>407</v>
      </c>
      <c r="D83" s="28">
        <v>1</v>
      </c>
      <c r="E83" s="19"/>
      <c r="F83" s="19" t="s">
        <v>338</v>
      </c>
      <c r="G83" s="19" t="s">
        <v>386</v>
      </c>
      <c r="H83" s="20" t="s">
        <v>23</v>
      </c>
      <c r="I83" s="39" t="s">
        <v>339</v>
      </c>
      <c r="J83" s="41">
        <v>7.84</v>
      </c>
      <c r="K83" s="41">
        <v>1.5</v>
      </c>
      <c r="L83" s="44">
        <f t="shared" si="31"/>
        <v>12.609</v>
      </c>
      <c r="M83" s="32">
        <v>38</v>
      </c>
      <c r="N83" s="52">
        <v>42</v>
      </c>
      <c r="O83" s="25">
        <v>52</v>
      </c>
      <c r="P83" s="37"/>
      <c r="Q83" s="37">
        <f t="shared" si="29"/>
        <v>46.800000000000004</v>
      </c>
      <c r="R83" s="37"/>
      <c r="S83" s="37">
        <f t="shared" si="30"/>
        <v>37.826999999999998</v>
      </c>
      <c r="T83" s="37">
        <f t="shared" si="32"/>
        <v>14.173000000000002</v>
      </c>
      <c r="U83" s="70"/>
      <c r="V83" s="70"/>
      <c r="W83" s="71"/>
      <c r="X83" s="37">
        <f t="shared" si="33"/>
        <v>25.390999999999998</v>
      </c>
      <c r="Y83" s="70">
        <f>X83/M83</f>
        <v>0.66818421052631571</v>
      </c>
      <c r="Z83" s="70"/>
      <c r="AA83" s="72">
        <f t="shared" si="34"/>
        <v>-14</v>
      </c>
      <c r="AB83" s="70"/>
      <c r="AC83" s="70"/>
      <c r="AD83" s="70">
        <f t="shared" si="35"/>
        <v>0</v>
      </c>
      <c r="AE83" s="70"/>
      <c r="AF83" s="50"/>
      <c r="AG83" s="5"/>
      <c r="AH83" s="5"/>
      <c r="AI83" s="5"/>
      <c r="AJ83" s="5"/>
      <c r="AK83" s="5"/>
    </row>
    <row r="84" spans="1:37" ht="15.75" customHeight="1">
      <c r="A84" s="224">
        <v>28.25</v>
      </c>
      <c r="B84" s="48" t="s">
        <v>184</v>
      </c>
      <c r="C84" s="31" t="s">
        <v>185</v>
      </c>
      <c r="D84" s="28">
        <v>1</v>
      </c>
      <c r="E84" s="19"/>
      <c r="F84" s="233" t="s">
        <v>340</v>
      </c>
      <c r="G84" s="19"/>
      <c r="H84" s="20" t="s">
        <v>23</v>
      </c>
      <c r="I84" s="39" t="s">
        <v>339</v>
      </c>
      <c r="J84" s="41">
        <v>8.82</v>
      </c>
      <c r="K84" s="41">
        <v>2.79</v>
      </c>
      <c r="L84" s="44">
        <f t="shared" si="31"/>
        <v>15.673500000000001</v>
      </c>
      <c r="M84" s="225">
        <v>48</v>
      </c>
      <c r="N84" s="201">
        <v>38</v>
      </c>
      <c r="O84" s="201">
        <v>47.5</v>
      </c>
      <c r="P84" s="37"/>
      <c r="Q84" s="37">
        <f t="shared" si="29"/>
        <v>42.75</v>
      </c>
      <c r="R84" s="37"/>
      <c r="S84" s="37">
        <f t="shared" si="30"/>
        <v>47.020499999999998</v>
      </c>
      <c r="T84" s="37">
        <f t="shared" si="32"/>
        <v>0.47950000000000159</v>
      </c>
      <c r="U84" s="70">
        <f>T84/S84</f>
        <v>1.0197679735434579E-2</v>
      </c>
      <c r="V84" s="70"/>
      <c r="W84" s="71">
        <f t="shared" ref="W84:W93" si="36">(O84-M84)/O84</f>
        <v>-1.0526315789473684E-2</v>
      </c>
      <c r="X84" s="37">
        <f t="shared" si="33"/>
        <v>32.326499999999996</v>
      </c>
      <c r="Y84" s="70">
        <f>X84/M84</f>
        <v>0.67346874999999995</v>
      </c>
      <c r="Z84" s="70"/>
      <c r="AA84" s="72">
        <f t="shared" si="34"/>
        <v>0.5</v>
      </c>
      <c r="AB84" s="70">
        <f t="shared" ref="AB84:AB93" si="37">(M84-O84)/O84</f>
        <v>1.0526315789473684E-2</v>
      </c>
      <c r="AC84" s="70">
        <f>(M84-S84)/S84</f>
        <v>2.0831339522123363E-2</v>
      </c>
      <c r="AD84" s="70">
        <f t="shared" si="35"/>
        <v>-1.0633659786688784E-2</v>
      </c>
      <c r="AE84" s="70"/>
      <c r="AF84" s="49"/>
      <c r="AG84" s="5"/>
      <c r="AH84" s="5"/>
      <c r="AI84" s="5"/>
      <c r="AJ84" s="5"/>
      <c r="AK84" s="5"/>
    </row>
    <row r="85" spans="1:37" ht="15.75" customHeight="1">
      <c r="A85" s="5"/>
      <c r="B85" s="64" t="s">
        <v>186</v>
      </c>
      <c r="C85" s="68" t="s">
        <v>185</v>
      </c>
      <c r="D85" s="67">
        <v>1</v>
      </c>
      <c r="E85" s="56"/>
      <c r="F85" s="233" t="s">
        <v>340</v>
      </c>
      <c r="G85" s="19"/>
      <c r="H85" s="57" t="s">
        <v>30</v>
      </c>
      <c r="I85" s="39" t="s">
        <v>339</v>
      </c>
      <c r="J85" s="65">
        <v>5.93</v>
      </c>
      <c r="K85" s="65">
        <v>2.79</v>
      </c>
      <c r="L85" s="59">
        <f t="shared" si="31"/>
        <v>11.771999999999998</v>
      </c>
      <c r="M85" s="201">
        <v>0</v>
      </c>
      <c r="N85" s="201">
        <v>30</v>
      </c>
      <c r="O85" s="201">
        <v>37</v>
      </c>
      <c r="P85" s="37"/>
      <c r="Q85" s="37">
        <f t="shared" si="29"/>
        <v>33.300000000000004</v>
      </c>
      <c r="R85" s="37"/>
      <c r="S85" s="60">
        <f t="shared" si="30"/>
        <v>35.315999999999995</v>
      </c>
      <c r="T85" s="60">
        <f t="shared" si="32"/>
        <v>1.6840000000000046</v>
      </c>
      <c r="U85" s="62">
        <f>T85/S85</f>
        <v>4.7683769396307758E-2</v>
      </c>
      <c r="V85" s="70"/>
      <c r="W85" s="61">
        <f t="shared" si="36"/>
        <v>1</v>
      </c>
      <c r="X85" s="60">
        <f t="shared" si="33"/>
        <v>-11.771999999999998</v>
      </c>
      <c r="Y85" s="62"/>
      <c r="Z85" s="70"/>
      <c r="AA85" s="63">
        <f t="shared" si="34"/>
        <v>-37</v>
      </c>
      <c r="AB85" s="62">
        <f t="shared" si="37"/>
        <v>-1</v>
      </c>
      <c r="AC85" s="62">
        <f>(M85-S85)/S85</f>
        <v>-1</v>
      </c>
      <c r="AD85" s="62">
        <f t="shared" si="35"/>
        <v>1.0476837693963077</v>
      </c>
      <c r="AE85" s="70"/>
      <c r="AF85" s="50"/>
      <c r="AG85" s="5"/>
      <c r="AH85" s="5"/>
      <c r="AI85" s="5"/>
      <c r="AJ85" s="5"/>
      <c r="AK85" s="5"/>
    </row>
    <row r="86" spans="1:37" ht="15.75" customHeight="1">
      <c r="A86" s="5"/>
      <c r="B86" s="48" t="s">
        <v>187</v>
      </c>
      <c r="C86" s="31" t="s">
        <v>185</v>
      </c>
      <c r="D86" s="28">
        <v>1</v>
      </c>
      <c r="E86" s="19"/>
      <c r="F86" s="233" t="s">
        <v>340</v>
      </c>
      <c r="G86" s="19"/>
      <c r="H86" s="20" t="s">
        <v>18</v>
      </c>
      <c r="I86" s="39" t="s">
        <v>339</v>
      </c>
      <c r="J86" s="41">
        <v>12.82</v>
      </c>
      <c r="K86" s="41">
        <v>2.79</v>
      </c>
      <c r="L86" s="44">
        <f t="shared" si="31"/>
        <v>21.073499999999999</v>
      </c>
      <c r="M86" s="201">
        <v>64</v>
      </c>
      <c r="N86" s="201">
        <v>50</v>
      </c>
      <c r="O86" s="201">
        <v>76</v>
      </c>
      <c r="P86" s="37"/>
      <c r="Q86" s="37">
        <f t="shared" si="29"/>
        <v>68.400000000000006</v>
      </c>
      <c r="R86" s="37"/>
      <c r="S86" s="37">
        <f t="shared" si="30"/>
        <v>63.220500000000001</v>
      </c>
      <c r="T86" s="37">
        <f t="shared" si="32"/>
        <v>12.779499999999999</v>
      </c>
      <c r="U86" s="70">
        <f>T86/S86</f>
        <v>0.20214171036293604</v>
      </c>
      <c r="V86" s="70"/>
      <c r="W86" s="71">
        <f t="shared" si="36"/>
        <v>0.15789473684210525</v>
      </c>
      <c r="X86" s="37">
        <f t="shared" si="33"/>
        <v>42.926500000000004</v>
      </c>
      <c r="Y86" s="70">
        <f>X86/M86</f>
        <v>0.67072656250000007</v>
      </c>
      <c r="Z86" s="70"/>
      <c r="AA86" s="72">
        <f t="shared" si="34"/>
        <v>-12</v>
      </c>
      <c r="AB86" s="70">
        <f t="shared" si="37"/>
        <v>-0.15789473684210525</v>
      </c>
      <c r="AC86" s="70">
        <f>(M86-S86)/S86</f>
        <v>1.2329861358261937E-2</v>
      </c>
      <c r="AD86" s="70">
        <f t="shared" si="35"/>
        <v>0.1898118490046741</v>
      </c>
      <c r="AE86" s="70"/>
      <c r="AF86" s="50"/>
      <c r="AG86" s="5"/>
      <c r="AH86" s="5"/>
      <c r="AI86" s="5"/>
      <c r="AJ86" s="5"/>
      <c r="AK86" s="5"/>
    </row>
    <row r="87" spans="1:37" ht="15.75" customHeight="1">
      <c r="A87" s="224">
        <v>28.25</v>
      </c>
      <c r="B87" s="48" t="s">
        <v>188</v>
      </c>
      <c r="C87" s="31" t="s">
        <v>189</v>
      </c>
      <c r="D87" s="28">
        <v>1</v>
      </c>
      <c r="E87" s="19"/>
      <c r="F87" s="233" t="s">
        <v>340</v>
      </c>
      <c r="G87" s="19"/>
      <c r="H87" s="20" t="s">
        <v>23</v>
      </c>
      <c r="I87" s="39" t="s">
        <v>339</v>
      </c>
      <c r="J87" s="41">
        <v>7.65</v>
      </c>
      <c r="K87" s="41">
        <v>2.79</v>
      </c>
      <c r="L87" s="44">
        <f t="shared" si="31"/>
        <v>14.094000000000003</v>
      </c>
      <c r="M87" s="225">
        <v>43</v>
      </c>
      <c r="N87" s="201">
        <v>38</v>
      </c>
      <c r="O87" s="201">
        <v>47.5</v>
      </c>
      <c r="P87" s="37"/>
      <c r="Q87" s="37">
        <f t="shared" si="29"/>
        <v>42.75</v>
      </c>
      <c r="R87" s="37"/>
      <c r="S87" s="37">
        <f t="shared" si="30"/>
        <v>42.282000000000011</v>
      </c>
      <c r="T87" s="37">
        <f t="shared" si="32"/>
        <v>5.2179999999999893</v>
      </c>
      <c r="U87" s="70"/>
      <c r="V87" s="70"/>
      <c r="W87" s="71">
        <f t="shared" si="36"/>
        <v>9.4736842105263161E-2</v>
      </c>
      <c r="X87" s="37">
        <f t="shared" si="33"/>
        <v>28.905999999999999</v>
      </c>
      <c r="Y87" s="70">
        <f>X87/M87</f>
        <v>0.67223255813953486</v>
      </c>
      <c r="Z87" s="70"/>
      <c r="AA87" s="72">
        <f t="shared" si="34"/>
        <v>-4.5</v>
      </c>
      <c r="AB87" s="70">
        <f t="shared" si="37"/>
        <v>-9.4736842105263161E-2</v>
      </c>
      <c r="AC87" s="70"/>
      <c r="AD87" s="70">
        <f t="shared" si="35"/>
        <v>0</v>
      </c>
      <c r="AE87" s="70"/>
      <c r="AF87" s="50"/>
      <c r="AG87" s="5"/>
      <c r="AH87" s="5"/>
      <c r="AI87" s="5"/>
      <c r="AJ87" s="5"/>
      <c r="AK87" s="5"/>
    </row>
    <row r="88" spans="1:37" ht="15.75" customHeight="1">
      <c r="A88" s="5"/>
      <c r="B88" s="48" t="s">
        <v>190</v>
      </c>
      <c r="C88" s="31" t="s">
        <v>189</v>
      </c>
      <c r="D88" s="28">
        <v>1</v>
      </c>
      <c r="E88" s="19"/>
      <c r="F88" s="233" t="s">
        <v>340</v>
      </c>
      <c r="G88" s="19"/>
      <c r="H88" s="20" t="s">
        <v>30</v>
      </c>
      <c r="I88" s="39" t="s">
        <v>339</v>
      </c>
      <c r="J88" s="41">
        <v>5.42</v>
      </c>
      <c r="K88" s="41">
        <v>2.79</v>
      </c>
      <c r="L88" s="44">
        <f t="shared" si="31"/>
        <v>11.083500000000003</v>
      </c>
      <c r="M88" s="201">
        <v>0</v>
      </c>
      <c r="N88" s="201">
        <v>30</v>
      </c>
      <c r="O88" s="201">
        <v>37</v>
      </c>
      <c r="P88" s="37"/>
      <c r="Q88" s="37">
        <f t="shared" si="29"/>
        <v>33.300000000000004</v>
      </c>
      <c r="R88" s="37"/>
      <c r="S88" s="37">
        <f t="shared" si="30"/>
        <v>33.250500000000009</v>
      </c>
      <c r="T88" s="37">
        <f t="shared" si="32"/>
        <v>3.7494999999999905</v>
      </c>
      <c r="U88" s="70"/>
      <c r="V88" s="70"/>
      <c r="W88" s="71">
        <f t="shared" si="36"/>
        <v>1</v>
      </c>
      <c r="X88" s="37">
        <f t="shared" si="33"/>
        <v>-11.083500000000003</v>
      </c>
      <c r="Y88" s="70"/>
      <c r="Z88" s="70"/>
      <c r="AA88" s="72">
        <f t="shared" si="34"/>
        <v>-37</v>
      </c>
      <c r="AB88" s="70">
        <f t="shared" si="37"/>
        <v>-1</v>
      </c>
      <c r="AC88" s="70"/>
      <c r="AD88" s="70">
        <f t="shared" si="35"/>
        <v>0</v>
      </c>
      <c r="AE88" s="70"/>
      <c r="AF88" s="50"/>
      <c r="AG88" s="5"/>
      <c r="AH88" s="5"/>
      <c r="AI88" s="5"/>
      <c r="AJ88" s="5"/>
      <c r="AK88" s="5"/>
    </row>
    <row r="89" spans="1:37" ht="15.75" customHeight="1">
      <c r="A89" s="5"/>
      <c r="B89" s="48" t="s">
        <v>191</v>
      </c>
      <c r="C89" s="31" t="s">
        <v>189</v>
      </c>
      <c r="D89" s="28">
        <v>1</v>
      </c>
      <c r="E89" s="19"/>
      <c r="F89" s="233" t="s">
        <v>340</v>
      </c>
      <c r="G89" s="19"/>
      <c r="H89" s="20" t="s">
        <v>18</v>
      </c>
      <c r="I89" s="39" t="s">
        <v>339</v>
      </c>
      <c r="J89" s="41">
        <v>15.12</v>
      </c>
      <c r="K89" s="41">
        <v>2.79</v>
      </c>
      <c r="L89" s="44">
        <f t="shared" si="31"/>
        <v>24.178500000000003</v>
      </c>
      <c r="M89" s="201">
        <v>72.540000000000006</v>
      </c>
      <c r="N89" s="201">
        <v>50</v>
      </c>
      <c r="O89" s="201">
        <v>76</v>
      </c>
      <c r="P89" s="37"/>
      <c r="Q89" s="37">
        <f t="shared" si="29"/>
        <v>68.400000000000006</v>
      </c>
      <c r="R89" s="37"/>
      <c r="S89" s="37">
        <f t="shared" si="30"/>
        <v>72.535500000000013</v>
      </c>
      <c r="T89" s="37">
        <f t="shared" si="32"/>
        <v>3.4644999999999868</v>
      </c>
      <c r="U89" s="70"/>
      <c r="V89" s="70"/>
      <c r="W89" s="71">
        <f t="shared" si="36"/>
        <v>4.5526315789473602E-2</v>
      </c>
      <c r="X89" s="37">
        <f t="shared" si="33"/>
        <v>48.361500000000007</v>
      </c>
      <c r="Y89" s="70">
        <f>X89/M89</f>
        <v>0.6666873449131514</v>
      </c>
      <c r="Z89" s="70"/>
      <c r="AA89" s="72">
        <f t="shared" si="34"/>
        <v>-3.4599999999999937</v>
      </c>
      <c r="AB89" s="70">
        <f t="shared" si="37"/>
        <v>-4.5526315789473602E-2</v>
      </c>
      <c r="AC89" s="70"/>
      <c r="AD89" s="70">
        <f t="shared" si="35"/>
        <v>0</v>
      </c>
      <c r="AE89" s="70"/>
      <c r="AF89" s="50"/>
      <c r="AG89" s="5"/>
      <c r="AH89" s="5"/>
      <c r="AI89" s="5"/>
      <c r="AJ89" s="5"/>
      <c r="AK89" s="5"/>
    </row>
    <row r="90" spans="1:37" ht="15.75" customHeight="1">
      <c r="A90" s="5"/>
      <c r="B90" s="48" t="s">
        <v>192</v>
      </c>
      <c r="C90" s="51" t="s">
        <v>408</v>
      </c>
      <c r="D90" s="28">
        <v>1</v>
      </c>
      <c r="E90" s="19"/>
      <c r="F90" s="233" t="s">
        <v>340</v>
      </c>
      <c r="G90" s="19"/>
      <c r="H90" s="20" t="s">
        <v>23</v>
      </c>
      <c r="I90" s="39" t="s">
        <v>339</v>
      </c>
      <c r="J90" s="41">
        <v>8.91</v>
      </c>
      <c r="K90" s="41">
        <v>2.79</v>
      </c>
      <c r="L90" s="44">
        <f t="shared" si="31"/>
        <v>15.795</v>
      </c>
      <c r="M90" s="225">
        <v>47.39</v>
      </c>
      <c r="N90" s="201">
        <v>38</v>
      </c>
      <c r="O90" s="201">
        <v>50.5</v>
      </c>
      <c r="P90" s="37"/>
      <c r="Q90" s="37">
        <f t="shared" si="29"/>
        <v>45.45</v>
      </c>
      <c r="R90" s="37"/>
      <c r="S90" s="37">
        <f t="shared" si="30"/>
        <v>47.384999999999998</v>
      </c>
      <c r="T90" s="37">
        <f t="shared" si="32"/>
        <v>3.115000000000002</v>
      </c>
      <c r="U90" s="70"/>
      <c r="V90" s="70"/>
      <c r="W90" s="71">
        <f t="shared" si="36"/>
        <v>6.1584158415841569E-2</v>
      </c>
      <c r="X90" s="37">
        <f t="shared" si="33"/>
        <v>31.594999999999999</v>
      </c>
      <c r="Y90" s="70">
        <f>X90/M90</f>
        <v>0.66670183583034393</v>
      </c>
      <c r="Z90" s="70"/>
      <c r="AA90" s="72">
        <f t="shared" si="34"/>
        <v>-3.1099999999999994</v>
      </c>
      <c r="AB90" s="70">
        <f t="shared" si="37"/>
        <v>-6.1584158415841569E-2</v>
      </c>
      <c r="AC90" s="70"/>
      <c r="AD90" s="70">
        <f t="shared" si="35"/>
        <v>0</v>
      </c>
      <c r="AE90" s="70"/>
      <c r="AF90" s="50"/>
      <c r="AG90" s="5"/>
      <c r="AH90" s="5"/>
      <c r="AI90" s="5"/>
      <c r="AJ90" s="5"/>
      <c r="AK90" s="5"/>
    </row>
    <row r="91" spans="1:37" ht="15.75" customHeight="1">
      <c r="A91" s="5"/>
      <c r="B91" s="48" t="s">
        <v>194</v>
      </c>
      <c r="C91" s="51" t="s">
        <v>408</v>
      </c>
      <c r="D91" s="28">
        <v>1</v>
      </c>
      <c r="E91" s="19"/>
      <c r="F91" s="233" t="s">
        <v>340</v>
      </c>
      <c r="G91" s="19"/>
      <c r="H91" s="20" t="s">
        <v>30</v>
      </c>
      <c r="I91" s="39" t="s">
        <v>389</v>
      </c>
      <c r="J91" s="41">
        <v>6.14</v>
      </c>
      <c r="K91" s="41">
        <v>2.79</v>
      </c>
      <c r="L91" s="44">
        <f t="shared" si="31"/>
        <v>12.0555</v>
      </c>
      <c r="M91" s="201">
        <v>0</v>
      </c>
      <c r="N91" s="201">
        <v>32</v>
      </c>
      <c r="O91" s="201">
        <v>40</v>
      </c>
      <c r="P91" s="37"/>
      <c r="Q91" s="37">
        <f t="shared" si="29"/>
        <v>36</v>
      </c>
      <c r="R91" s="37"/>
      <c r="S91" s="37">
        <f t="shared" si="30"/>
        <v>36.166499999999999</v>
      </c>
      <c r="T91" s="37">
        <f t="shared" si="32"/>
        <v>3.8335000000000008</v>
      </c>
      <c r="U91" s="70"/>
      <c r="V91" s="70"/>
      <c r="W91" s="71">
        <f t="shared" si="36"/>
        <v>1</v>
      </c>
      <c r="X91" s="37">
        <f t="shared" si="33"/>
        <v>-12.0555</v>
      </c>
      <c r="Y91" s="70"/>
      <c r="Z91" s="70"/>
      <c r="AA91" s="72">
        <f t="shared" si="34"/>
        <v>-40</v>
      </c>
      <c r="AB91" s="70">
        <f t="shared" si="37"/>
        <v>-1</v>
      </c>
      <c r="AC91" s="70"/>
      <c r="AD91" s="70">
        <f t="shared" si="35"/>
        <v>0</v>
      </c>
      <c r="AE91" s="70"/>
      <c r="AF91" s="50"/>
      <c r="AG91" s="5"/>
      <c r="AH91" s="5"/>
      <c r="AI91" s="5"/>
      <c r="AJ91" s="5"/>
      <c r="AK91" s="5"/>
    </row>
    <row r="92" spans="1:37" ht="15.75" customHeight="1">
      <c r="A92" s="5"/>
      <c r="B92" s="48" t="s">
        <v>195</v>
      </c>
      <c r="C92" s="51" t="s">
        <v>408</v>
      </c>
      <c r="D92" s="28">
        <v>1</v>
      </c>
      <c r="E92" s="19"/>
      <c r="F92" s="233" t="s">
        <v>340</v>
      </c>
      <c r="G92" s="19"/>
      <c r="H92" s="20" t="s">
        <v>18</v>
      </c>
      <c r="I92" s="39" t="s">
        <v>389</v>
      </c>
      <c r="J92" s="41">
        <v>17.489999999999998</v>
      </c>
      <c r="K92" s="41">
        <v>2.79</v>
      </c>
      <c r="L92" s="44">
        <f t="shared" si="31"/>
        <v>27.378</v>
      </c>
      <c r="M92" s="201">
        <v>83</v>
      </c>
      <c r="N92" s="201">
        <v>56</v>
      </c>
      <c r="O92" s="201">
        <v>79</v>
      </c>
      <c r="P92" s="37"/>
      <c r="Q92" s="37">
        <f t="shared" si="29"/>
        <v>71.100000000000009</v>
      </c>
      <c r="R92" s="37"/>
      <c r="S92" s="37">
        <f t="shared" si="30"/>
        <v>82.134</v>
      </c>
      <c r="T92" s="37">
        <f t="shared" si="32"/>
        <v>-3.1340000000000003</v>
      </c>
      <c r="U92" s="70"/>
      <c r="V92" s="70"/>
      <c r="W92" s="71">
        <f t="shared" si="36"/>
        <v>-5.0632911392405063E-2</v>
      </c>
      <c r="X92" s="37">
        <f t="shared" si="33"/>
        <v>55.622</v>
      </c>
      <c r="Y92" s="70">
        <f>X92/M92</f>
        <v>0.67014457831325303</v>
      </c>
      <c r="Z92" s="70"/>
      <c r="AA92" s="72">
        <f t="shared" si="34"/>
        <v>4</v>
      </c>
      <c r="AB92" s="70">
        <f t="shared" si="37"/>
        <v>5.0632911392405063E-2</v>
      </c>
      <c r="AC92" s="70"/>
      <c r="AD92" s="70">
        <f t="shared" si="35"/>
        <v>0</v>
      </c>
      <c r="AE92" s="70"/>
      <c r="AF92" s="50"/>
      <c r="AG92" s="5"/>
      <c r="AH92" s="5"/>
      <c r="AI92" s="5"/>
      <c r="AJ92" s="5"/>
      <c r="AK92" s="5"/>
    </row>
    <row r="93" spans="1:37" ht="15.75" customHeight="1">
      <c r="A93" s="5"/>
      <c r="B93" s="48" t="s">
        <v>196</v>
      </c>
      <c r="C93" s="31" t="s">
        <v>197</v>
      </c>
      <c r="D93" s="28">
        <v>1</v>
      </c>
      <c r="E93" s="19"/>
      <c r="F93" s="233" t="s">
        <v>340</v>
      </c>
      <c r="G93" s="19"/>
      <c r="H93" s="20" t="s">
        <v>23</v>
      </c>
      <c r="I93" s="39" t="s">
        <v>389</v>
      </c>
      <c r="J93" s="41">
        <v>9.42</v>
      </c>
      <c r="K93" s="41">
        <v>2.79</v>
      </c>
      <c r="L93" s="44">
        <f t="shared" si="31"/>
        <v>16.483500000000003</v>
      </c>
      <c r="M93" s="225">
        <v>50</v>
      </c>
      <c r="N93" s="201">
        <v>38</v>
      </c>
      <c r="O93" s="201">
        <v>47.5</v>
      </c>
      <c r="P93" s="37"/>
      <c r="Q93" s="37">
        <f t="shared" si="29"/>
        <v>42.75</v>
      </c>
      <c r="R93" s="37"/>
      <c r="S93" s="37">
        <f t="shared" si="30"/>
        <v>49.450500000000005</v>
      </c>
      <c r="T93" s="37">
        <f t="shared" si="32"/>
        <v>-1.9505000000000052</v>
      </c>
      <c r="U93" s="70">
        <f>T93/S93</f>
        <v>-3.9443483887928434E-2</v>
      </c>
      <c r="V93" s="70"/>
      <c r="W93" s="71">
        <f t="shared" si="36"/>
        <v>-5.2631578947368418E-2</v>
      </c>
      <c r="X93" s="37">
        <f t="shared" si="33"/>
        <v>33.516499999999994</v>
      </c>
      <c r="Y93" s="70">
        <f>X93/M93</f>
        <v>0.67032999999999987</v>
      </c>
      <c r="Z93" s="70"/>
      <c r="AA93" s="72">
        <f t="shared" si="34"/>
        <v>2.5</v>
      </c>
      <c r="AB93" s="70">
        <f t="shared" si="37"/>
        <v>5.2631578947368418E-2</v>
      </c>
      <c r="AC93" s="70">
        <f>(M93-S93)/S93</f>
        <v>1.1112122223233227E-2</v>
      </c>
      <c r="AD93" s="70">
        <f t="shared" si="35"/>
        <v>-5.0555606111161659E-2</v>
      </c>
      <c r="AE93" s="70"/>
      <c r="AF93" s="50"/>
      <c r="AG93" s="5"/>
      <c r="AH93" s="5"/>
      <c r="AI93" s="5"/>
      <c r="AJ93" s="5"/>
      <c r="AK93" s="5"/>
    </row>
    <row r="94" spans="1:37" ht="15.75" customHeight="1">
      <c r="A94" s="224">
        <v>3.5</v>
      </c>
      <c r="B94" s="48" t="s">
        <v>198</v>
      </c>
      <c r="C94" s="31" t="s">
        <v>197</v>
      </c>
      <c r="D94" s="28">
        <v>1</v>
      </c>
      <c r="E94" s="19">
        <v>15</v>
      </c>
      <c r="F94" s="233" t="s">
        <v>340</v>
      </c>
      <c r="G94" s="19"/>
      <c r="H94" s="20" t="s">
        <v>16</v>
      </c>
      <c r="I94" s="39" t="s">
        <v>389</v>
      </c>
      <c r="J94" s="41">
        <v>0.8</v>
      </c>
      <c r="K94" s="41">
        <v>0.18</v>
      </c>
      <c r="L94" s="44">
        <f t="shared" si="31"/>
        <v>1.323</v>
      </c>
      <c r="M94" s="225">
        <v>4</v>
      </c>
      <c r="N94" s="201">
        <v>4.2</v>
      </c>
      <c r="O94" s="201">
        <v>5.3</v>
      </c>
      <c r="P94" s="37"/>
      <c r="Q94" s="37">
        <f t="shared" si="29"/>
        <v>4.7699999999999996</v>
      </c>
      <c r="R94" s="37"/>
      <c r="S94" s="37">
        <f t="shared" si="30"/>
        <v>3.9689999999999999</v>
      </c>
      <c r="T94" s="37">
        <f t="shared" si="32"/>
        <v>1.331</v>
      </c>
      <c r="U94" s="70"/>
      <c r="V94" s="70"/>
      <c r="W94" s="71"/>
      <c r="X94" s="37">
        <f t="shared" si="33"/>
        <v>2.677</v>
      </c>
      <c r="Y94" s="70"/>
      <c r="Z94" s="70"/>
      <c r="AA94" s="72">
        <f t="shared" si="34"/>
        <v>-1.2999999999999998</v>
      </c>
      <c r="AB94" s="70"/>
      <c r="AC94" s="70"/>
      <c r="AD94" s="70">
        <f t="shared" si="35"/>
        <v>0</v>
      </c>
      <c r="AE94" s="70"/>
      <c r="AF94" s="50"/>
      <c r="AG94" s="5"/>
      <c r="AH94" s="5"/>
      <c r="AI94" s="5"/>
      <c r="AJ94" s="5"/>
      <c r="AK94" s="5"/>
    </row>
    <row r="95" spans="1:37" ht="15.75" customHeight="1">
      <c r="A95" s="5"/>
      <c r="B95" s="64" t="s">
        <v>199</v>
      </c>
      <c r="C95" s="68" t="s">
        <v>197</v>
      </c>
      <c r="D95" s="67">
        <v>1</v>
      </c>
      <c r="E95" s="56"/>
      <c r="F95" s="233" t="s">
        <v>340</v>
      </c>
      <c r="G95" s="19"/>
      <c r="H95" s="57" t="s">
        <v>30</v>
      </c>
      <c r="I95" s="39" t="s">
        <v>389</v>
      </c>
      <c r="J95" s="65">
        <v>7.43</v>
      </c>
      <c r="K95" s="65">
        <v>2.79</v>
      </c>
      <c r="L95" s="59">
        <f t="shared" si="31"/>
        <v>13.796999999999999</v>
      </c>
      <c r="M95" s="201">
        <v>0</v>
      </c>
      <c r="N95" s="201">
        <v>30</v>
      </c>
      <c r="O95" s="201">
        <v>37</v>
      </c>
      <c r="P95" s="37"/>
      <c r="Q95" s="37">
        <f t="shared" si="29"/>
        <v>33.300000000000004</v>
      </c>
      <c r="R95" s="37"/>
      <c r="S95" s="60">
        <f t="shared" si="30"/>
        <v>41.390999999999998</v>
      </c>
      <c r="T95" s="60">
        <f t="shared" si="32"/>
        <v>-4.3909999999999982</v>
      </c>
      <c r="U95" s="62">
        <f>T95/S95</f>
        <v>-0.10608586407673162</v>
      </c>
      <c r="V95" s="70"/>
      <c r="W95" s="61">
        <f>(O95-M95)/O95</f>
        <v>1</v>
      </c>
      <c r="X95" s="60">
        <f t="shared" si="33"/>
        <v>-13.796999999999999</v>
      </c>
      <c r="Y95" s="62"/>
      <c r="Z95" s="70"/>
      <c r="AA95" s="63">
        <f t="shared" si="34"/>
        <v>-37</v>
      </c>
      <c r="AB95" s="62">
        <f>(M95-O95)/O95</f>
        <v>-1</v>
      </c>
      <c r="AC95" s="62">
        <f>(M95-S95)/S95</f>
        <v>-1</v>
      </c>
      <c r="AD95" s="62">
        <f t="shared" si="35"/>
        <v>0.8939141359232684</v>
      </c>
      <c r="AE95" s="70"/>
      <c r="AF95" s="50"/>
      <c r="AG95" s="5"/>
      <c r="AH95" s="5"/>
      <c r="AI95" s="5"/>
      <c r="AJ95" s="5"/>
      <c r="AK95" s="5"/>
    </row>
    <row r="96" spans="1:37" ht="15.75" customHeight="1">
      <c r="A96" s="5"/>
      <c r="B96" s="48" t="s">
        <v>200</v>
      </c>
      <c r="C96" s="31" t="s">
        <v>197</v>
      </c>
      <c r="D96" s="28">
        <v>1</v>
      </c>
      <c r="E96" s="19"/>
      <c r="F96" s="233" t="s">
        <v>340</v>
      </c>
      <c r="G96" s="19"/>
      <c r="H96" s="20" t="s">
        <v>18</v>
      </c>
      <c r="I96" s="39" t="s">
        <v>389</v>
      </c>
      <c r="J96" s="41">
        <v>16</v>
      </c>
      <c r="K96" s="41">
        <v>2.79</v>
      </c>
      <c r="L96" s="44">
        <f t="shared" si="31"/>
        <v>25.366500000000002</v>
      </c>
      <c r="M96" s="201">
        <v>76.099999999999994</v>
      </c>
      <c r="N96" s="201">
        <v>50</v>
      </c>
      <c r="O96" s="201">
        <v>76</v>
      </c>
      <c r="P96" s="37"/>
      <c r="Q96" s="37">
        <f t="shared" si="29"/>
        <v>68.400000000000006</v>
      </c>
      <c r="R96" s="37"/>
      <c r="S96" s="37">
        <f t="shared" si="30"/>
        <v>76.099500000000006</v>
      </c>
      <c r="T96" s="37">
        <f t="shared" si="32"/>
        <v>-9.9500000000006139E-2</v>
      </c>
      <c r="U96" s="70">
        <f>T96/S96</f>
        <v>-1.3074987352085904E-3</v>
      </c>
      <c r="V96" s="70"/>
      <c r="W96" s="71">
        <f>(O96-M96)/O96</f>
        <v>-1.3157894736841357E-3</v>
      </c>
      <c r="X96" s="37">
        <f t="shared" si="33"/>
        <v>50.733499999999992</v>
      </c>
      <c r="Y96" s="70">
        <f>X96/M96</f>
        <v>0.66666885676741128</v>
      </c>
      <c r="Z96" s="70"/>
      <c r="AA96" s="72">
        <f t="shared" si="34"/>
        <v>9.9999999999994316E-2</v>
      </c>
      <c r="AB96" s="70">
        <f>(M96-O96)/O96</f>
        <v>1.3157894736841357E-3</v>
      </c>
      <c r="AC96" s="70">
        <f>(M96-S96)/S96</f>
        <v>6.5703454029024702E-6</v>
      </c>
      <c r="AD96" s="70">
        <f t="shared" si="35"/>
        <v>-1.3140690806114929E-3</v>
      </c>
      <c r="AE96" s="70"/>
      <c r="AF96" s="50"/>
      <c r="AG96" s="5"/>
      <c r="AH96" s="5"/>
      <c r="AI96" s="5"/>
      <c r="AJ96" s="5"/>
      <c r="AK96" s="5"/>
    </row>
    <row r="97" spans="1:37" ht="15.75" customHeight="1">
      <c r="A97" s="224">
        <v>3.5</v>
      </c>
      <c r="B97" s="64" t="s">
        <v>201</v>
      </c>
      <c r="C97" s="68" t="s">
        <v>409</v>
      </c>
      <c r="D97" s="67">
        <v>1</v>
      </c>
      <c r="E97" s="56">
        <v>15</v>
      </c>
      <c r="F97" s="233" t="s">
        <v>340</v>
      </c>
      <c r="G97" s="19"/>
      <c r="H97" s="57" t="s">
        <v>16</v>
      </c>
      <c r="I97" s="39" t="s">
        <v>389</v>
      </c>
      <c r="J97" s="65">
        <v>0.9</v>
      </c>
      <c r="K97" s="65">
        <v>0.18</v>
      </c>
      <c r="L97" s="59">
        <f t="shared" si="31"/>
        <v>1.4580000000000002</v>
      </c>
      <c r="M97" s="225">
        <v>4.8</v>
      </c>
      <c r="N97" s="201">
        <v>4.2</v>
      </c>
      <c r="O97" s="201">
        <v>5.3</v>
      </c>
      <c r="P97" s="37"/>
      <c r="Q97" s="37">
        <f t="shared" si="29"/>
        <v>4.7699999999999996</v>
      </c>
      <c r="R97" s="37"/>
      <c r="S97" s="60">
        <f t="shared" si="30"/>
        <v>4.3740000000000006</v>
      </c>
      <c r="T97" s="60">
        <f t="shared" si="32"/>
        <v>0.92599999999999927</v>
      </c>
      <c r="U97" s="62">
        <f>T97/S97</f>
        <v>0.21170553269318682</v>
      </c>
      <c r="V97" s="70"/>
      <c r="W97" s="61"/>
      <c r="X97" s="60">
        <f t="shared" si="33"/>
        <v>3.3419999999999996</v>
      </c>
      <c r="Y97" s="62">
        <f>X97/M97</f>
        <v>0.69624999999999992</v>
      </c>
      <c r="Z97" s="70"/>
      <c r="AA97" s="63">
        <f t="shared" si="34"/>
        <v>-0.5</v>
      </c>
      <c r="AB97" s="62"/>
      <c r="AC97" s="62">
        <f>(M97-S97)/S97</f>
        <v>9.7393689986282395E-2</v>
      </c>
      <c r="AD97" s="62">
        <f t="shared" si="35"/>
        <v>0.11431184270690442</v>
      </c>
      <c r="AE97" s="70"/>
      <c r="AF97" s="50"/>
      <c r="AG97" s="5"/>
      <c r="AH97" s="5"/>
      <c r="AI97" s="5"/>
      <c r="AJ97" s="5"/>
      <c r="AK97" s="5"/>
    </row>
    <row r="98" spans="1:37" ht="15.75" customHeight="1">
      <c r="A98" s="5"/>
      <c r="B98" s="48" t="s">
        <v>203</v>
      </c>
      <c r="C98" s="31" t="s">
        <v>204</v>
      </c>
      <c r="D98" s="28">
        <v>1</v>
      </c>
      <c r="E98" s="19">
        <v>15</v>
      </c>
      <c r="F98" s="233" t="s">
        <v>340</v>
      </c>
      <c r="G98" s="19"/>
      <c r="H98" s="20" t="s">
        <v>16</v>
      </c>
      <c r="I98" s="39" t="s">
        <v>389</v>
      </c>
      <c r="J98" s="41">
        <v>0.79</v>
      </c>
      <c r="K98" s="41">
        <v>0.18</v>
      </c>
      <c r="L98" s="44">
        <f t="shared" si="31"/>
        <v>1.3095000000000001</v>
      </c>
      <c r="M98" s="201">
        <v>3.95</v>
      </c>
      <c r="N98" s="201">
        <v>4.2</v>
      </c>
      <c r="O98" s="201">
        <v>5.3</v>
      </c>
      <c r="P98" s="37"/>
      <c r="Q98" s="37">
        <f t="shared" si="29"/>
        <v>4.7699999999999996</v>
      </c>
      <c r="R98" s="37"/>
      <c r="S98" s="37">
        <f t="shared" si="30"/>
        <v>3.9285000000000005</v>
      </c>
      <c r="T98" s="37">
        <f t="shared" si="32"/>
        <v>1.3714999999999993</v>
      </c>
      <c r="U98" s="70"/>
      <c r="V98" s="70"/>
      <c r="W98" s="71"/>
      <c r="X98" s="37">
        <f t="shared" si="33"/>
        <v>2.6405000000000003</v>
      </c>
      <c r="Y98" s="70">
        <f>X98/M98</f>
        <v>0.6684810126582279</v>
      </c>
      <c r="Z98" s="70"/>
      <c r="AA98" s="72">
        <f t="shared" si="34"/>
        <v>-1.3499999999999996</v>
      </c>
      <c r="AB98" s="70"/>
      <c r="AC98" s="70"/>
      <c r="AD98" s="70">
        <f t="shared" si="35"/>
        <v>0</v>
      </c>
      <c r="AE98" s="70"/>
      <c r="AF98" s="50"/>
      <c r="AG98" s="5"/>
      <c r="AH98" s="5"/>
      <c r="AI98" s="5"/>
      <c r="AJ98" s="5"/>
      <c r="AK98" s="5"/>
    </row>
    <row r="99" spans="1:37" ht="15.75" customHeight="1">
      <c r="A99" s="224">
        <v>3.5</v>
      </c>
      <c r="B99" s="48" t="s">
        <v>205</v>
      </c>
      <c r="C99" s="51" t="s">
        <v>410</v>
      </c>
      <c r="D99" s="28">
        <v>1</v>
      </c>
      <c r="E99" s="19">
        <v>15</v>
      </c>
      <c r="F99" s="233" t="s">
        <v>340</v>
      </c>
      <c r="G99" s="19"/>
      <c r="H99" s="20" t="s">
        <v>16</v>
      </c>
      <c r="I99" s="39" t="s">
        <v>389</v>
      </c>
      <c r="J99" s="41">
        <v>0.69</v>
      </c>
      <c r="K99" s="41">
        <v>0.18</v>
      </c>
      <c r="L99" s="44">
        <f t="shared" si="31"/>
        <v>1.1744999999999999</v>
      </c>
      <c r="M99" s="225">
        <v>3.6</v>
      </c>
      <c r="N99" s="201">
        <v>4.2</v>
      </c>
      <c r="O99" s="201">
        <v>5.3</v>
      </c>
      <c r="P99" s="37"/>
      <c r="Q99" s="37">
        <f t="shared" si="29"/>
        <v>4.7699999999999996</v>
      </c>
      <c r="R99" s="37"/>
      <c r="S99" s="37">
        <f t="shared" si="30"/>
        <v>3.5234999999999994</v>
      </c>
      <c r="T99" s="37">
        <f t="shared" si="32"/>
        <v>1.7765000000000004</v>
      </c>
      <c r="U99" s="70"/>
      <c r="V99" s="70"/>
      <c r="W99" s="71"/>
      <c r="X99" s="37">
        <f t="shared" si="33"/>
        <v>2.4255000000000004</v>
      </c>
      <c r="Y99" s="70">
        <f>X99/M99</f>
        <v>0.67375000000000007</v>
      </c>
      <c r="Z99" s="70"/>
      <c r="AA99" s="72">
        <f t="shared" si="34"/>
        <v>-1.6999999999999997</v>
      </c>
      <c r="AB99" s="70"/>
      <c r="AC99" s="70"/>
      <c r="AD99" s="70">
        <f t="shared" si="35"/>
        <v>0</v>
      </c>
      <c r="AE99" s="70"/>
      <c r="AF99" s="50"/>
      <c r="AG99" s="5"/>
      <c r="AH99" s="5"/>
      <c r="AI99" s="5"/>
      <c r="AJ99" s="5"/>
      <c r="AK99" s="5"/>
    </row>
    <row r="100" spans="1:37" ht="15.75" customHeight="1">
      <c r="A100" s="5"/>
      <c r="B100" s="48" t="s">
        <v>207</v>
      </c>
      <c r="C100" s="31" t="s">
        <v>202</v>
      </c>
      <c r="D100" s="28">
        <v>1</v>
      </c>
      <c r="E100" s="19"/>
      <c r="F100" s="233" t="s">
        <v>340</v>
      </c>
      <c r="G100" s="19"/>
      <c r="H100" s="20" t="s">
        <v>23</v>
      </c>
      <c r="I100" s="39" t="s">
        <v>389</v>
      </c>
      <c r="J100" s="41">
        <v>8.48</v>
      </c>
      <c r="K100" s="41">
        <v>2.79</v>
      </c>
      <c r="L100" s="44">
        <f t="shared" si="31"/>
        <v>15.214500000000001</v>
      </c>
      <c r="M100" s="225">
        <v>45</v>
      </c>
      <c r="N100" s="201">
        <v>38</v>
      </c>
      <c r="O100" s="201">
        <v>47.5</v>
      </c>
      <c r="P100" s="37"/>
      <c r="Q100" s="37">
        <f t="shared" si="29"/>
        <v>42.75</v>
      </c>
      <c r="R100" s="37"/>
      <c r="S100" s="37">
        <f t="shared" ref="S100:S131" si="38">L100*3</f>
        <v>45.643500000000003</v>
      </c>
      <c r="T100" s="37">
        <f t="shared" si="32"/>
        <v>1.8564999999999969</v>
      </c>
      <c r="U100" s="70">
        <f>T100/S100</f>
        <v>4.067391852070934E-2</v>
      </c>
      <c r="V100" s="70"/>
      <c r="W100" s="71">
        <f t="shared" ref="W100:W108" si="39">(O100-M100)/O100</f>
        <v>5.2631578947368418E-2</v>
      </c>
      <c r="X100" s="37">
        <f t="shared" si="33"/>
        <v>29.785499999999999</v>
      </c>
      <c r="Y100" s="70">
        <f>X100/M100</f>
        <v>0.66189999999999993</v>
      </c>
      <c r="Z100" s="70"/>
      <c r="AA100" s="72">
        <f t="shared" si="34"/>
        <v>-2.5</v>
      </c>
      <c r="AB100" s="70">
        <f t="shared" ref="AB100:AB108" si="40">(M100-O100)/O100</f>
        <v>-5.2631578947368418E-2</v>
      </c>
      <c r="AC100" s="70">
        <f>(M100-S100)/S100</f>
        <v>-1.4098392980380625E-2</v>
      </c>
      <c r="AD100" s="70">
        <f t="shared" si="35"/>
        <v>5.4772311501089965E-2</v>
      </c>
      <c r="AE100" s="70"/>
      <c r="AF100" s="50"/>
      <c r="AG100" s="5"/>
      <c r="AH100" s="5"/>
      <c r="AI100" s="5"/>
      <c r="AJ100" s="5"/>
      <c r="AK100" s="5"/>
    </row>
    <row r="101" spans="1:37" ht="15.75" customHeight="1">
      <c r="A101" s="5"/>
      <c r="B101" s="64" t="s">
        <v>208</v>
      </c>
      <c r="C101" s="68" t="s">
        <v>202</v>
      </c>
      <c r="D101" s="67">
        <v>1</v>
      </c>
      <c r="E101" s="56"/>
      <c r="F101" s="233" t="s">
        <v>340</v>
      </c>
      <c r="G101" s="19"/>
      <c r="H101" s="57" t="s">
        <v>30</v>
      </c>
      <c r="I101" s="39" t="s">
        <v>389</v>
      </c>
      <c r="J101" s="65">
        <v>4.7699999999999996</v>
      </c>
      <c r="K101" s="65">
        <v>2.79</v>
      </c>
      <c r="L101" s="59">
        <f t="shared" si="31"/>
        <v>10.206</v>
      </c>
      <c r="M101" s="201">
        <v>0</v>
      </c>
      <c r="N101" s="201">
        <v>30</v>
      </c>
      <c r="O101" s="201">
        <v>37</v>
      </c>
      <c r="P101" s="37"/>
      <c r="Q101" s="37">
        <f t="shared" si="29"/>
        <v>33.300000000000004</v>
      </c>
      <c r="R101" s="37"/>
      <c r="S101" s="60">
        <f t="shared" si="38"/>
        <v>30.617999999999999</v>
      </c>
      <c r="T101" s="60">
        <f t="shared" si="32"/>
        <v>6.3820000000000014</v>
      </c>
      <c r="U101" s="62">
        <f>T101/S101</f>
        <v>0.20843948004441837</v>
      </c>
      <c r="V101" s="70"/>
      <c r="W101" s="61">
        <f t="shared" si="39"/>
        <v>1</v>
      </c>
      <c r="X101" s="60">
        <f t="shared" si="33"/>
        <v>-10.206</v>
      </c>
      <c r="Y101" s="62"/>
      <c r="Z101" s="70"/>
      <c r="AA101" s="63">
        <f t="shared" si="34"/>
        <v>-37</v>
      </c>
      <c r="AB101" s="62">
        <f t="shared" si="40"/>
        <v>-1</v>
      </c>
      <c r="AC101" s="62">
        <f>(M101-S101)/S101</f>
        <v>-1</v>
      </c>
      <c r="AD101" s="62">
        <f t="shared" si="35"/>
        <v>1.2084394800444183</v>
      </c>
      <c r="AE101" s="70"/>
      <c r="AF101" s="50"/>
      <c r="AG101" s="5"/>
      <c r="AH101" s="5"/>
      <c r="AI101" s="5"/>
      <c r="AJ101" s="5"/>
      <c r="AK101" s="5"/>
    </row>
    <row r="102" spans="1:37" ht="15.75" customHeight="1">
      <c r="A102" s="5"/>
      <c r="B102" s="48" t="s">
        <v>209</v>
      </c>
      <c r="C102" s="31" t="s">
        <v>202</v>
      </c>
      <c r="D102" s="28">
        <v>1</v>
      </c>
      <c r="E102" s="19"/>
      <c r="F102" s="233" t="s">
        <v>340</v>
      </c>
      <c r="G102" s="19"/>
      <c r="H102" s="20" t="s">
        <v>18</v>
      </c>
      <c r="I102" s="39" t="s">
        <v>389</v>
      </c>
      <c r="J102" s="41">
        <v>15.09</v>
      </c>
      <c r="K102" s="41">
        <v>2.79</v>
      </c>
      <c r="L102" s="44">
        <f t="shared" si="31"/>
        <v>24.138000000000002</v>
      </c>
      <c r="M102" s="201">
        <v>72.41</v>
      </c>
      <c r="N102" s="201">
        <v>50</v>
      </c>
      <c r="O102" s="201">
        <v>76</v>
      </c>
      <c r="P102" s="37"/>
      <c r="Q102" s="37">
        <f t="shared" si="29"/>
        <v>68.400000000000006</v>
      </c>
      <c r="R102" s="37"/>
      <c r="S102" s="37">
        <f t="shared" si="38"/>
        <v>72.414000000000001</v>
      </c>
      <c r="T102" s="37">
        <f t="shared" si="32"/>
        <v>3.5859999999999985</v>
      </c>
      <c r="U102" s="70">
        <f>T102/S102</f>
        <v>4.9520810892921235E-2</v>
      </c>
      <c r="V102" s="70"/>
      <c r="W102" s="71">
        <f t="shared" si="39"/>
        <v>4.7236842105263202E-2</v>
      </c>
      <c r="X102" s="37">
        <f t="shared" si="33"/>
        <v>48.271999999999991</v>
      </c>
      <c r="Y102" s="70">
        <f>X102/M102</f>
        <v>0.66664825300372865</v>
      </c>
      <c r="Z102" s="70"/>
      <c r="AA102" s="72">
        <f t="shared" si="34"/>
        <v>-3.5900000000000034</v>
      </c>
      <c r="AB102" s="70">
        <f t="shared" si="40"/>
        <v>-4.7236842105263202E-2</v>
      </c>
      <c r="AC102" s="70">
        <f>(M102-S102)/S102</f>
        <v>-5.5237937415484416E-5</v>
      </c>
      <c r="AD102" s="70">
        <f t="shared" si="35"/>
        <v>4.9576048830336721E-2</v>
      </c>
      <c r="AE102" s="70"/>
      <c r="AF102" s="50"/>
      <c r="AG102" s="5"/>
      <c r="AH102" s="5"/>
      <c r="AI102" s="5"/>
      <c r="AJ102" s="5"/>
      <c r="AK102" s="5"/>
    </row>
    <row r="103" spans="1:37" ht="15.75" customHeight="1">
      <c r="A103" s="5"/>
      <c r="B103" s="48" t="s">
        <v>210</v>
      </c>
      <c r="C103" s="31" t="s">
        <v>211</v>
      </c>
      <c r="D103" s="28">
        <v>1</v>
      </c>
      <c r="E103" s="19"/>
      <c r="F103" s="233" t="s">
        <v>340</v>
      </c>
      <c r="G103" s="19"/>
      <c r="H103" s="20" t="s">
        <v>23</v>
      </c>
      <c r="I103" s="39" t="s">
        <v>389</v>
      </c>
      <c r="J103" s="41">
        <v>10.029999999999999</v>
      </c>
      <c r="K103" s="41">
        <v>2.79</v>
      </c>
      <c r="L103" s="44">
        <f t="shared" si="31"/>
        <v>17.307000000000002</v>
      </c>
      <c r="M103" s="225">
        <v>51.92</v>
      </c>
      <c r="N103" s="201">
        <v>38</v>
      </c>
      <c r="O103" s="201">
        <v>47.5</v>
      </c>
      <c r="P103" s="37"/>
      <c r="Q103" s="37">
        <f t="shared" si="29"/>
        <v>42.75</v>
      </c>
      <c r="R103" s="37"/>
      <c r="S103" s="37">
        <f t="shared" si="38"/>
        <v>51.921000000000006</v>
      </c>
      <c r="T103" s="37">
        <f t="shared" si="32"/>
        <v>-4.4210000000000065</v>
      </c>
      <c r="U103" s="70"/>
      <c r="V103" s="70"/>
      <c r="W103" s="71">
        <f t="shared" si="39"/>
        <v>-9.3052631578947401E-2</v>
      </c>
      <c r="X103" s="37">
        <f t="shared" si="33"/>
        <v>34.613</v>
      </c>
      <c r="Y103" s="70">
        <f>X103/M103</f>
        <v>0.66666024653312783</v>
      </c>
      <c r="Z103" s="70"/>
      <c r="AA103" s="72">
        <f t="shared" si="34"/>
        <v>4.4200000000000017</v>
      </c>
      <c r="AB103" s="70">
        <f t="shared" si="40"/>
        <v>9.3052631578947401E-2</v>
      </c>
      <c r="AC103" s="70"/>
      <c r="AD103" s="70">
        <f t="shared" si="35"/>
        <v>0</v>
      </c>
      <c r="AE103" s="70"/>
      <c r="AF103" s="50"/>
      <c r="AG103" s="5"/>
      <c r="AH103" s="5"/>
      <c r="AI103" s="5"/>
      <c r="AJ103" s="5"/>
      <c r="AK103" s="5"/>
    </row>
    <row r="104" spans="1:37" ht="15.75" customHeight="1">
      <c r="A104" s="5"/>
      <c r="B104" s="48" t="s">
        <v>212</v>
      </c>
      <c r="C104" s="31" t="s">
        <v>211</v>
      </c>
      <c r="D104" s="28">
        <v>1</v>
      </c>
      <c r="E104" s="19"/>
      <c r="F104" s="233" t="s">
        <v>340</v>
      </c>
      <c r="G104" s="19"/>
      <c r="H104" s="20" t="s">
        <v>30</v>
      </c>
      <c r="I104" s="39" t="s">
        <v>389</v>
      </c>
      <c r="J104" s="41">
        <v>7</v>
      </c>
      <c r="K104" s="41">
        <v>2.79</v>
      </c>
      <c r="L104" s="44">
        <f t="shared" si="31"/>
        <v>13.2165</v>
      </c>
      <c r="M104" s="201">
        <v>0</v>
      </c>
      <c r="N104" s="201">
        <v>30</v>
      </c>
      <c r="O104" s="201">
        <v>37</v>
      </c>
      <c r="P104" s="37"/>
      <c r="Q104" s="37">
        <f t="shared" si="29"/>
        <v>33.300000000000004</v>
      </c>
      <c r="R104" s="37"/>
      <c r="S104" s="37">
        <f t="shared" si="38"/>
        <v>39.649500000000003</v>
      </c>
      <c r="T104" s="37">
        <f t="shared" si="32"/>
        <v>-2.6495000000000033</v>
      </c>
      <c r="U104" s="70"/>
      <c r="V104" s="70"/>
      <c r="W104" s="71">
        <f t="shared" si="39"/>
        <v>1</v>
      </c>
      <c r="X104" s="37">
        <f t="shared" si="33"/>
        <v>-13.2165</v>
      </c>
      <c r="Y104" s="70"/>
      <c r="Z104" s="70"/>
      <c r="AA104" s="72">
        <f t="shared" si="34"/>
        <v>-37</v>
      </c>
      <c r="AB104" s="70">
        <f t="shared" si="40"/>
        <v>-1</v>
      </c>
      <c r="AC104" s="70"/>
      <c r="AD104" s="70">
        <f t="shared" si="35"/>
        <v>0</v>
      </c>
      <c r="AE104" s="70"/>
      <c r="AF104" s="50"/>
      <c r="AG104" s="5"/>
      <c r="AH104" s="5"/>
      <c r="AI104" s="5"/>
      <c r="AJ104" s="5"/>
      <c r="AK104" s="5"/>
    </row>
    <row r="105" spans="1:37" ht="15.75" customHeight="1">
      <c r="A105" s="5"/>
      <c r="B105" s="48" t="s">
        <v>213</v>
      </c>
      <c r="C105" s="31" t="s">
        <v>211</v>
      </c>
      <c r="D105" s="28">
        <v>1</v>
      </c>
      <c r="E105" s="19"/>
      <c r="F105" s="233" t="s">
        <v>340</v>
      </c>
      <c r="G105" s="19"/>
      <c r="H105" s="20" t="s">
        <v>18</v>
      </c>
      <c r="I105" s="39" t="s">
        <v>389</v>
      </c>
      <c r="J105" s="41">
        <v>16.88</v>
      </c>
      <c r="K105" s="41">
        <v>2.79</v>
      </c>
      <c r="L105" s="44">
        <f t="shared" si="31"/>
        <v>26.554500000000001</v>
      </c>
      <c r="M105" s="201">
        <v>79.66</v>
      </c>
      <c r="N105" s="201">
        <v>50</v>
      </c>
      <c r="O105" s="201">
        <v>76</v>
      </c>
      <c r="P105" s="37"/>
      <c r="Q105" s="37">
        <f t="shared" si="29"/>
        <v>68.400000000000006</v>
      </c>
      <c r="R105" s="37"/>
      <c r="S105" s="37">
        <f t="shared" si="38"/>
        <v>79.663499999999999</v>
      </c>
      <c r="T105" s="37">
        <f t="shared" si="32"/>
        <v>-3.6634999999999991</v>
      </c>
      <c r="U105" s="70"/>
      <c r="V105" s="70"/>
      <c r="W105" s="71">
        <f t="shared" si="39"/>
        <v>-4.8157894736842059E-2</v>
      </c>
      <c r="X105" s="37">
        <f t="shared" si="33"/>
        <v>53.105499999999992</v>
      </c>
      <c r="Y105" s="70">
        <f>X105/M105</f>
        <v>0.66665202108963084</v>
      </c>
      <c r="Z105" s="70"/>
      <c r="AA105" s="72">
        <f t="shared" si="34"/>
        <v>3.6599999999999966</v>
      </c>
      <c r="AB105" s="70">
        <f t="shared" si="40"/>
        <v>4.8157894736842059E-2</v>
      </c>
      <c r="AC105" s="70"/>
      <c r="AD105" s="70">
        <f t="shared" si="35"/>
        <v>0</v>
      </c>
      <c r="AE105" s="70"/>
      <c r="AF105" s="50"/>
      <c r="AG105" s="5"/>
      <c r="AH105" s="5"/>
      <c r="AI105" s="5"/>
      <c r="AJ105" s="5"/>
      <c r="AK105" s="5"/>
    </row>
    <row r="106" spans="1:37" ht="15.75" customHeight="1">
      <c r="A106" s="5"/>
      <c r="B106" s="48" t="s">
        <v>214</v>
      </c>
      <c r="C106" s="31" t="s">
        <v>411</v>
      </c>
      <c r="D106" s="28">
        <v>1</v>
      </c>
      <c r="E106" s="19"/>
      <c r="F106" s="233" t="s">
        <v>340</v>
      </c>
      <c r="G106" s="19"/>
      <c r="H106" s="20" t="s">
        <v>23</v>
      </c>
      <c r="I106" s="39" t="s">
        <v>389</v>
      </c>
      <c r="J106" s="41">
        <v>9.48</v>
      </c>
      <c r="K106" s="41">
        <v>2.79</v>
      </c>
      <c r="L106" s="44">
        <f t="shared" si="31"/>
        <v>16.564499999999999</v>
      </c>
      <c r="M106" s="225">
        <v>49.69</v>
      </c>
      <c r="N106" s="201">
        <v>38</v>
      </c>
      <c r="O106" s="201">
        <v>47.5</v>
      </c>
      <c r="P106" s="37"/>
      <c r="Q106" s="37">
        <f t="shared" si="29"/>
        <v>42.75</v>
      </c>
      <c r="R106" s="37"/>
      <c r="S106" s="37">
        <f t="shared" si="38"/>
        <v>49.6935</v>
      </c>
      <c r="T106" s="37">
        <f t="shared" si="32"/>
        <v>-2.1935000000000002</v>
      </c>
      <c r="U106" s="70"/>
      <c r="V106" s="70"/>
      <c r="W106" s="71">
        <f t="shared" si="39"/>
        <v>-4.6105263157894691E-2</v>
      </c>
      <c r="X106" s="37">
        <f t="shared" si="33"/>
        <v>33.125500000000002</v>
      </c>
      <c r="Y106" s="70">
        <f>X106/M106</f>
        <v>0.66664318776413778</v>
      </c>
      <c r="Z106" s="70"/>
      <c r="AA106" s="72">
        <f t="shared" si="34"/>
        <v>2.1899999999999977</v>
      </c>
      <c r="AB106" s="70">
        <f t="shared" si="40"/>
        <v>4.6105263157894691E-2</v>
      </c>
      <c r="AC106" s="70"/>
      <c r="AD106" s="70">
        <f t="shared" si="35"/>
        <v>0</v>
      </c>
      <c r="AE106" s="70"/>
      <c r="AF106" s="50"/>
      <c r="AG106" s="5"/>
      <c r="AH106" s="5"/>
      <c r="AI106" s="5"/>
      <c r="AJ106" s="5"/>
      <c r="AK106" s="5"/>
    </row>
    <row r="107" spans="1:37" ht="15.75" customHeight="1">
      <c r="A107" s="5"/>
      <c r="B107" s="48" t="s">
        <v>216</v>
      </c>
      <c r="C107" s="31" t="s">
        <v>411</v>
      </c>
      <c r="D107" s="28">
        <v>1</v>
      </c>
      <c r="E107" s="19"/>
      <c r="F107" s="233" t="s">
        <v>340</v>
      </c>
      <c r="G107" s="19"/>
      <c r="H107" s="20" t="s">
        <v>30</v>
      </c>
      <c r="I107" s="39" t="s">
        <v>389</v>
      </c>
      <c r="J107" s="41">
        <v>7.24</v>
      </c>
      <c r="K107" s="41">
        <v>2.79</v>
      </c>
      <c r="L107" s="44">
        <f t="shared" si="31"/>
        <v>13.540500000000003</v>
      </c>
      <c r="M107" s="201">
        <v>0</v>
      </c>
      <c r="N107" s="201">
        <v>30</v>
      </c>
      <c r="O107" s="201">
        <v>37</v>
      </c>
      <c r="P107" s="37"/>
      <c r="Q107" s="37">
        <f t="shared" si="29"/>
        <v>33.300000000000004</v>
      </c>
      <c r="R107" s="37"/>
      <c r="S107" s="37">
        <f t="shared" si="38"/>
        <v>40.621500000000012</v>
      </c>
      <c r="T107" s="37">
        <f t="shared" si="32"/>
        <v>-3.6215000000000117</v>
      </c>
      <c r="U107" s="70"/>
      <c r="V107" s="70"/>
      <c r="W107" s="71">
        <f t="shared" si="39"/>
        <v>1</v>
      </c>
      <c r="X107" s="37">
        <f t="shared" si="33"/>
        <v>-13.540500000000003</v>
      </c>
      <c r="Y107" s="70"/>
      <c r="Z107" s="70"/>
      <c r="AA107" s="72">
        <f t="shared" si="34"/>
        <v>-37</v>
      </c>
      <c r="AB107" s="70">
        <f t="shared" si="40"/>
        <v>-1</v>
      </c>
      <c r="AC107" s="70"/>
      <c r="AD107" s="70">
        <f t="shared" si="35"/>
        <v>0</v>
      </c>
      <c r="AE107" s="70"/>
      <c r="AF107" s="50"/>
      <c r="AG107" s="5"/>
      <c r="AH107" s="5"/>
      <c r="AI107" s="5"/>
      <c r="AJ107" s="5"/>
      <c r="AK107" s="5"/>
    </row>
    <row r="108" spans="1:37" ht="15.75" customHeight="1">
      <c r="A108" s="5"/>
      <c r="B108" s="48" t="s">
        <v>217</v>
      </c>
      <c r="C108" s="31" t="s">
        <v>411</v>
      </c>
      <c r="D108" s="28">
        <v>1</v>
      </c>
      <c r="E108" s="19"/>
      <c r="F108" s="233" t="s">
        <v>340</v>
      </c>
      <c r="G108" s="19"/>
      <c r="H108" s="20" t="s">
        <v>18</v>
      </c>
      <c r="I108" s="39" t="s">
        <v>389</v>
      </c>
      <c r="J108" s="41">
        <v>16</v>
      </c>
      <c r="K108" s="41">
        <v>2.79</v>
      </c>
      <c r="L108" s="44">
        <f t="shared" si="31"/>
        <v>25.366500000000002</v>
      </c>
      <c r="M108" s="201">
        <v>76.099999999999994</v>
      </c>
      <c r="N108" s="201">
        <v>50</v>
      </c>
      <c r="O108" s="201">
        <v>76</v>
      </c>
      <c r="P108" s="37"/>
      <c r="Q108" s="37">
        <f t="shared" si="29"/>
        <v>68.400000000000006</v>
      </c>
      <c r="R108" s="37"/>
      <c r="S108" s="37">
        <f t="shared" si="38"/>
        <v>76.099500000000006</v>
      </c>
      <c r="T108" s="37">
        <f t="shared" si="32"/>
        <v>-9.9500000000006139E-2</v>
      </c>
      <c r="U108" s="70"/>
      <c r="V108" s="70"/>
      <c r="W108" s="71">
        <f t="shared" si="39"/>
        <v>-1.3157894736841357E-3</v>
      </c>
      <c r="X108" s="37">
        <f t="shared" si="33"/>
        <v>50.733499999999992</v>
      </c>
      <c r="Y108" s="70">
        <f>X108/M108</f>
        <v>0.66666885676741128</v>
      </c>
      <c r="Z108" s="70"/>
      <c r="AA108" s="72">
        <f t="shared" si="34"/>
        <v>9.9999999999994316E-2</v>
      </c>
      <c r="AB108" s="70">
        <f t="shared" si="40"/>
        <v>1.3157894736841357E-3</v>
      </c>
      <c r="AC108" s="70"/>
      <c r="AD108" s="70">
        <f t="shared" si="35"/>
        <v>0</v>
      </c>
      <c r="AE108" s="70"/>
      <c r="AF108" s="50"/>
      <c r="AG108" s="5"/>
      <c r="AH108" s="5"/>
      <c r="AI108" s="5"/>
      <c r="AJ108" s="5"/>
      <c r="AK108" s="5"/>
    </row>
    <row r="109" spans="1:37" ht="15.75" customHeight="1">
      <c r="A109" s="5"/>
      <c r="B109" s="48" t="s">
        <v>412</v>
      </c>
      <c r="C109" s="31" t="s">
        <v>413</v>
      </c>
      <c r="D109" s="28">
        <v>1</v>
      </c>
      <c r="E109" s="19"/>
      <c r="F109" s="19" t="s">
        <v>338</v>
      </c>
      <c r="G109" s="19"/>
      <c r="H109" s="20" t="s">
        <v>23</v>
      </c>
      <c r="I109" s="39" t="s">
        <v>389</v>
      </c>
      <c r="J109" s="41">
        <v>8.76</v>
      </c>
      <c r="K109" s="41">
        <v>2.79</v>
      </c>
      <c r="L109" s="44">
        <f t="shared" si="31"/>
        <v>15.592500000000001</v>
      </c>
      <c r="M109" s="225">
        <v>46.78</v>
      </c>
      <c r="N109" s="201">
        <v>38</v>
      </c>
      <c r="O109" s="201">
        <v>51.4</v>
      </c>
      <c r="P109" s="37"/>
      <c r="Q109" s="37">
        <f t="shared" si="29"/>
        <v>46.26</v>
      </c>
      <c r="R109" s="37"/>
      <c r="S109" s="37">
        <f t="shared" si="38"/>
        <v>46.777500000000003</v>
      </c>
      <c r="T109" s="37"/>
      <c r="U109" s="70"/>
      <c r="V109" s="70"/>
      <c r="W109" s="71"/>
      <c r="X109" s="37"/>
      <c r="Y109" s="70"/>
      <c r="Z109" s="70"/>
      <c r="AA109" s="72"/>
      <c r="AB109" s="70"/>
      <c r="AC109" s="70"/>
      <c r="AD109" s="70"/>
      <c r="AE109" s="70"/>
      <c r="AF109" s="50"/>
      <c r="AG109" s="5"/>
      <c r="AH109" s="5"/>
      <c r="AI109" s="5"/>
      <c r="AJ109" s="5"/>
      <c r="AK109" s="5"/>
    </row>
    <row r="110" spans="1:37" ht="15.75" customHeight="1">
      <c r="A110" s="5"/>
      <c r="B110" s="48" t="s">
        <v>414</v>
      </c>
      <c r="C110" s="31" t="s">
        <v>413</v>
      </c>
      <c r="D110" s="28">
        <v>1</v>
      </c>
      <c r="E110" s="19"/>
      <c r="F110" s="19" t="s">
        <v>338</v>
      </c>
      <c r="G110" s="19"/>
      <c r="H110" s="20" t="s">
        <v>30</v>
      </c>
      <c r="I110" s="39" t="s">
        <v>389</v>
      </c>
      <c r="J110" s="41">
        <v>6.05</v>
      </c>
      <c r="K110" s="41">
        <v>2.79</v>
      </c>
      <c r="L110" s="44">
        <f t="shared" si="31"/>
        <v>11.934000000000001</v>
      </c>
      <c r="M110" s="201">
        <v>0</v>
      </c>
      <c r="N110" s="201">
        <v>30</v>
      </c>
      <c r="O110" s="201">
        <v>39.5</v>
      </c>
      <c r="P110" s="37"/>
      <c r="Q110" s="37">
        <f t="shared" si="29"/>
        <v>35.550000000000004</v>
      </c>
      <c r="R110" s="37"/>
      <c r="S110" s="37">
        <f t="shared" si="38"/>
        <v>35.802000000000007</v>
      </c>
      <c r="T110" s="37"/>
      <c r="U110" s="70"/>
      <c r="V110" s="70"/>
      <c r="W110" s="71"/>
      <c r="X110" s="37"/>
      <c r="Y110" s="70"/>
      <c r="Z110" s="70"/>
      <c r="AA110" s="72"/>
      <c r="AB110" s="70"/>
      <c r="AC110" s="70"/>
      <c r="AD110" s="70"/>
      <c r="AE110" s="70"/>
      <c r="AF110" s="50"/>
      <c r="AG110" s="5"/>
      <c r="AH110" s="5"/>
      <c r="AI110" s="5"/>
      <c r="AJ110" s="5"/>
      <c r="AK110" s="5"/>
    </row>
    <row r="111" spans="1:37" ht="15.75" customHeight="1">
      <c r="A111" s="5"/>
      <c r="B111" s="48" t="s">
        <v>415</v>
      </c>
      <c r="C111" s="31" t="s">
        <v>413</v>
      </c>
      <c r="D111" s="28">
        <v>1</v>
      </c>
      <c r="E111" s="19"/>
      <c r="F111" s="19" t="s">
        <v>338</v>
      </c>
      <c r="G111" s="19"/>
      <c r="H111" s="20" t="s">
        <v>18</v>
      </c>
      <c r="I111" s="39" t="s">
        <v>389</v>
      </c>
      <c r="J111" s="41">
        <v>13.34</v>
      </c>
      <c r="K111" s="41">
        <v>2.79</v>
      </c>
      <c r="L111" s="44">
        <f t="shared" si="31"/>
        <v>21.775500000000001</v>
      </c>
      <c r="M111" s="201">
        <v>65.33</v>
      </c>
      <c r="N111" s="201">
        <v>55</v>
      </c>
      <c r="O111" s="201">
        <v>80</v>
      </c>
      <c r="P111" s="37"/>
      <c r="Q111" s="37">
        <f t="shared" si="29"/>
        <v>72</v>
      </c>
      <c r="R111" s="37"/>
      <c r="S111" s="37">
        <f t="shared" si="38"/>
        <v>65.32650000000001</v>
      </c>
      <c r="T111" s="37"/>
      <c r="U111" s="70"/>
      <c r="V111" s="70"/>
      <c r="W111" s="71"/>
      <c r="X111" s="37"/>
      <c r="Y111" s="70"/>
      <c r="Z111" s="70"/>
      <c r="AA111" s="72"/>
      <c r="AB111" s="70"/>
      <c r="AC111" s="70"/>
      <c r="AD111" s="70"/>
      <c r="AE111" s="70"/>
      <c r="AF111" s="50"/>
      <c r="AG111" s="5"/>
      <c r="AH111" s="5"/>
      <c r="AI111" s="5"/>
      <c r="AJ111" s="5"/>
      <c r="AK111" s="5"/>
    </row>
    <row r="112" spans="1:37" ht="15.75" customHeight="1">
      <c r="A112" s="5"/>
      <c r="B112" s="48" t="s">
        <v>416</v>
      </c>
      <c r="C112" s="31" t="s">
        <v>417</v>
      </c>
      <c r="D112" s="28">
        <v>1</v>
      </c>
      <c r="E112" s="19"/>
      <c r="F112" s="19" t="s">
        <v>338</v>
      </c>
      <c r="G112" s="19"/>
      <c r="H112" s="20" t="s">
        <v>23</v>
      </c>
      <c r="I112" s="39" t="s">
        <v>389</v>
      </c>
      <c r="J112" s="41">
        <v>7.66</v>
      </c>
      <c r="K112" s="41">
        <v>2.79</v>
      </c>
      <c r="L112" s="44">
        <f t="shared" si="31"/>
        <v>14.1075</v>
      </c>
      <c r="M112" s="225">
        <v>35</v>
      </c>
      <c r="N112" s="201">
        <v>38</v>
      </c>
      <c r="O112" s="201">
        <v>51.4</v>
      </c>
      <c r="P112" s="37"/>
      <c r="Q112" s="37">
        <f t="shared" si="29"/>
        <v>46.26</v>
      </c>
      <c r="R112" s="37"/>
      <c r="S112" s="37">
        <f t="shared" si="38"/>
        <v>42.322499999999998</v>
      </c>
      <c r="T112" s="37"/>
      <c r="U112" s="70"/>
      <c r="V112" s="70"/>
      <c r="W112" s="71"/>
      <c r="X112" s="37"/>
      <c r="Y112" s="70"/>
      <c r="Z112" s="70"/>
      <c r="AA112" s="72"/>
      <c r="AB112" s="70"/>
      <c r="AC112" s="70"/>
      <c r="AD112" s="70"/>
      <c r="AE112" s="70"/>
      <c r="AF112" s="50"/>
      <c r="AG112" s="5"/>
      <c r="AH112" s="5"/>
      <c r="AI112" s="5"/>
      <c r="AJ112" s="5"/>
      <c r="AK112" s="5"/>
    </row>
    <row r="113" spans="1:37" ht="15.75" customHeight="1">
      <c r="A113" s="5"/>
      <c r="B113" s="48" t="s">
        <v>418</v>
      </c>
      <c r="C113" s="31" t="s">
        <v>417</v>
      </c>
      <c r="D113" s="28">
        <v>1</v>
      </c>
      <c r="E113" s="19"/>
      <c r="F113" s="19" t="s">
        <v>338</v>
      </c>
      <c r="G113" s="19"/>
      <c r="H113" s="20" t="s">
        <v>30</v>
      </c>
      <c r="I113" s="39" t="s">
        <v>389</v>
      </c>
      <c r="J113" s="41">
        <v>5.39</v>
      </c>
      <c r="K113" s="41">
        <v>2.79</v>
      </c>
      <c r="L113" s="44">
        <f t="shared" si="31"/>
        <v>11.043000000000001</v>
      </c>
      <c r="M113" s="201">
        <v>0</v>
      </c>
      <c r="N113" s="201">
        <v>30</v>
      </c>
      <c r="O113" s="201">
        <v>39.5</v>
      </c>
      <c r="P113" s="37"/>
      <c r="Q113" s="37">
        <f t="shared" si="29"/>
        <v>35.550000000000004</v>
      </c>
      <c r="R113" s="37"/>
      <c r="S113" s="37">
        <f t="shared" si="38"/>
        <v>33.129000000000005</v>
      </c>
      <c r="T113" s="37"/>
      <c r="U113" s="70"/>
      <c r="V113" s="70"/>
      <c r="W113" s="71"/>
      <c r="X113" s="37"/>
      <c r="Y113" s="70"/>
      <c r="Z113" s="70"/>
      <c r="AA113" s="72"/>
      <c r="AB113" s="70"/>
      <c r="AC113" s="70"/>
      <c r="AD113" s="70"/>
      <c r="AE113" s="70"/>
      <c r="AF113" s="50"/>
      <c r="AG113" s="5"/>
      <c r="AH113" s="5"/>
      <c r="AI113" s="5"/>
      <c r="AJ113" s="5"/>
      <c r="AK113" s="5"/>
    </row>
    <row r="114" spans="1:37" ht="15.75" customHeight="1">
      <c r="A114" s="5"/>
      <c r="B114" s="48" t="s">
        <v>419</v>
      </c>
      <c r="C114" s="31" t="s">
        <v>417</v>
      </c>
      <c r="D114" s="28">
        <v>1</v>
      </c>
      <c r="E114" s="19"/>
      <c r="F114" s="19" t="s">
        <v>338</v>
      </c>
      <c r="G114" s="19"/>
      <c r="H114" s="20" t="s">
        <v>18</v>
      </c>
      <c r="I114" s="39" t="s">
        <v>389</v>
      </c>
      <c r="J114" s="41">
        <v>14.74</v>
      </c>
      <c r="K114" s="41">
        <v>2.79</v>
      </c>
      <c r="L114" s="44">
        <f t="shared" si="31"/>
        <v>23.665500000000002</v>
      </c>
      <c r="M114" s="201">
        <v>46</v>
      </c>
      <c r="N114" s="201">
        <v>55</v>
      </c>
      <c r="O114" s="201">
        <v>80</v>
      </c>
      <c r="P114" s="37"/>
      <c r="Q114" s="37">
        <f t="shared" si="29"/>
        <v>72</v>
      </c>
      <c r="R114" s="37"/>
      <c r="S114" s="37">
        <f t="shared" si="38"/>
        <v>70.996499999999997</v>
      </c>
      <c r="T114" s="37"/>
      <c r="U114" s="70"/>
      <c r="V114" s="70"/>
      <c r="W114" s="71"/>
      <c r="X114" s="37"/>
      <c r="Y114" s="70"/>
      <c r="Z114" s="70"/>
      <c r="AA114" s="72"/>
      <c r="AB114" s="70"/>
      <c r="AC114" s="70"/>
      <c r="AD114" s="70"/>
      <c r="AE114" s="70"/>
      <c r="AF114" s="50"/>
      <c r="AG114" s="5"/>
      <c r="AH114" s="5"/>
      <c r="AI114" s="5"/>
      <c r="AJ114" s="5"/>
      <c r="AK114" s="5"/>
    </row>
    <row r="115" spans="1:37" ht="15.75" customHeight="1">
      <c r="A115" s="5"/>
      <c r="B115" s="48" t="s">
        <v>420</v>
      </c>
      <c r="C115" s="51" t="s">
        <v>421</v>
      </c>
      <c r="D115" s="28">
        <v>1</v>
      </c>
      <c r="E115" s="19"/>
      <c r="F115" s="19" t="s">
        <v>338</v>
      </c>
      <c r="G115" s="19"/>
      <c r="H115" s="20" t="s">
        <v>23</v>
      </c>
      <c r="I115" s="39" t="s">
        <v>339</v>
      </c>
      <c r="J115" s="41">
        <v>8.92</v>
      </c>
      <c r="K115" s="41">
        <v>2.79</v>
      </c>
      <c r="L115" s="44">
        <f t="shared" si="31"/>
        <v>15.808500000000002</v>
      </c>
      <c r="M115" s="225">
        <v>35</v>
      </c>
      <c r="N115" s="201">
        <v>38</v>
      </c>
      <c r="O115" s="201">
        <v>54.4</v>
      </c>
      <c r="P115" s="37"/>
      <c r="Q115" s="37">
        <f t="shared" si="29"/>
        <v>48.96</v>
      </c>
      <c r="R115" s="37"/>
      <c r="S115" s="37">
        <f t="shared" si="38"/>
        <v>47.425500000000007</v>
      </c>
      <c r="T115" s="37"/>
      <c r="U115" s="70"/>
      <c r="V115" s="70"/>
      <c r="W115" s="71"/>
      <c r="X115" s="37"/>
      <c r="Y115" s="70"/>
      <c r="Z115" s="70"/>
      <c r="AA115" s="72"/>
      <c r="AB115" s="70"/>
      <c r="AC115" s="70"/>
      <c r="AD115" s="70"/>
      <c r="AE115" s="70"/>
      <c r="AF115" s="50"/>
      <c r="AG115" s="5"/>
      <c r="AH115" s="5"/>
      <c r="AI115" s="5"/>
      <c r="AJ115" s="5"/>
      <c r="AK115" s="5"/>
    </row>
    <row r="116" spans="1:37" ht="15.75" customHeight="1">
      <c r="A116" s="5"/>
      <c r="B116" s="48" t="s">
        <v>422</v>
      </c>
      <c r="C116" s="51" t="s">
        <v>421</v>
      </c>
      <c r="D116" s="28">
        <v>1</v>
      </c>
      <c r="E116" s="19"/>
      <c r="F116" s="19" t="s">
        <v>338</v>
      </c>
      <c r="G116" s="19"/>
      <c r="H116" s="20" t="s">
        <v>30</v>
      </c>
      <c r="I116" s="39" t="s">
        <v>339</v>
      </c>
      <c r="J116" s="41">
        <v>6.02</v>
      </c>
      <c r="K116" s="41">
        <v>2.79</v>
      </c>
      <c r="L116" s="44">
        <f t="shared" si="31"/>
        <v>11.8935</v>
      </c>
      <c r="M116" s="201">
        <v>0</v>
      </c>
      <c r="N116" s="201">
        <v>35</v>
      </c>
      <c r="O116" s="201">
        <v>42.5</v>
      </c>
      <c r="P116" s="37"/>
      <c r="Q116" s="37">
        <f t="shared" si="29"/>
        <v>38.25</v>
      </c>
      <c r="R116" s="37"/>
      <c r="S116" s="37">
        <f t="shared" si="38"/>
        <v>35.680499999999995</v>
      </c>
      <c r="T116" s="37"/>
      <c r="U116" s="70"/>
      <c r="V116" s="70"/>
      <c r="W116" s="71"/>
      <c r="X116" s="37"/>
      <c r="Y116" s="70"/>
      <c r="Z116" s="70"/>
      <c r="AA116" s="72"/>
      <c r="AB116" s="70"/>
      <c r="AC116" s="70"/>
      <c r="AD116" s="70"/>
      <c r="AE116" s="70"/>
      <c r="AF116" s="50"/>
      <c r="AG116" s="5"/>
      <c r="AH116" s="5"/>
      <c r="AI116" s="5"/>
      <c r="AJ116" s="5"/>
      <c r="AK116" s="5"/>
    </row>
    <row r="117" spans="1:37" ht="15.75" customHeight="1">
      <c r="A117" s="5"/>
      <c r="B117" s="48" t="s">
        <v>423</v>
      </c>
      <c r="C117" s="51" t="s">
        <v>421</v>
      </c>
      <c r="D117" s="28">
        <v>1</v>
      </c>
      <c r="E117" s="19"/>
      <c r="F117" s="19" t="s">
        <v>338</v>
      </c>
      <c r="G117" s="19"/>
      <c r="H117" s="20" t="s">
        <v>18</v>
      </c>
      <c r="I117" s="39" t="s">
        <v>339</v>
      </c>
      <c r="J117" s="41">
        <v>17.11</v>
      </c>
      <c r="K117" s="41">
        <v>2.79</v>
      </c>
      <c r="L117" s="44">
        <f t="shared" si="31"/>
        <v>26.864999999999998</v>
      </c>
      <c r="M117" s="201">
        <v>80.599999999999994</v>
      </c>
      <c r="N117" s="201">
        <v>60</v>
      </c>
      <c r="O117" s="201">
        <v>85</v>
      </c>
      <c r="P117" s="37"/>
      <c r="Q117" s="37">
        <f t="shared" si="29"/>
        <v>76.5</v>
      </c>
      <c r="R117" s="37"/>
      <c r="S117" s="37">
        <f t="shared" si="38"/>
        <v>80.594999999999999</v>
      </c>
      <c r="T117" s="37"/>
      <c r="U117" s="70"/>
      <c r="V117" s="70"/>
      <c r="W117" s="71"/>
      <c r="X117" s="37"/>
      <c r="Y117" s="70"/>
      <c r="Z117" s="70"/>
      <c r="AA117" s="72"/>
      <c r="AB117" s="70"/>
      <c r="AC117" s="70"/>
      <c r="AD117" s="70"/>
      <c r="AE117" s="70"/>
      <c r="AF117" s="50"/>
      <c r="AG117" s="5"/>
      <c r="AH117" s="5"/>
      <c r="AI117" s="5"/>
      <c r="AJ117" s="5"/>
      <c r="AK117" s="5"/>
    </row>
    <row r="118" spans="1:37" ht="15.75" customHeight="1">
      <c r="A118" s="5"/>
      <c r="B118" s="48" t="s">
        <v>424</v>
      </c>
      <c r="C118" s="31" t="s">
        <v>425</v>
      </c>
      <c r="D118" s="28">
        <v>1</v>
      </c>
      <c r="E118" s="19"/>
      <c r="F118" s="19" t="s">
        <v>338</v>
      </c>
      <c r="G118" s="19"/>
      <c r="H118" s="20" t="s">
        <v>23</v>
      </c>
      <c r="I118" s="39" t="s">
        <v>339</v>
      </c>
      <c r="J118" s="41">
        <v>9.43</v>
      </c>
      <c r="K118" s="41">
        <v>2.79</v>
      </c>
      <c r="L118" s="44">
        <f t="shared" si="31"/>
        <v>16.497</v>
      </c>
      <c r="M118" s="225">
        <v>49.5</v>
      </c>
      <c r="N118" s="201">
        <v>40</v>
      </c>
      <c r="O118" s="201">
        <v>51.4</v>
      </c>
      <c r="P118" s="37"/>
      <c r="Q118" s="37">
        <f t="shared" si="29"/>
        <v>46.26</v>
      </c>
      <c r="R118" s="37"/>
      <c r="S118" s="37">
        <f t="shared" si="38"/>
        <v>49.491</v>
      </c>
      <c r="T118" s="37"/>
      <c r="U118" s="70"/>
      <c r="V118" s="70"/>
      <c r="W118" s="71"/>
      <c r="X118" s="37"/>
      <c r="Y118" s="70"/>
      <c r="Z118" s="70"/>
      <c r="AA118" s="72"/>
      <c r="AB118" s="70"/>
      <c r="AC118" s="70"/>
      <c r="AD118" s="70"/>
      <c r="AE118" s="70"/>
      <c r="AF118" s="50"/>
      <c r="AG118" s="5"/>
      <c r="AH118" s="5"/>
      <c r="AI118" s="5"/>
      <c r="AJ118" s="5"/>
      <c r="AK118" s="5"/>
    </row>
    <row r="119" spans="1:37" ht="15.75" customHeight="1">
      <c r="A119" s="5"/>
      <c r="B119" s="48" t="s">
        <v>426</v>
      </c>
      <c r="C119" s="31" t="s">
        <v>425</v>
      </c>
      <c r="D119" s="28">
        <v>1</v>
      </c>
      <c r="E119" s="19">
        <v>15</v>
      </c>
      <c r="F119" s="19" t="s">
        <v>338</v>
      </c>
      <c r="G119" s="19"/>
      <c r="H119" s="20" t="s">
        <v>16</v>
      </c>
      <c r="I119" s="39" t="s">
        <v>339</v>
      </c>
      <c r="J119" s="41">
        <v>0.8</v>
      </c>
      <c r="K119" s="41">
        <v>0.42</v>
      </c>
      <c r="L119" s="44">
        <f t="shared" si="31"/>
        <v>1.647</v>
      </c>
      <c r="M119" s="201">
        <v>5</v>
      </c>
      <c r="N119" s="201">
        <v>4.2</v>
      </c>
      <c r="O119" s="201">
        <v>5.7</v>
      </c>
      <c r="P119" s="37"/>
      <c r="Q119" s="37">
        <f t="shared" si="29"/>
        <v>5.13</v>
      </c>
      <c r="R119" s="37"/>
      <c r="S119" s="37">
        <f t="shared" si="38"/>
        <v>4.9409999999999998</v>
      </c>
      <c r="T119" s="37"/>
      <c r="U119" s="70"/>
      <c r="V119" s="70"/>
      <c r="W119" s="71"/>
      <c r="X119" s="37"/>
      <c r="Y119" s="70"/>
      <c r="Z119" s="70"/>
      <c r="AA119" s="72"/>
      <c r="AB119" s="70"/>
      <c r="AC119" s="70"/>
      <c r="AD119" s="70"/>
      <c r="AE119" s="70"/>
      <c r="AF119" s="50"/>
      <c r="AG119" s="5"/>
      <c r="AH119" s="5"/>
      <c r="AI119" s="5"/>
      <c r="AJ119" s="5"/>
      <c r="AK119" s="5"/>
    </row>
    <row r="120" spans="1:37" ht="15.75" customHeight="1">
      <c r="A120" s="5"/>
      <c r="B120" s="48" t="s">
        <v>427</v>
      </c>
      <c r="C120" s="31" t="s">
        <v>425</v>
      </c>
      <c r="D120" s="28">
        <v>1</v>
      </c>
      <c r="E120" s="19"/>
      <c r="F120" s="19" t="s">
        <v>338</v>
      </c>
      <c r="G120" s="19"/>
      <c r="H120" s="20" t="s">
        <v>30</v>
      </c>
      <c r="I120" s="39" t="s">
        <v>339</v>
      </c>
      <c r="J120" s="41">
        <v>7.41</v>
      </c>
      <c r="K120" s="41">
        <v>2.79</v>
      </c>
      <c r="L120" s="44">
        <f t="shared" si="31"/>
        <v>13.77</v>
      </c>
      <c r="M120" s="201">
        <v>0</v>
      </c>
      <c r="N120" s="201">
        <v>35</v>
      </c>
      <c r="O120" s="201">
        <v>39.5</v>
      </c>
      <c r="P120" s="37"/>
      <c r="Q120" s="37">
        <f t="shared" si="29"/>
        <v>35.550000000000004</v>
      </c>
      <c r="R120" s="37"/>
      <c r="S120" s="37">
        <f t="shared" si="38"/>
        <v>41.31</v>
      </c>
      <c r="T120" s="37"/>
      <c r="U120" s="70"/>
      <c r="V120" s="70"/>
      <c r="W120" s="71"/>
      <c r="X120" s="37"/>
      <c r="Y120" s="70"/>
      <c r="Z120" s="70"/>
      <c r="AA120" s="72"/>
      <c r="AB120" s="70"/>
      <c r="AC120" s="70"/>
      <c r="AD120" s="70"/>
      <c r="AE120" s="70"/>
      <c r="AF120" s="50"/>
      <c r="AG120" s="5"/>
      <c r="AH120" s="5"/>
      <c r="AI120" s="5"/>
      <c r="AJ120" s="5"/>
      <c r="AK120" s="5"/>
    </row>
    <row r="121" spans="1:37" ht="15.75" customHeight="1">
      <c r="A121" s="5"/>
      <c r="B121" s="48" t="s">
        <v>428</v>
      </c>
      <c r="C121" s="31" t="s">
        <v>425</v>
      </c>
      <c r="D121" s="28">
        <v>1</v>
      </c>
      <c r="E121" s="19"/>
      <c r="F121" s="19" t="s">
        <v>338</v>
      </c>
      <c r="G121" s="19"/>
      <c r="H121" s="20" t="s">
        <v>18</v>
      </c>
      <c r="I121" s="39" t="s">
        <v>339</v>
      </c>
      <c r="J121" s="41">
        <v>16.079999999999998</v>
      </c>
      <c r="K121" s="41">
        <v>2.79</v>
      </c>
      <c r="L121" s="44">
        <f t="shared" si="31"/>
        <v>25.474499999999999</v>
      </c>
      <c r="M121" s="201">
        <v>76.42</v>
      </c>
      <c r="N121" s="201">
        <v>55</v>
      </c>
      <c r="O121" s="201">
        <v>80</v>
      </c>
      <c r="P121" s="37"/>
      <c r="Q121" s="37">
        <f t="shared" si="29"/>
        <v>72</v>
      </c>
      <c r="R121" s="37"/>
      <c r="S121" s="37">
        <f t="shared" si="38"/>
        <v>76.42349999999999</v>
      </c>
      <c r="T121" s="37"/>
      <c r="U121" s="70"/>
      <c r="V121" s="70"/>
      <c r="W121" s="71"/>
      <c r="X121" s="37"/>
      <c r="Y121" s="70"/>
      <c r="Z121" s="70"/>
      <c r="AA121" s="72"/>
      <c r="AB121" s="70"/>
      <c r="AC121" s="70"/>
      <c r="AD121" s="70"/>
      <c r="AE121" s="70"/>
      <c r="AF121" s="50"/>
      <c r="AG121" s="5"/>
      <c r="AH121" s="5"/>
      <c r="AI121" s="5"/>
      <c r="AJ121" s="5"/>
      <c r="AK121" s="5"/>
    </row>
    <row r="122" spans="1:37" ht="15.75" customHeight="1">
      <c r="A122" s="5"/>
      <c r="B122" s="48" t="s">
        <v>429</v>
      </c>
      <c r="C122" s="31" t="s">
        <v>430</v>
      </c>
      <c r="D122" s="28">
        <v>1</v>
      </c>
      <c r="E122" s="19">
        <v>15</v>
      </c>
      <c r="F122" s="19" t="s">
        <v>338</v>
      </c>
      <c r="G122" s="19"/>
      <c r="H122" s="20" t="s">
        <v>16</v>
      </c>
      <c r="I122" s="39" t="s">
        <v>339</v>
      </c>
      <c r="J122" s="41">
        <v>0.87</v>
      </c>
      <c r="K122" s="41">
        <v>0.42</v>
      </c>
      <c r="L122" s="44">
        <f t="shared" si="31"/>
        <v>1.7415000000000003</v>
      </c>
      <c r="M122" s="201">
        <v>5.22</v>
      </c>
      <c r="N122" s="201">
        <v>4.3</v>
      </c>
      <c r="O122" s="201">
        <v>5.7</v>
      </c>
      <c r="P122" s="37"/>
      <c r="Q122" s="37">
        <f t="shared" si="29"/>
        <v>5.13</v>
      </c>
      <c r="R122" s="37"/>
      <c r="S122" s="37">
        <f t="shared" si="38"/>
        <v>5.2245000000000008</v>
      </c>
      <c r="T122" s="37"/>
      <c r="U122" s="70"/>
      <c r="V122" s="70"/>
      <c r="W122" s="71"/>
      <c r="X122" s="37"/>
      <c r="Y122" s="70"/>
      <c r="Z122" s="70"/>
      <c r="AA122" s="72"/>
      <c r="AB122" s="70"/>
      <c r="AC122" s="70"/>
      <c r="AD122" s="70"/>
      <c r="AE122" s="70"/>
      <c r="AF122" s="50"/>
      <c r="AG122" s="5"/>
      <c r="AH122" s="5"/>
      <c r="AI122" s="5"/>
      <c r="AJ122" s="5"/>
      <c r="AK122" s="5"/>
    </row>
    <row r="123" spans="1:37" ht="15.75" customHeight="1">
      <c r="A123" s="5"/>
      <c r="B123" s="48" t="s">
        <v>431</v>
      </c>
      <c r="C123" s="31" t="s">
        <v>432</v>
      </c>
      <c r="D123" s="28">
        <v>1</v>
      </c>
      <c r="E123" s="19">
        <v>15</v>
      </c>
      <c r="F123" s="19" t="s">
        <v>338</v>
      </c>
      <c r="G123" s="19"/>
      <c r="H123" s="20" t="s">
        <v>16</v>
      </c>
      <c r="I123" s="39" t="s">
        <v>339</v>
      </c>
      <c r="J123" s="41">
        <v>0.8</v>
      </c>
      <c r="K123" s="41">
        <v>0.42</v>
      </c>
      <c r="L123" s="44">
        <f t="shared" si="31"/>
        <v>1.647</v>
      </c>
      <c r="M123" s="201">
        <v>4.9400000000000004</v>
      </c>
      <c r="N123" s="201">
        <v>4.3</v>
      </c>
      <c r="O123" s="201">
        <v>5.7</v>
      </c>
      <c r="P123" s="37"/>
      <c r="Q123" s="37">
        <f t="shared" si="29"/>
        <v>5.13</v>
      </c>
      <c r="R123" s="37"/>
      <c r="S123" s="37">
        <f t="shared" si="38"/>
        <v>4.9409999999999998</v>
      </c>
      <c r="T123" s="37"/>
      <c r="U123" s="70"/>
      <c r="V123" s="70"/>
      <c r="W123" s="71"/>
      <c r="X123" s="37"/>
      <c r="Y123" s="70"/>
      <c r="Z123" s="70"/>
      <c r="AA123" s="72"/>
      <c r="AB123" s="70"/>
      <c r="AC123" s="70"/>
      <c r="AD123" s="70"/>
      <c r="AE123" s="70"/>
      <c r="AF123" s="50"/>
      <c r="AG123" s="5"/>
      <c r="AH123" s="5"/>
      <c r="AI123" s="5"/>
      <c r="AJ123" s="5"/>
      <c r="AK123" s="5"/>
    </row>
    <row r="124" spans="1:37" ht="15.75" customHeight="1">
      <c r="A124" s="5"/>
      <c r="B124" s="48" t="s">
        <v>433</v>
      </c>
      <c r="C124" s="51" t="s">
        <v>434</v>
      </c>
      <c r="D124" s="28">
        <v>1</v>
      </c>
      <c r="E124" s="19">
        <v>15</v>
      </c>
      <c r="F124" s="19" t="s">
        <v>338</v>
      </c>
      <c r="G124" s="19"/>
      <c r="H124" s="20" t="s">
        <v>16</v>
      </c>
      <c r="I124" s="39" t="s">
        <v>339</v>
      </c>
      <c r="J124" s="41">
        <v>0.72</v>
      </c>
      <c r="K124" s="41">
        <v>0.42</v>
      </c>
      <c r="L124" s="44">
        <f t="shared" si="31"/>
        <v>1.5389999999999999</v>
      </c>
      <c r="M124" s="201">
        <v>4.62</v>
      </c>
      <c r="N124" s="201">
        <v>4.3</v>
      </c>
      <c r="O124" s="201">
        <v>5.7</v>
      </c>
      <c r="P124" s="37"/>
      <c r="Q124" s="37">
        <f t="shared" si="29"/>
        <v>5.13</v>
      </c>
      <c r="R124" s="37"/>
      <c r="S124" s="37">
        <f t="shared" si="38"/>
        <v>4.617</v>
      </c>
      <c r="T124" s="37"/>
      <c r="U124" s="70"/>
      <c r="V124" s="70"/>
      <c r="W124" s="71"/>
      <c r="X124" s="37"/>
      <c r="Y124" s="70"/>
      <c r="Z124" s="70"/>
      <c r="AA124" s="72"/>
      <c r="AB124" s="70"/>
      <c r="AC124" s="70"/>
      <c r="AD124" s="70"/>
      <c r="AE124" s="70"/>
      <c r="AF124" s="50"/>
      <c r="AG124" s="5"/>
      <c r="AH124" s="5"/>
      <c r="AI124" s="5"/>
      <c r="AJ124" s="5"/>
      <c r="AK124" s="5"/>
    </row>
    <row r="125" spans="1:37" ht="15.75" customHeight="1">
      <c r="A125" s="5"/>
      <c r="B125" s="48" t="s">
        <v>435</v>
      </c>
      <c r="C125" s="31" t="s">
        <v>436</v>
      </c>
      <c r="D125" s="28">
        <v>1</v>
      </c>
      <c r="E125" s="19"/>
      <c r="F125" s="19" t="s">
        <v>338</v>
      </c>
      <c r="G125" s="19"/>
      <c r="H125" s="20" t="s">
        <v>23</v>
      </c>
      <c r="I125" s="39" t="s">
        <v>339</v>
      </c>
      <c r="J125" s="41">
        <v>8.49</v>
      </c>
      <c r="K125" s="41">
        <v>2.79</v>
      </c>
      <c r="L125" s="44">
        <f t="shared" si="31"/>
        <v>15.228000000000003</v>
      </c>
      <c r="M125" s="225">
        <v>45.68</v>
      </c>
      <c r="N125" s="201">
        <v>40</v>
      </c>
      <c r="O125" s="201">
        <v>51.4</v>
      </c>
      <c r="P125" s="37"/>
      <c r="Q125" s="37">
        <f t="shared" si="29"/>
        <v>46.26</v>
      </c>
      <c r="R125" s="37"/>
      <c r="S125" s="37">
        <f t="shared" si="38"/>
        <v>45.684000000000012</v>
      </c>
      <c r="T125" s="37"/>
      <c r="U125" s="70"/>
      <c r="V125" s="70"/>
      <c r="W125" s="71"/>
      <c r="X125" s="37"/>
      <c r="Y125" s="70"/>
      <c r="Z125" s="70"/>
      <c r="AA125" s="72"/>
      <c r="AB125" s="70"/>
      <c r="AC125" s="70"/>
      <c r="AD125" s="70"/>
      <c r="AE125" s="70"/>
      <c r="AF125" s="50"/>
      <c r="AG125" s="5"/>
      <c r="AH125" s="5"/>
      <c r="AI125" s="5"/>
      <c r="AJ125" s="5"/>
      <c r="AK125" s="5"/>
    </row>
    <row r="126" spans="1:37" ht="15.75" customHeight="1">
      <c r="A126" s="5"/>
      <c r="B126" s="48" t="s">
        <v>437</v>
      </c>
      <c r="C126" s="31" t="s">
        <v>436</v>
      </c>
      <c r="D126" s="28">
        <v>1</v>
      </c>
      <c r="E126" s="19"/>
      <c r="F126" s="19" t="s">
        <v>338</v>
      </c>
      <c r="G126" s="19"/>
      <c r="H126" s="20" t="s">
        <v>30</v>
      </c>
      <c r="I126" s="39" t="s">
        <v>339</v>
      </c>
      <c r="J126" s="41">
        <v>4.75</v>
      </c>
      <c r="K126" s="41">
        <v>2.79</v>
      </c>
      <c r="L126" s="44">
        <f t="shared" si="31"/>
        <v>10.179</v>
      </c>
      <c r="M126" s="201">
        <v>0</v>
      </c>
      <c r="N126" s="201">
        <v>32</v>
      </c>
      <c r="O126" s="201">
        <v>39.5</v>
      </c>
      <c r="P126" s="37"/>
      <c r="Q126" s="37">
        <f t="shared" si="29"/>
        <v>35.550000000000004</v>
      </c>
      <c r="R126" s="37"/>
      <c r="S126" s="37">
        <f t="shared" si="38"/>
        <v>30.536999999999999</v>
      </c>
      <c r="T126" s="37"/>
      <c r="U126" s="70"/>
      <c r="V126" s="70"/>
      <c r="W126" s="71"/>
      <c r="X126" s="37"/>
      <c r="Y126" s="70"/>
      <c r="Z126" s="70"/>
      <c r="AA126" s="72"/>
      <c r="AB126" s="70"/>
      <c r="AC126" s="70"/>
      <c r="AD126" s="70"/>
      <c r="AE126" s="70"/>
      <c r="AF126" s="50"/>
      <c r="AG126" s="5"/>
      <c r="AH126" s="5"/>
      <c r="AI126" s="5"/>
      <c r="AJ126" s="5"/>
      <c r="AK126" s="5"/>
    </row>
    <row r="127" spans="1:37" ht="15.75" customHeight="1">
      <c r="A127" s="5"/>
      <c r="B127" s="48" t="s">
        <v>438</v>
      </c>
      <c r="C127" s="31" t="s">
        <v>436</v>
      </c>
      <c r="D127" s="28">
        <v>1</v>
      </c>
      <c r="E127" s="19"/>
      <c r="F127" s="19" t="s">
        <v>338</v>
      </c>
      <c r="G127" s="19"/>
      <c r="H127" s="20" t="s">
        <v>18</v>
      </c>
      <c r="I127" s="39" t="s">
        <v>339</v>
      </c>
      <c r="J127" s="41">
        <v>15.09</v>
      </c>
      <c r="K127" s="41">
        <v>2.79</v>
      </c>
      <c r="L127" s="44">
        <f t="shared" si="31"/>
        <v>24.138000000000002</v>
      </c>
      <c r="M127" s="201">
        <v>72.41</v>
      </c>
      <c r="N127" s="201">
        <v>55</v>
      </c>
      <c r="O127" s="201">
        <v>80</v>
      </c>
      <c r="P127" s="37"/>
      <c r="Q127" s="37">
        <f t="shared" si="29"/>
        <v>72</v>
      </c>
      <c r="R127" s="37"/>
      <c r="S127" s="37">
        <f t="shared" si="38"/>
        <v>72.414000000000001</v>
      </c>
      <c r="T127" s="37"/>
      <c r="U127" s="70"/>
      <c r="V127" s="70"/>
      <c r="W127" s="71"/>
      <c r="X127" s="37"/>
      <c r="Y127" s="70"/>
      <c r="Z127" s="70"/>
      <c r="AA127" s="72"/>
      <c r="AB127" s="70"/>
      <c r="AC127" s="70"/>
      <c r="AD127" s="70"/>
      <c r="AE127" s="70"/>
      <c r="AF127" s="50"/>
      <c r="AG127" s="5"/>
      <c r="AH127" s="5"/>
      <c r="AI127" s="5"/>
      <c r="AJ127" s="5"/>
      <c r="AK127" s="5"/>
    </row>
    <row r="128" spans="1:37" ht="15.75" customHeight="1">
      <c r="A128" s="5"/>
      <c r="B128" s="48" t="s">
        <v>439</v>
      </c>
      <c r="C128" s="31" t="s">
        <v>440</v>
      </c>
      <c r="D128" s="28">
        <v>1</v>
      </c>
      <c r="E128" s="19"/>
      <c r="F128" s="19" t="s">
        <v>338</v>
      </c>
      <c r="G128" s="19"/>
      <c r="H128" s="20" t="s">
        <v>23</v>
      </c>
      <c r="I128" s="39" t="s">
        <v>339</v>
      </c>
      <c r="J128" s="41">
        <v>10.039999999999999</v>
      </c>
      <c r="K128" s="41">
        <v>2.79</v>
      </c>
      <c r="L128" s="44">
        <f t="shared" si="31"/>
        <v>17.320499999999999</v>
      </c>
      <c r="M128" s="225">
        <v>51.96</v>
      </c>
      <c r="N128" s="201">
        <v>40</v>
      </c>
      <c r="O128" s="201">
        <v>51.4</v>
      </c>
      <c r="P128" s="37"/>
      <c r="Q128" s="37">
        <f t="shared" si="29"/>
        <v>46.26</v>
      </c>
      <c r="R128" s="37"/>
      <c r="S128" s="37">
        <f t="shared" si="38"/>
        <v>51.961500000000001</v>
      </c>
      <c r="T128" s="37"/>
      <c r="U128" s="70"/>
      <c r="V128" s="70"/>
      <c r="W128" s="71"/>
      <c r="X128" s="37"/>
      <c r="Y128" s="70"/>
      <c r="Z128" s="70"/>
      <c r="AA128" s="72"/>
      <c r="AB128" s="70"/>
      <c r="AC128" s="70"/>
      <c r="AD128" s="70"/>
      <c r="AE128" s="70"/>
      <c r="AF128" s="50"/>
      <c r="AG128" s="5"/>
      <c r="AH128" s="5"/>
      <c r="AI128" s="5"/>
      <c r="AJ128" s="5"/>
      <c r="AK128" s="5"/>
    </row>
    <row r="129" spans="1:37" ht="15.75" customHeight="1">
      <c r="A129" s="5"/>
      <c r="B129" s="48" t="s">
        <v>441</v>
      </c>
      <c r="C129" s="31" t="s">
        <v>440</v>
      </c>
      <c r="D129" s="28">
        <v>1</v>
      </c>
      <c r="E129" s="19"/>
      <c r="F129" s="19" t="s">
        <v>338</v>
      </c>
      <c r="G129" s="19"/>
      <c r="H129" s="20" t="s">
        <v>30</v>
      </c>
      <c r="I129" s="39" t="s">
        <v>339</v>
      </c>
      <c r="J129" s="41">
        <v>6.98</v>
      </c>
      <c r="K129" s="41">
        <v>2.79</v>
      </c>
      <c r="L129" s="44">
        <f t="shared" si="31"/>
        <v>13.189500000000001</v>
      </c>
      <c r="M129" s="201">
        <v>0</v>
      </c>
      <c r="N129" s="201">
        <v>30</v>
      </c>
      <c r="O129" s="201">
        <v>39.5</v>
      </c>
      <c r="P129" s="37"/>
      <c r="Q129" s="37">
        <f t="shared" si="29"/>
        <v>35.550000000000004</v>
      </c>
      <c r="R129" s="37"/>
      <c r="S129" s="37">
        <f t="shared" si="38"/>
        <v>39.5685</v>
      </c>
      <c r="T129" s="37"/>
      <c r="U129" s="70"/>
      <c r="V129" s="70"/>
      <c r="W129" s="71"/>
      <c r="X129" s="37"/>
      <c r="Y129" s="70"/>
      <c r="Z129" s="70"/>
      <c r="AA129" s="72"/>
      <c r="AB129" s="70"/>
      <c r="AC129" s="70"/>
      <c r="AD129" s="70"/>
      <c r="AE129" s="70"/>
      <c r="AF129" s="50"/>
      <c r="AG129" s="5"/>
      <c r="AH129" s="5"/>
      <c r="AI129" s="5"/>
      <c r="AJ129" s="5"/>
      <c r="AK129" s="5"/>
    </row>
    <row r="130" spans="1:37" ht="15.75" customHeight="1">
      <c r="A130" s="5"/>
      <c r="B130" s="48" t="s">
        <v>442</v>
      </c>
      <c r="C130" s="31" t="s">
        <v>440</v>
      </c>
      <c r="D130" s="28">
        <v>1</v>
      </c>
      <c r="E130" s="19"/>
      <c r="F130" s="19" t="s">
        <v>338</v>
      </c>
      <c r="G130" s="19"/>
      <c r="H130" s="20" t="s">
        <v>18</v>
      </c>
      <c r="I130" s="39" t="s">
        <v>339</v>
      </c>
      <c r="J130" s="41">
        <v>17.350000000000001</v>
      </c>
      <c r="K130" s="41">
        <v>2.79</v>
      </c>
      <c r="L130" s="44">
        <f t="shared" si="31"/>
        <v>27.189000000000004</v>
      </c>
      <c r="M130" s="201">
        <v>81.569999999999993</v>
      </c>
      <c r="N130" s="201">
        <v>55</v>
      </c>
      <c r="O130" s="201">
        <v>80</v>
      </c>
      <c r="P130" s="37"/>
      <c r="Q130" s="37">
        <f t="shared" si="29"/>
        <v>72</v>
      </c>
      <c r="R130" s="37"/>
      <c r="S130" s="37">
        <f t="shared" si="38"/>
        <v>81.567000000000007</v>
      </c>
      <c r="T130" s="37"/>
      <c r="U130" s="70"/>
      <c r="V130" s="70"/>
      <c r="W130" s="71"/>
      <c r="X130" s="37"/>
      <c r="Y130" s="70"/>
      <c r="Z130" s="70"/>
      <c r="AA130" s="72"/>
      <c r="AB130" s="70"/>
      <c r="AC130" s="70"/>
      <c r="AD130" s="70"/>
      <c r="AE130" s="70"/>
      <c r="AF130" s="50"/>
      <c r="AG130" s="5"/>
      <c r="AH130" s="5"/>
      <c r="AI130" s="5"/>
      <c r="AJ130" s="5"/>
      <c r="AK130" s="5"/>
    </row>
    <row r="131" spans="1:37" ht="15.75" customHeight="1">
      <c r="A131" s="5"/>
      <c r="B131" s="48" t="s">
        <v>443</v>
      </c>
      <c r="C131" s="31" t="s">
        <v>444</v>
      </c>
      <c r="D131" s="28">
        <v>1</v>
      </c>
      <c r="E131" s="19"/>
      <c r="F131" s="19" t="s">
        <v>338</v>
      </c>
      <c r="G131" s="19"/>
      <c r="H131" s="20" t="s">
        <v>23</v>
      </c>
      <c r="I131" s="39" t="s">
        <v>339</v>
      </c>
      <c r="J131" s="41">
        <v>9.49</v>
      </c>
      <c r="K131" s="41">
        <v>2.79</v>
      </c>
      <c r="L131" s="44">
        <f t="shared" si="31"/>
        <v>16.578000000000003</v>
      </c>
      <c r="M131" s="225">
        <v>49.73</v>
      </c>
      <c r="N131" s="201">
        <v>40</v>
      </c>
      <c r="O131" s="201">
        <v>51.4</v>
      </c>
      <c r="P131" s="37"/>
      <c r="Q131" s="37">
        <f t="shared" si="29"/>
        <v>46.26</v>
      </c>
      <c r="R131" s="37"/>
      <c r="S131" s="37">
        <f t="shared" si="38"/>
        <v>49.734000000000009</v>
      </c>
      <c r="T131" s="37"/>
      <c r="U131" s="70"/>
      <c r="V131" s="70"/>
      <c r="W131" s="71"/>
      <c r="X131" s="37"/>
      <c r="Y131" s="70"/>
      <c r="Z131" s="70"/>
      <c r="AA131" s="72"/>
      <c r="AB131" s="70"/>
      <c r="AC131" s="70"/>
      <c r="AD131" s="70"/>
      <c r="AE131" s="70"/>
      <c r="AF131" s="50"/>
      <c r="AG131" s="5"/>
      <c r="AH131" s="5"/>
      <c r="AI131" s="5"/>
      <c r="AJ131" s="5"/>
      <c r="AK131" s="5"/>
    </row>
    <row r="132" spans="1:37" ht="15.75" customHeight="1">
      <c r="A132" s="5"/>
      <c r="B132" s="48" t="s">
        <v>445</v>
      </c>
      <c r="C132" s="31" t="s">
        <v>444</v>
      </c>
      <c r="D132" s="28">
        <v>1</v>
      </c>
      <c r="E132" s="19"/>
      <c r="F132" s="19" t="s">
        <v>338</v>
      </c>
      <c r="G132" s="19"/>
      <c r="H132" s="20" t="s">
        <v>30</v>
      </c>
      <c r="I132" s="39" t="s">
        <v>339</v>
      </c>
      <c r="J132" s="41">
        <v>7.22</v>
      </c>
      <c r="K132" s="41">
        <v>2.79</v>
      </c>
      <c r="L132" s="44">
        <f t="shared" si="31"/>
        <v>13.513500000000001</v>
      </c>
      <c r="M132" s="201">
        <v>0</v>
      </c>
      <c r="N132" s="201">
        <v>30</v>
      </c>
      <c r="O132" s="201">
        <v>39.5</v>
      </c>
      <c r="P132" s="37"/>
      <c r="Q132" s="37">
        <f t="shared" ref="Q132:Q195" si="41">O132*0.9</f>
        <v>35.550000000000004</v>
      </c>
      <c r="R132" s="37"/>
      <c r="S132" s="37">
        <f t="shared" ref="S132:S148" si="42">L132*3</f>
        <v>40.540500000000002</v>
      </c>
      <c r="T132" s="37"/>
      <c r="U132" s="70"/>
      <c r="V132" s="70"/>
      <c r="W132" s="71"/>
      <c r="X132" s="37"/>
      <c r="Y132" s="70"/>
      <c r="Z132" s="70"/>
      <c r="AA132" s="72"/>
      <c r="AB132" s="70"/>
      <c r="AC132" s="70"/>
      <c r="AD132" s="70"/>
      <c r="AE132" s="70"/>
      <c r="AF132" s="50"/>
      <c r="AG132" s="5"/>
      <c r="AH132" s="5"/>
      <c r="AI132" s="5"/>
      <c r="AJ132" s="5"/>
      <c r="AK132" s="5"/>
    </row>
    <row r="133" spans="1:37" ht="15.75" customHeight="1">
      <c r="A133" s="5"/>
      <c r="B133" s="48" t="s">
        <v>446</v>
      </c>
      <c r="C133" s="31" t="s">
        <v>444</v>
      </c>
      <c r="D133" s="28">
        <v>1</v>
      </c>
      <c r="E133" s="19"/>
      <c r="F133" s="19" t="s">
        <v>338</v>
      </c>
      <c r="G133" s="19"/>
      <c r="H133" s="20" t="s">
        <v>18</v>
      </c>
      <c r="I133" s="39" t="s">
        <v>339</v>
      </c>
      <c r="J133" s="41">
        <v>15.96</v>
      </c>
      <c r="K133" s="41">
        <v>2.79</v>
      </c>
      <c r="L133" s="44">
        <f t="shared" si="31"/>
        <v>25.3125</v>
      </c>
      <c r="M133" s="201">
        <v>75.94</v>
      </c>
      <c r="N133" s="201">
        <v>55</v>
      </c>
      <c r="O133" s="201">
        <v>80</v>
      </c>
      <c r="P133" s="37"/>
      <c r="Q133" s="37">
        <f t="shared" si="41"/>
        <v>72</v>
      </c>
      <c r="R133" s="37"/>
      <c r="S133" s="37">
        <f t="shared" si="42"/>
        <v>75.9375</v>
      </c>
      <c r="T133" s="37"/>
      <c r="U133" s="70"/>
      <c r="V133" s="70"/>
      <c r="W133" s="71"/>
      <c r="X133" s="37"/>
      <c r="Y133" s="70"/>
      <c r="Z133" s="70"/>
      <c r="AA133" s="72"/>
      <c r="AB133" s="70"/>
      <c r="AC133" s="70"/>
      <c r="AD133" s="70"/>
      <c r="AE133" s="70"/>
      <c r="AF133" s="50"/>
      <c r="AG133" s="5"/>
      <c r="AH133" s="5"/>
      <c r="AI133" s="5"/>
      <c r="AJ133" s="5"/>
      <c r="AK133" s="5"/>
    </row>
    <row r="134" spans="1:37" ht="15.75" customHeight="1">
      <c r="A134" s="5"/>
      <c r="B134" s="220" t="s">
        <v>447</v>
      </c>
      <c r="C134" s="31" t="s">
        <v>448</v>
      </c>
      <c r="D134" s="28">
        <v>1</v>
      </c>
      <c r="E134" s="19">
        <v>1</v>
      </c>
      <c r="F134" s="19" t="s">
        <v>338</v>
      </c>
      <c r="G134" s="19"/>
      <c r="H134" s="20" t="s">
        <v>23</v>
      </c>
      <c r="I134" s="39" t="s">
        <v>339</v>
      </c>
      <c r="J134" s="41">
        <v>7.96</v>
      </c>
      <c r="K134" s="41">
        <v>2.7</v>
      </c>
      <c r="L134" s="44">
        <f t="shared" si="31"/>
        <v>14.391000000000002</v>
      </c>
      <c r="M134" s="32">
        <v>43.17</v>
      </c>
      <c r="N134" s="33">
        <v>35</v>
      </c>
      <c r="O134" s="25">
        <v>45</v>
      </c>
      <c r="P134" s="37"/>
      <c r="Q134" s="37">
        <f t="shared" si="41"/>
        <v>40.5</v>
      </c>
      <c r="R134" s="37"/>
      <c r="S134" s="37">
        <f t="shared" si="42"/>
        <v>43.173000000000002</v>
      </c>
      <c r="T134" s="37"/>
      <c r="U134" s="70"/>
      <c r="V134" s="70"/>
      <c r="W134" s="71"/>
      <c r="X134" s="37"/>
      <c r="Y134" s="70"/>
      <c r="Z134" s="70"/>
      <c r="AA134" s="72"/>
      <c r="AB134" s="70"/>
      <c r="AC134" s="70"/>
      <c r="AD134" s="70"/>
      <c r="AE134" s="70"/>
      <c r="AF134" s="50"/>
      <c r="AG134" s="5"/>
      <c r="AH134" s="5"/>
      <c r="AI134" s="5"/>
      <c r="AJ134" s="5"/>
      <c r="AK134" s="5"/>
    </row>
    <row r="135" spans="1:37" ht="15.75" customHeight="1">
      <c r="A135" s="5"/>
      <c r="B135" s="48" t="s">
        <v>218</v>
      </c>
      <c r="C135" s="243" t="s">
        <v>449</v>
      </c>
      <c r="D135" s="28">
        <v>1</v>
      </c>
      <c r="E135" s="19">
        <v>15</v>
      </c>
      <c r="F135" s="19" t="s">
        <v>338</v>
      </c>
      <c r="G135" s="19"/>
      <c r="H135" s="20" t="s">
        <v>16</v>
      </c>
      <c r="I135" s="39" t="s">
        <v>339</v>
      </c>
      <c r="J135" s="41"/>
      <c r="K135" s="41"/>
      <c r="L135" s="44">
        <f t="shared" ref="L135:L174" si="43">(J135+K135)*1.35</f>
        <v>0</v>
      </c>
      <c r="M135" s="32">
        <v>4</v>
      </c>
      <c r="N135" s="33"/>
      <c r="O135" s="25">
        <v>4.75</v>
      </c>
      <c r="P135" s="37"/>
      <c r="Q135" s="37">
        <f t="shared" si="41"/>
        <v>4.2750000000000004</v>
      </c>
      <c r="R135" s="37"/>
      <c r="S135" s="37">
        <f t="shared" si="42"/>
        <v>0</v>
      </c>
      <c r="T135" s="37">
        <f>O135-S135</f>
        <v>4.75</v>
      </c>
      <c r="U135" s="70"/>
      <c r="V135" s="70"/>
      <c r="W135" s="71"/>
      <c r="X135" s="37">
        <f>M135-L135</f>
        <v>4</v>
      </c>
      <c r="Y135" s="70"/>
      <c r="Z135" s="70"/>
      <c r="AA135" s="72">
        <f>M135-O135</f>
        <v>-0.75</v>
      </c>
      <c r="AB135" s="70"/>
      <c r="AC135" s="70"/>
      <c r="AD135" s="70">
        <f>U135-AC135</f>
        <v>0</v>
      </c>
      <c r="AE135" s="70"/>
      <c r="AF135" s="50"/>
      <c r="AG135" s="5"/>
      <c r="AH135" s="5"/>
      <c r="AI135" s="5"/>
      <c r="AJ135" s="5"/>
      <c r="AK135" s="5"/>
    </row>
    <row r="136" spans="1:37" ht="15.75" customHeight="1">
      <c r="A136" s="5"/>
      <c r="B136" s="48" t="s">
        <v>220</v>
      </c>
      <c r="C136" s="243" t="s">
        <v>450</v>
      </c>
      <c r="D136" s="28">
        <v>1</v>
      </c>
      <c r="E136" s="19">
        <v>15</v>
      </c>
      <c r="F136" s="19" t="s">
        <v>338</v>
      </c>
      <c r="G136" s="19"/>
      <c r="H136" s="20" t="s">
        <v>16</v>
      </c>
      <c r="I136" s="39" t="s">
        <v>339</v>
      </c>
      <c r="J136" s="41"/>
      <c r="K136" s="41"/>
      <c r="L136" s="44">
        <f t="shared" si="43"/>
        <v>0</v>
      </c>
      <c r="M136" s="32">
        <v>4</v>
      </c>
      <c r="N136" s="52"/>
      <c r="O136" s="25">
        <v>4.75</v>
      </c>
      <c r="P136" s="37"/>
      <c r="Q136" s="37">
        <f t="shared" si="41"/>
        <v>4.2750000000000004</v>
      </c>
      <c r="R136" s="37"/>
      <c r="S136" s="37">
        <f t="shared" si="42"/>
        <v>0</v>
      </c>
      <c r="T136" s="37">
        <f>O136-S136</f>
        <v>4.75</v>
      </c>
      <c r="U136" s="70"/>
      <c r="V136" s="70"/>
      <c r="W136" s="71"/>
      <c r="X136" s="37">
        <f>M136-L136</f>
        <v>4</v>
      </c>
      <c r="Y136" s="70"/>
      <c r="Z136" s="70"/>
      <c r="AA136" s="72">
        <f>M136-O136</f>
        <v>-0.75</v>
      </c>
      <c r="AB136" s="70"/>
      <c r="AC136" s="70"/>
      <c r="AD136" s="70">
        <f>U136-AC136</f>
        <v>0</v>
      </c>
      <c r="AE136" s="70"/>
      <c r="AF136" s="50"/>
      <c r="AG136" s="5"/>
      <c r="AH136" s="5"/>
      <c r="AI136" s="5"/>
      <c r="AJ136" s="5"/>
      <c r="AK136" s="5"/>
    </row>
    <row r="137" spans="1:37" ht="15.75" customHeight="1">
      <c r="A137" s="5"/>
      <c r="B137" s="48" t="s">
        <v>222</v>
      </c>
      <c r="C137" s="31" t="s">
        <v>221</v>
      </c>
      <c r="D137" s="28">
        <v>1</v>
      </c>
      <c r="E137" s="19">
        <v>15</v>
      </c>
      <c r="F137" s="19" t="s">
        <v>338</v>
      </c>
      <c r="G137" s="19"/>
      <c r="H137" s="20" t="s">
        <v>16</v>
      </c>
      <c r="I137" s="39" t="s">
        <v>339</v>
      </c>
      <c r="J137" s="41">
        <v>1.1599999999999999</v>
      </c>
      <c r="K137" s="41">
        <v>0.42</v>
      </c>
      <c r="L137" s="44">
        <f t="shared" si="43"/>
        <v>2.133</v>
      </c>
      <c r="M137" s="201">
        <v>6.4</v>
      </c>
      <c r="N137" s="201">
        <v>3.5</v>
      </c>
      <c r="O137" s="201">
        <v>4.75</v>
      </c>
      <c r="P137" s="37"/>
      <c r="Q137" s="37">
        <f t="shared" si="41"/>
        <v>4.2750000000000004</v>
      </c>
      <c r="R137" s="37"/>
      <c r="S137" s="37">
        <f t="shared" si="42"/>
        <v>6.399</v>
      </c>
      <c r="T137" s="37">
        <f>O137-S137</f>
        <v>-1.649</v>
      </c>
      <c r="U137" s="70"/>
      <c r="V137" s="70"/>
      <c r="W137" s="71"/>
      <c r="X137" s="37">
        <f>M137-L137</f>
        <v>4.2670000000000003</v>
      </c>
      <c r="Y137" s="70"/>
      <c r="Z137" s="70"/>
      <c r="AA137" s="72">
        <f>M137-O137</f>
        <v>1.6500000000000004</v>
      </c>
      <c r="AB137" s="70"/>
      <c r="AC137" s="70"/>
      <c r="AD137" s="70">
        <f>U137-AC137</f>
        <v>0</v>
      </c>
      <c r="AE137" s="70"/>
      <c r="AF137" s="50"/>
      <c r="AG137" s="5"/>
      <c r="AH137" s="5"/>
      <c r="AI137" s="5"/>
      <c r="AJ137" s="5"/>
      <c r="AK137" s="5"/>
    </row>
    <row r="138" spans="1:37" ht="15.75" customHeight="1">
      <c r="A138" s="5"/>
      <c r="B138" s="48" t="s">
        <v>406</v>
      </c>
      <c r="C138" s="31" t="s">
        <v>223</v>
      </c>
      <c r="D138" s="28">
        <v>1</v>
      </c>
      <c r="E138" s="19">
        <v>15</v>
      </c>
      <c r="F138" s="19" t="s">
        <v>338</v>
      </c>
      <c r="G138" s="19"/>
      <c r="H138" s="20" t="s">
        <v>16</v>
      </c>
      <c r="I138" s="39" t="s">
        <v>339</v>
      </c>
      <c r="J138" s="41">
        <v>1.08</v>
      </c>
      <c r="K138" s="41">
        <v>0.42</v>
      </c>
      <c r="L138" s="44">
        <f t="shared" si="43"/>
        <v>2.0250000000000004</v>
      </c>
      <c r="M138" s="201">
        <v>6.1</v>
      </c>
      <c r="N138" s="201">
        <v>3.5</v>
      </c>
      <c r="O138" s="201">
        <v>4.75</v>
      </c>
      <c r="P138" s="37"/>
      <c r="Q138" s="37">
        <f t="shared" si="41"/>
        <v>4.2750000000000004</v>
      </c>
      <c r="R138" s="37"/>
      <c r="S138" s="37">
        <f t="shared" si="42"/>
        <v>6.0750000000000011</v>
      </c>
      <c r="T138" s="37">
        <f>O138-S138</f>
        <v>-1.3250000000000011</v>
      </c>
      <c r="U138" s="70"/>
      <c r="V138" s="70"/>
      <c r="W138" s="71"/>
      <c r="X138" s="37">
        <f>M138-L138</f>
        <v>4.0749999999999993</v>
      </c>
      <c r="Y138" s="70"/>
      <c r="Z138" s="70"/>
      <c r="AA138" s="72">
        <f>M138-O138</f>
        <v>1.3499999999999996</v>
      </c>
      <c r="AB138" s="70"/>
      <c r="AC138" s="70"/>
      <c r="AD138" s="70">
        <f>U138-AC138</f>
        <v>0</v>
      </c>
      <c r="AE138" s="70"/>
      <c r="AF138" s="50"/>
      <c r="AG138" s="5"/>
      <c r="AH138" s="5"/>
      <c r="AI138" s="5"/>
      <c r="AJ138" s="5"/>
      <c r="AK138" s="5"/>
    </row>
    <row r="139" spans="1:37" ht="15.75" customHeight="1">
      <c r="A139" s="5"/>
      <c r="B139" s="220" t="s">
        <v>5</v>
      </c>
      <c r="C139" s="200" t="s">
        <v>451</v>
      </c>
      <c r="D139" s="28">
        <v>1</v>
      </c>
      <c r="E139" s="19">
        <v>15</v>
      </c>
      <c r="F139" s="19" t="s">
        <v>338</v>
      </c>
      <c r="G139" s="19"/>
      <c r="H139" s="20" t="s">
        <v>16</v>
      </c>
      <c r="I139" s="39" t="s">
        <v>339</v>
      </c>
      <c r="J139" s="41">
        <v>1</v>
      </c>
      <c r="K139" s="41">
        <v>0.42</v>
      </c>
      <c r="L139" s="44">
        <f t="shared" si="43"/>
        <v>1.917</v>
      </c>
      <c r="M139" s="201">
        <v>5.75</v>
      </c>
      <c r="N139" s="201">
        <v>3.5</v>
      </c>
      <c r="O139" s="201">
        <v>4.75</v>
      </c>
      <c r="P139" s="37"/>
      <c r="Q139" s="37">
        <f t="shared" si="41"/>
        <v>4.2750000000000004</v>
      </c>
      <c r="R139" s="37"/>
      <c r="S139" s="37">
        <f t="shared" si="42"/>
        <v>5.7510000000000003</v>
      </c>
      <c r="T139" s="37"/>
      <c r="U139" s="70"/>
      <c r="V139" s="70"/>
      <c r="W139" s="71"/>
      <c r="X139" s="37"/>
      <c r="Y139" s="70"/>
      <c r="Z139" s="70"/>
      <c r="AA139" s="72"/>
      <c r="AB139" s="70"/>
      <c r="AC139" s="70"/>
      <c r="AD139" s="70"/>
      <c r="AE139" s="70"/>
      <c r="AF139" s="50"/>
      <c r="AG139" s="5"/>
      <c r="AH139" s="5"/>
      <c r="AI139" s="5"/>
      <c r="AJ139" s="5"/>
      <c r="AK139" s="5"/>
    </row>
    <row r="140" spans="1:37" ht="15.75" customHeight="1">
      <c r="A140" s="5"/>
      <c r="B140" s="48" t="s">
        <v>224</v>
      </c>
      <c r="C140" s="31" t="s">
        <v>225</v>
      </c>
      <c r="D140" s="28">
        <v>1</v>
      </c>
      <c r="E140" s="19"/>
      <c r="F140" s="233" t="s">
        <v>340</v>
      </c>
      <c r="G140" s="19"/>
      <c r="H140" s="20" t="s">
        <v>23</v>
      </c>
      <c r="I140" s="39" t="s">
        <v>339</v>
      </c>
      <c r="J140" s="41">
        <v>3.81</v>
      </c>
      <c r="K140" s="41">
        <v>3.5</v>
      </c>
      <c r="L140" s="44">
        <f t="shared" si="43"/>
        <v>9.8685000000000009</v>
      </c>
      <c r="M140" s="201">
        <v>0</v>
      </c>
      <c r="N140" s="201">
        <v>32</v>
      </c>
      <c r="O140" s="201">
        <v>42</v>
      </c>
      <c r="P140" s="37"/>
      <c r="Q140" s="37">
        <f t="shared" si="41"/>
        <v>37.800000000000004</v>
      </c>
      <c r="R140" s="37"/>
      <c r="S140" s="37">
        <f t="shared" si="42"/>
        <v>29.605500000000003</v>
      </c>
      <c r="T140" s="37">
        <f t="shared" ref="T140:T145" si="44">O140-S140</f>
        <v>12.394499999999997</v>
      </c>
      <c r="U140" s="70"/>
      <c r="V140" s="70"/>
      <c r="W140" s="71">
        <f>(O140-M140)/O140</f>
        <v>1</v>
      </c>
      <c r="X140" s="37">
        <f t="shared" ref="X140:X145" si="45">M140-L140</f>
        <v>-9.8685000000000009</v>
      </c>
      <c r="Y140" s="70"/>
      <c r="Z140" s="70"/>
      <c r="AA140" s="72">
        <f t="shared" ref="AA140:AA145" si="46">M140-O140</f>
        <v>-42</v>
      </c>
      <c r="AB140" s="70">
        <f>(M140-O140)/O140</f>
        <v>-1</v>
      </c>
      <c r="AC140" s="70"/>
      <c r="AD140" s="70">
        <f t="shared" ref="AD140:AD145" si="47">U140-AC140</f>
        <v>0</v>
      </c>
      <c r="AE140" s="70"/>
      <c r="AF140" s="50"/>
      <c r="AG140" s="5"/>
      <c r="AH140" s="5"/>
      <c r="AI140" s="5"/>
      <c r="AJ140" s="5"/>
      <c r="AK140" s="5"/>
    </row>
    <row r="141" spans="1:37" ht="15.75" customHeight="1">
      <c r="A141" s="5"/>
      <c r="B141" s="48" t="s">
        <v>226</v>
      </c>
      <c r="C141" s="31" t="s">
        <v>452</v>
      </c>
      <c r="D141" s="28">
        <v>1</v>
      </c>
      <c r="E141" s="19">
        <v>5</v>
      </c>
      <c r="F141" s="233" t="s">
        <v>340</v>
      </c>
      <c r="G141" s="19"/>
      <c r="H141" s="20" t="s">
        <v>16</v>
      </c>
      <c r="I141" s="39" t="s">
        <v>339</v>
      </c>
      <c r="J141" s="41">
        <v>0.5</v>
      </c>
      <c r="K141" s="41">
        <v>1.5</v>
      </c>
      <c r="L141" s="44">
        <f t="shared" si="43"/>
        <v>2.7</v>
      </c>
      <c r="M141" s="201">
        <v>0</v>
      </c>
      <c r="N141" s="201">
        <v>4.2</v>
      </c>
      <c r="O141" s="201">
        <v>5.3</v>
      </c>
      <c r="P141" s="37"/>
      <c r="Q141" s="37">
        <f t="shared" si="41"/>
        <v>4.7699999999999996</v>
      </c>
      <c r="R141" s="37"/>
      <c r="S141" s="37">
        <f t="shared" si="42"/>
        <v>8.1000000000000014</v>
      </c>
      <c r="T141" s="37">
        <f t="shared" si="44"/>
        <v>-2.8000000000000016</v>
      </c>
      <c r="U141" s="70"/>
      <c r="V141" s="70"/>
      <c r="W141" s="71">
        <f>(O141-M141)/O141</f>
        <v>1</v>
      </c>
      <c r="X141" s="37">
        <f t="shared" si="45"/>
        <v>-2.7</v>
      </c>
      <c r="Y141" s="70"/>
      <c r="Z141" s="70"/>
      <c r="AA141" s="72">
        <f t="shared" si="46"/>
        <v>-5.3</v>
      </c>
      <c r="AB141" s="70">
        <f>(M141-O141)/O141</f>
        <v>-1</v>
      </c>
      <c r="AC141" s="70"/>
      <c r="AD141" s="70">
        <f t="shared" si="47"/>
        <v>0</v>
      </c>
      <c r="AE141" s="70"/>
      <c r="AF141" s="50"/>
      <c r="AG141" s="5"/>
      <c r="AH141" s="5"/>
      <c r="AI141" s="5"/>
      <c r="AJ141" s="5"/>
      <c r="AK141" s="5"/>
    </row>
    <row r="142" spans="1:37" ht="15.75" customHeight="1">
      <c r="A142" s="5"/>
      <c r="B142" s="48" t="s">
        <v>227</v>
      </c>
      <c r="C142" s="31" t="s">
        <v>228</v>
      </c>
      <c r="D142" s="28">
        <v>1</v>
      </c>
      <c r="E142" s="19"/>
      <c r="F142" s="19" t="s">
        <v>338</v>
      </c>
      <c r="G142" s="19"/>
      <c r="H142" s="20" t="s">
        <v>23</v>
      </c>
      <c r="I142" s="39" t="s">
        <v>339</v>
      </c>
      <c r="J142" s="41">
        <v>5.75</v>
      </c>
      <c r="K142" s="41">
        <v>2.7</v>
      </c>
      <c r="L142" s="44">
        <f t="shared" si="43"/>
        <v>11.407500000000001</v>
      </c>
      <c r="M142" s="201">
        <v>34.22</v>
      </c>
      <c r="N142" s="201">
        <v>31</v>
      </c>
      <c r="O142" s="201">
        <v>48</v>
      </c>
      <c r="P142" s="37"/>
      <c r="Q142" s="37">
        <f t="shared" si="41"/>
        <v>43.2</v>
      </c>
      <c r="R142" s="37"/>
      <c r="S142" s="37">
        <f t="shared" si="42"/>
        <v>34.222500000000004</v>
      </c>
      <c r="T142" s="37">
        <f t="shared" si="44"/>
        <v>13.777499999999996</v>
      </c>
      <c r="U142" s="70"/>
      <c r="V142" s="70"/>
      <c r="W142" s="71"/>
      <c r="X142" s="37">
        <f t="shared" si="45"/>
        <v>22.8125</v>
      </c>
      <c r="Y142" s="70"/>
      <c r="Z142" s="70"/>
      <c r="AA142" s="72">
        <f t="shared" si="46"/>
        <v>-13.780000000000001</v>
      </c>
      <c r="AB142" s="70"/>
      <c r="AC142" s="70"/>
      <c r="AD142" s="70">
        <f t="shared" si="47"/>
        <v>0</v>
      </c>
      <c r="AE142" s="70"/>
      <c r="AF142" s="50"/>
      <c r="AG142" s="5"/>
      <c r="AH142" s="5"/>
      <c r="AI142" s="5"/>
      <c r="AJ142" s="5"/>
      <c r="AK142" s="5"/>
    </row>
    <row r="143" spans="1:37" ht="15.75" customHeight="1">
      <c r="A143" s="5"/>
      <c r="B143" s="48" t="s">
        <v>229</v>
      </c>
      <c r="C143" s="31" t="s">
        <v>230</v>
      </c>
      <c r="D143" s="28">
        <v>1</v>
      </c>
      <c r="E143" s="19"/>
      <c r="F143" s="233" t="s">
        <v>340</v>
      </c>
      <c r="G143" s="19"/>
      <c r="H143" s="20" t="s">
        <v>23</v>
      </c>
      <c r="I143" s="39" t="s">
        <v>339</v>
      </c>
      <c r="J143" s="41">
        <v>2.73</v>
      </c>
      <c r="K143" s="41">
        <v>2.7</v>
      </c>
      <c r="L143" s="44">
        <f t="shared" si="43"/>
        <v>7.3304999999999998</v>
      </c>
      <c r="M143" s="201">
        <v>21.99</v>
      </c>
      <c r="N143" s="201">
        <v>21.5</v>
      </c>
      <c r="O143" s="201">
        <v>25</v>
      </c>
      <c r="P143" s="37"/>
      <c r="Q143" s="37">
        <f t="shared" si="41"/>
        <v>22.5</v>
      </c>
      <c r="R143" s="37"/>
      <c r="S143" s="37">
        <f t="shared" si="42"/>
        <v>21.991499999999998</v>
      </c>
      <c r="T143" s="37">
        <f t="shared" si="44"/>
        <v>3.0085000000000015</v>
      </c>
      <c r="U143" s="70"/>
      <c r="V143" s="70"/>
      <c r="W143" s="71">
        <f>(O143-M143)/O143</f>
        <v>0.12040000000000006</v>
      </c>
      <c r="X143" s="37">
        <f t="shared" si="45"/>
        <v>14.659499999999998</v>
      </c>
      <c r="Y143" s="70">
        <f>X143/M143</f>
        <v>0.66664392905866299</v>
      </c>
      <c r="Z143" s="70"/>
      <c r="AA143" s="72">
        <f t="shared" si="46"/>
        <v>-3.0100000000000016</v>
      </c>
      <c r="AB143" s="70">
        <f>(M143-O143)/O143</f>
        <v>-0.12040000000000006</v>
      </c>
      <c r="AC143" s="70"/>
      <c r="AD143" s="70">
        <f t="shared" si="47"/>
        <v>0</v>
      </c>
      <c r="AE143" s="70"/>
      <c r="AF143" s="50"/>
      <c r="AG143" s="5"/>
      <c r="AH143" s="5"/>
      <c r="AI143" s="5"/>
      <c r="AJ143" s="5"/>
      <c r="AK143" s="5"/>
    </row>
    <row r="144" spans="1:37" ht="15.75" customHeight="1">
      <c r="A144" s="5"/>
      <c r="B144" s="48" t="s">
        <v>231</v>
      </c>
      <c r="C144" s="31" t="s">
        <v>230</v>
      </c>
      <c r="D144" s="28">
        <v>1</v>
      </c>
      <c r="E144" s="19"/>
      <c r="F144" s="233" t="s">
        <v>340</v>
      </c>
      <c r="G144" s="19"/>
      <c r="H144" s="20" t="s">
        <v>30</v>
      </c>
      <c r="I144" s="39" t="s">
        <v>339</v>
      </c>
      <c r="J144" s="41">
        <v>2.06</v>
      </c>
      <c r="K144" s="41">
        <v>2.7</v>
      </c>
      <c r="L144" s="44">
        <f t="shared" si="43"/>
        <v>6.4260000000000002</v>
      </c>
      <c r="M144" s="201">
        <v>0</v>
      </c>
      <c r="N144" s="201">
        <v>17.600000000000001</v>
      </c>
      <c r="O144" s="201">
        <v>17.5</v>
      </c>
      <c r="P144" s="37"/>
      <c r="Q144" s="37">
        <f t="shared" si="41"/>
        <v>15.75</v>
      </c>
      <c r="R144" s="37"/>
      <c r="S144" s="37">
        <f t="shared" si="42"/>
        <v>19.277999999999999</v>
      </c>
      <c r="T144" s="37">
        <f t="shared" si="44"/>
        <v>-1.7779999999999987</v>
      </c>
      <c r="U144" s="70"/>
      <c r="V144" s="70"/>
      <c r="W144" s="71">
        <f>(O144-M144)/O144</f>
        <v>1</v>
      </c>
      <c r="X144" s="37">
        <f t="shared" si="45"/>
        <v>-6.4260000000000002</v>
      </c>
      <c r="Y144" s="70"/>
      <c r="Z144" s="70"/>
      <c r="AA144" s="72">
        <f t="shared" si="46"/>
        <v>-17.5</v>
      </c>
      <c r="AB144" s="70">
        <f>(M144-O144)/O144</f>
        <v>-1</v>
      </c>
      <c r="AC144" s="70"/>
      <c r="AD144" s="70">
        <f t="shared" si="47"/>
        <v>0</v>
      </c>
      <c r="AE144" s="70"/>
      <c r="AF144" s="50"/>
      <c r="AG144" s="5"/>
      <c r="AH144" s="5"/>
      <c r="AI144" s="5"/>
      <c r="AJ144" s="5"/>
      <c r="AK144" s="5"/>
    </row>
    <row r="145" spans="1:37" ht="15.75" customHeight="1">
      <c r="A145" s="202"/>
      <c r="B145" s="48" t="s">
        <v>232</v>
      </c>
      <c r="C145" s="31" t="s">
        <v>233</v>
      </c>
      <c r="D145" s="28">
        <v>1</v>
      </c>
      <c r="E145" s="19"/>
      <c r="F145" s="233" t="s">
        <v>340</v>
      </c>
      <c r="G145" s="19"/>
      <c r="H145" s="20" t="s">
        <v>30</v>
      </c>
      <c r="I145" s="39" t="s">
        <v>339</v>
      </c>
      <c r="J145" s="41">
        <v>3.57</v>
      </c>
      <c r="K145" s="41">
        <v>3.5</v>
      </c>
      <c r="L145" s="44">
        <f t="shared" si="43"/>
        <v>9.5445000000000011</v>
      </c>
      <c r="M145" s="201">
        <v>0</v>
      </c>
      <c r="N145" s="201">
        <v>0</v>
      </c>
      <c r="O145" s="201">
        <v>29</v>
      </c>
      <c r="P145" s="37"/>
      <c r="Q145" s="37">
        <f t="shared" si="41"/>
        <v>26.1</v>
      </c>
      <c r="R145" s="37"/>
      <c r="S145" s="37">
        <f t="shared" si="42"/>
        <v>28.633500000000005</v>
      </c>
      <c r="T145" s="37">
        <f t="shared" si="44"/>
        <v>0.36649999999999494</v>
      </c>
      <c r="U145" s="70"/>
      <c r="V145" s="70"/>
      <c r="W145" s="71"/>
      <c r="X145" s="37">
        <f t="shared" si="45"/>
        <v>-9.5445000000000011</v>
      </c>
      <c r="Y145" s="70"/>
      <c r="Z145" s="70"/>
      <c r="AA145" s="72">
        <f t="shared" si="46"/>
        <v>-29</v>
      </c>
      <c r="AB145" s="70"/>
      <c r="AC145" s="70"/>
      <c r="AD145" s="70">
        <f t="shared" si="47"/>
        <v>0</v>
      </c>
      <c r="AE145" s="70"/>
      <c r="AF145" s="50"/>
      <c r="AG145" s="5"/>
      <c r="AH145" s="5"/>
      <c r="AI145" s="5"/>
      <c r="AJ145" s="5"/>
      <c r="AK145" s="5"/>
    </row>
    <row r="146" spans="1:37" ht="15.75" customHeight="1">
      <c r="A146" s="5"/>
      <c r="B146" s="48" t="s">
        <v>234</v>
      </c>
      <c r="C146" s="200" t="s">
        <v>233</v>
      </c>
      <c r="D146" s="210">
        <v>1</v>
      </c>
      <c r="E146" s="239"/>
      <c r="F146" s="233" t="s">
        <v>340</v>
      </c>
      <c r="G146" s="19"/>
      <c r="H146" s="211" t="s">
        <v>23</v>
      </c>
      <c r="I146" s="39" t="s">
        <v>339</v>
      </c>
      <c r="J146" s="41">
        <v>4.62</v>
      </c>
      <c r="K146" s="41">
        <v>3.5</v>
      </c>
      <c r="L146" s="44">
        <f t="shared" si="43"/>
        <v>10.962000000000002</v>
      </c>
      <c r="M146" s="201">
        <v>32.89</v>
      </c>
      <c r="N146" s="201">
        <v>33</v>
      </c>
      <c r="O146" s="201">
        <v>42</v>
      </c>
      <c r="P146" s="37"/>
      <c r="Q146" s="37">
        <f t="shared" si="41"/>
        <v>37.800000000000004</v>
      </c>
      <c r="R146" s="37"/>
      <c r="S146" s="37">
        <f t="shared" si="42"/>
        <v>32.886000000000003</v>
      </c>
      <c r="T146" s="37"/>
      <c r="U146" s="70"/>
      <c r="V146" s="70"/>
      <c r="W146" s="71"/>
      <c r="X146" s="37"/>
      <c r="Y146" s="70"/>
      <c r="Z146" s="70"/>
      <c r="AA146" s="72"/>
      <c r="AB146" s="70"/>
      <c r="AC146" s="70"/>
      <c r="AD146" s="70"/>
      <c r="AE146" s="70"/>
      <c r="AF146" s="50"/>
      <c r="AG146" s="5"/>
      <c r="AH146" s="5"/>
      <c r="AI146" s="5"/>
      <c r="AJ146" s="5"/>
      <c r="AK146" s="5"/>
    </row>
    <row r="147" spans="1:37" ht="15.75" customHeight="1">
      <c r="A147" s="5"/>
      <c r="B147" s="48" t="s">
        <v>235</v>
      </c>
      <c r="C147" s="31" t="s">
        <v>233</v>
      </c>
      <c r="D147" s="28">
        <v>1</v>
      </c>
      <c r="E147" s="19"/>
      <c r="F147" s="233" t="s">
        <v>340</v>
      </c>
      <c r="G147" s="19"/>
      <c r="H147" s="20" t="s">
        <v>18</v>
      </c>
      <c r="I147" s="39" t="s">
        <v>339</v>
      </c>
      <c r="J147" s="41">
        <v>7.92</v>
      </c>
      <c r="K147" s="41">
        <v>3.5</v>
      </c>
      <c r="L147" s="44">
        <f t="shared" si="43"/>
        <v>15.417000000000002</v>
      </c>
      <c r="M147" s="201">
        <v>46.25</v>
      </c>
      <c r="N147" s="201">
        <v>51</v>
      </c>
      <c r="O147" s="201">
        <v>62</v>
      </c>
      <c r="P147" s="37"/>
      <c r="Q147" s="37">
        <f t="shared" si="41"/>
        <v>55.800000000000004</v>
      </c>
      <c r="R147" s="37"/>
      <c r="S147" s="37">
        <f t="shared" si="42"/>
        <v>46.251000000000005</v>
      </c>
      <c r="T147" s="37">
        <f>O147-S147</f>
        <v>15.748999999999995</v>
      </c>
      <c r="U147" s="70"/>
      <c r="V147" s="70"/>
      <c r="W147" s="71"/>
      <c r="X147" s="37">
        <f>M147-L147</f>
        <v>30.832999999999998</v>
      </c>
      <c r="Y147" s="70"/>
      <c r="Z147" s="70"/>
      <c r="AA147" s="72">
        <f>M147-O147</f>
        <v>-15.75</v>
      </c>
      <c r="AB147" s="70"/>
      <c r="AC147" s="70"/>
      <c r="AD147" s="70">
        <f>U147-AC147</f>
        <v>0</v>
      </c>
      <c r="AE147" s="70"/>
      <c r="AF147" s="50"/>
      <c r="AG147" s="5"/>
      <c r="AH147" s="5"/>
      <c r="AI147" s="5"/>
      <c r="AJ147" s="5"/>
      <c r="AK147" s="5"/>
    </row>
    <row r="148" spans="1:37" ht="15.75" customHeight="1">
      <c r="A148" s="5"/>
      <c r="B148" s="48" t="s">
        <v>236</v>
      </c>
      <c r="C148" s="68" t="s">
        <v>237</v>
      </c>
      <c r="D148" s="67"/>
      <c r="E148" s="56"/>
      <c r="F148" s="19" t="s">
        <v>338</v>
      </c>
      <c r="G148" s="19"/>
      <c r="H148" s="57" t="s">
        <v>30</v>
      </c>
      <c r="I148" s="39" t="s">
        <v>339</v>
      </c>
      <c r="J148" s="65">
        <v>6.33</v>
      </c>
      <c r="K148" s="65">
        <v>3.5</v>
      </c>
      <c r="L148" s="59">
        <f t="shared" si="43"/>
        <v>13.2705</v>
      </c>
      <c r="M148" s="201">
        <v>39.81</v>
      </c>
      <c r="N148" s="201">
        <v>32</v>
      </c>
      <c r="O148" s="201">
        <v>42.5</v>
      </c>
      <c r="P148" s="37"/>
      <c r="Q148" s="37">
        <f t="shared" si="41"/>
        <v>38.25</v>
      </c>
      <c r="R148" s="37"/>
      <c r="S148" s="60">
        <f t="shared" si="42"/>
        <v>39.811500000000002</v>
      </c>
      <c r="T148" s="60">
        <f>O148-S148</f>
        <v>2.6884999999999977</v>
      </c>
      <c r="U148" s="62"/>
      <c r="V148" s="70"/>
      <c r="W148" s="61"/>
      <c r="X148" s="60">
        <f>M148-L148</f>
        <v>26.539500000000004</v>
      </c>
      <c r="Y148" s="62"/>
      <c r="Z148" s="70"/>
      <c r="AA148" s="63">
        <f>M148-O148</f>
        <v>-2.6899999999999977</v>
      </c>
      <c r="AB148" s="62"/>
      <c r="AC148" s="62"/>
      <c r="AD148" s="62">
        <f>U148-AC148</f>
        <v>0</v>
      </c>
      <c r="AE148" s="70"/>
      <c r="AF148" s="50"/>
      <c r="AG148" s="5"/>
      <c r="AH148" s="5"/>
      <c r="AI148" s="5"/>
      <c r="AJ148" s="5"/>
      <c r="AK148" s="5"/>
    </row>
    <row r="149" spans="1:37" ht="15.75" customHeight="1">
      <c r="A149" s="5"/>
      <c r="B149" s="48" t="s">
        <v>238</v>
      </c>
      <c r="C149" s="68" t="s">
        <v>237</v>
      </c>
      <c r="D149" s="67"/>
      <c r="E149" s="56"/>
      <c r="F149" s="19" t="s">
        <v>338</v>
      </c>
      <c r="G149" s="19"/>
      <c r="H149" s="211" t="s">
        <v>23</v>
      </c>
      <c r="I149" s="39" t="s">
        <v>339</v>
      </c>
      <c r="J149" s="65">
        <v>7.75</v>
      </c>
      <c r="K149" s="65">
        <v>3.5</v>
      </c>
      <c r="L149" s="59">
        <f t="shared" si="43"/>
        <v>15.187500000000002</v>
      </c>
      <c r="M149" s="201">
        <v>45.57</v>
      </c>
      <c r="N149" s="201">
        <v>40</v>
      </c>
      <c r="O149" s="201">
        <v>53</v>
      </c>
      <c r="P149" s="37"/>
      <c r="Q149" s="37">
        <f t="shared" si="41"/>
        <v>47.7</v>
      </c>
      <c r="R149" s="37"/>
      <c r="S149" s="60"/>
      <c r="T149" s="60"/>
      <c r="U149" s="62"/>
      <c r="V149" s="70"/>
      <c r="W149" s="61"/>
      <c r="X149" s="60"/>
      <c r="Y149" s="62"/>
      <c r="Z149" s="70"/>
      <c r="AA149" s="63"/>
      <c r="AB149" s="62"/>
      <c r="AC149" s="62"/>
      <c r="AD149" s="62"/>
      <c r="AE149" s="70"/>
      <c r="AF149" s="50"/>
      <c r="AG149" s="5"/>
      <c r="AH149" s="5"/>
      <c r="AI149" s="5"/>
      <c r="AJ149" s="5"/>
      <c r="AK149" s="5"/>
    </row>
    <row r="150" spans="1:37" ht="15.75" customHeight="1">
      <c r="A150" s="5"/>
      <c r="B150" s="48" t="s">
        <v>239</v>
      </c>
      <c r="C150" s="68" t="s">
        <v>237</v>
      </c>
      <c r="D150" s="67"/>
      <c r="E150" s="56"/>
      <c r="F150" s="19" t="s">
        <v>338</v>
      </c>
      <c r="G150" s="19"/>
      <c r="H150" s="20" t="s">
        <v>18</v>
      </c>
      <c r="I150" s="39" t="s">
        <v>339</v>
      </c>
      <c r="J150" s="65">
        <v>13.07</v>
      </c>
      <c r="K150" s="65">
        <v>3.5</v>
      </c>
      <c r="L150" s="59">
        <f t="shared" si="43"/>
        <v>22.369500000000002</v>
      </c>
      <c r="M150" s="201">
        <v>67.11</v>
      </c>
      <c r="N150" s="201">
        <v>60</v>
      </c>
      <c r="O150" s="201">
        <v>86</v>
      </c>
      <c r="P150" s="37"/>
      <c r="Q150" s="37">
        <f t="shared" si="41"/>
        <v>77.400000000000006</v>
      </c>
      <c r="R150" s="37"/>
      <c r="S150" s="60"/>
      <c r="T150" s="60"/>
      <c r="U150" s="62"/>
      <c r="V150" s="70"/>
      <c r="W150" s="61"/>
      <c r="X150" s="60"/>
      <c r="Y150" s="62"/>
      <c r="Z150" s="70"/>
      <c r="AA150" s="63"/>
      <c r="AB150" s="62"/>
      <c r="AC150" s="62"/>
      <c r="AD150" s="62"/>
      <c r="AE150" s="70"/>
      <c r="AF150" s="50"/>
      <c r="AG150" s="5"/>
      <c r="AH150" s="5"/>
      <c r="AI150" s="5"/>
      <c r="AJ150" s="5"/>
      <c r="AK150" s="5"/>
    </row>
    <row r="151" spans="1:37" ht="15.75" customHeight="1">
      <c r="A151" s="5"/>
      <c r="B151" s="48" t="s">
        <v>240</v>
      </c>
      <c r="C151" s="31" t="s">
        <v>241</v>
      </c>
      <c r="D151" s="28"/>
      <c r="E151" s="19"/>
      <c r="F151" s="19" t="s">
        <v>338</v>
      </c>
      <c r="G151" s="19"/>
      <c r="H151" s="20" t="s">
        <v>30</v>
      </c>
      <c r="I151" s="39" t="s">
        <v>389</v>
      </c>
      <c r="J151" s="41">
        <v>6.37</v>
      </c>
      <c r="K151" s="41">
        <v>3.5</v>
      </c>
      <c r="L151" s="44">
        <f t="shared" si="43"/>
        <v>13.324500000000002</v>
      </c>
      <c r="M151" s="201">
        <v>39.97</v>
      </c>
      <c r="N151" s="201">
        <v>32</v>
      </c>
      <c r="O151" s="201">
        <v>42.5</v>
      </c>
      <c r="P151" s="37"/>
      <c r="Q151" s="37">
        <f t="shared" si="41"/>
        <v>38.25</v>
      </c>
      <c r="R151" s="37"/>
      <c r="S151" s="37">
        <f t="shared" ref="S151:S182" si="48">L151*3</f>
        <v>39.973500000000008</v>
      </c>
      <c r="T151" s="37">
        <f>O151-S151</f>
        <v>2.5264999999999915</v>
      </c>
      <c r="U151" s="70"/>
      <c r="V151" s="70"/>
      <c r="W151" s="71"/>
      <c r="X151" s="37">
        <f>M151-L151</f>
        <v>26.645499999999998</v>
      </c>
      <c r="Y151" s="70"/>
      <c r="Z151" s="70"/>
      <c r="AA151" s="72">
        <f>M151-O151</f>
        <v>-2.5300000000000011</v>
      </c>
      <c r="AB151" s="70"/>
      <c r="AC151" s="70"/>
      <c r="AD151" s="70">
        <f>U151-AC151</f>
        <v>0</v>
      </c>
      <c r="AE151" s="70"/>
      <c r="AF151" s="50"/>
      <c r="AG151" s="5"/>
      <c r="AH151" s="5"/>
      <c r="AI151" s="5"/>
      <c r="AJ151" s="5"/>
      <c r="AK151" s="5"/>
    </row>
    <row r="152" spans="1:37" ht="15.75" customHeight="1">
      <c r="A152" s="5"/>
      <c r="B152" s="48" t="s">
        <v>242</v>
      </c>
      <c r="C152" s="31" t="s">
        <v>241</v>
      </c>
      <c r="D152" s="28"/>
      <c r="E152" s="19"/>
      <c r="F152" s="19" t="s">
        <v>338</v>
      </c>
      <c r="G152" s="19"/>
      <c r="H152" s="211" t="s">
        <v>23</v>
      </c>
      <c r="I152" s="39" t="s">
        <v>389</v>
      </c>
      <c r="J152" s="41">
        <v>7.23</v>
      </c>
      <c r="K152" s="41">
        <v>3.5</v>
      </c>
      <c r="L152" s="44">
        <f t="shared" si="43"/>
        <v>14.485500000000002</v>
      </c>
      <c r="M152" s="201">
        <v>43.46</v>
      </c>
      <c r="N152" s="201">
        <v>40</v>
      </c>
      <c r="O152" s="201">
        <v>53</v>
      </c>
      <c r="P152" s="37"/>
      <c r="Q152" s="37">
        <f t="shared" si="41"/>
        <v>47.7</v>
      </c>
      <c r="R152" s="37"/>
      <c r="S152" s="37">
        <f t="shared" si="48"/>
        <v>43.456500000000005</v>
      </c>
      <c r="T152" s="37"/>
      <c r="U152" s="70"/>
      <c r="V152" s="70"/>
      <c r="W152" s="71"/>
      <c r="X152" s="37"/>
      <c r="Y152" s="70"/>
      <c r="Z152" s="70"/>
      <c r="AA152" s="72"/>
      <c r="AB152" s="70"/>
      <c r="AC152" s="70"/>
      <c r="AD152" s="70"/>
      <c r="AE152" s="70"/>
      <c r="AF152" s="50"/>
      <c r="AG152" s="5"/>
      <c r="AH152" s="5"/>
      <c r="AI152" s="5"/>
      <c r="AJ152" s="5"/>
      <c r="AK152" s="5"/>
    </row>
    <row r="153" spans="1:37" ht="15.75" customHeight="1">
      <c r="A153" s="5"/>
      <c r="B153" s="48" t="s">
        <v>243</v>
      </c>
      <c r="C153" s="31" t="s">
        <v>241</v>
      </c>
      <c r="D153" s="28"/>
      <c r="E153" s="19"/>
      <c r="F153" s="19" t="s">
        <v>338</v>
      </c>
      <c r="G153" s="19"/>
      <c r="H153" s="20" t="s">
        <v>18</v>
      </c>
      <c r="I153" s="39" t="s">
        <v>389</v>
      </c>
      <c r="J153" s="41">
        <v>13</v>
      </c>
      <c r="K153" s="41">
        <v>3.5</v>
      </c>
      <c r="L153" s="44">
        <f t="shared" si="43"/>
        <v>22.275000000000002</v>
      </c>
      <c r="M153" s="201">
        <v>66.83</v>
      </c>
      <c r="N153" s="201">
        <v>60</v>
      </c>
      <c r="O153" s="201">
        <v>86</v>
      </c>
      <c r="P153" s="37"/>
      <c r="Q153" s="37">
        <f t="shared" si="41"/>
        <v>77.400000000000006</v>
      </c>
      <c r="R153" s="37"/>
      <c r="S153" s="37">
        <f t="shared" si="48"/>
        <v>66.825000000000003</v>
      </c>
      <c r="T153" s="37"/>
      <c r="U153" s="70"/>
      <c r="V153" s="70"/>
      <c r="W153" s="71"/>
      <c r="X153" s="37"/>
      <c r="Y153" s="70"/>
      <c r="Z153" s="70"/>
      <c r="AA153" s="72"/>
      <c r="AB153" s="70"/>
      <c r="AC153" s="70"/>
      <c r="AD153" s="70"/>
      <c r="AE153" s="70"/>
      <c r="AF153" s="50"/>
      <c r="AG153" s="5"/>
      <c r="AH153" s="5"/>
      <c r="AI153" s="5"/>
      <c r="AJ153" s="5"/>
      <c r="AK153" s="5"/>
    </row>
    <row r="154" spans="1:37" ht="15.75" customHeight="1">
      <c r="A154" s="224">
        <v>3.12</v>
      </c>
      <c r="B154" s="48" t="s">
        <v>244</v>
      </c>
      <c r="C154" s="31" t="s">
        <v>245</v>
      </c>
      <c r="D154" s="28">
        <v>1</v>
      </c>
      <c r="E154" s="19">
        <v>15</v>
      </c>
      <c r="F154" s="233" t="s">
        <v>340</v>
      </c>
      <c r="G154" s="19"/>
      <c r="H154" s="20" t="s">
        <v>16</v>
      </c>
      <c r="I154" s="39" t="s">
        <v>389</v>
      </c>
      <c r="J154" s="41">
        <v>0.44</v>
      </c>
      <c r="K154" s="41">
        <v>0.56999999999999995</v>
      </c>
      <c r="L154" s="44">
        <f t="shared" si="43"/>
        <v>1.3635000000000002</v>
      </c>
      <c r="M154" s="225">
        <v>4.0999999999999996</v>
      </c>
      <c r="N154" s="201">
        <v>4.2</v>
      </c>
      <c r="O154" s="201">
        <v>5.3</v>
      </c>
      <c r="P154" s="37"/>
      <c r="Q154" s="37">
        <f t="shared" si="41"/>
        <v>4.7699999999999996</v>
      </c>
      <c r="R154" s="37"/>
      <c r="S154" s="37">
        <f t="shared" si="48"/>
        <v>4.0905000000000005</v>
      </c>
      <c r="T154" s="37">
        <f t="shared" ref="T154:T170" si="49">O154-S154</f>
        <v>1.2094999999999994</v>
      </c>
      <c r="U154" s="70">
        <f t="shared" ref="U154:U170" si="50">T154/S154</f>
        <v>0.29568512406796216</v>
      </c>
      <c r="V154" s="70"/>
      <c r="W154" s="71">
        <f>(O154-M154)/O154</f>
        <v>0.22641509433962267</v>
      </c>
      <c r="X154" s="37">
        <f t="shared" ref="X154:X170" si="51">M154-L154</f>
        <v>2.7364999999999995</v>
      </c>
      <c r="Y154" s="70">
        <f>X154/M154</f>
        <v>0.66743902439024383</v>
      </c>
      <c r="Z154" s="70"/>
      <c r="AA154" s="72">
        <f t="shared" ref="AA154:AA170" si="52">M154-O154</f>
        <v>-1.2000000000000002</v>
      </c>
      <c r="AB154" s="70">
        <f>(M154-O154)/O154</f>
        <v>-0.22641509433962267</v>
      </c>
      <c r="AC154" s="70">
        <f t="shared" ref="AC154:AC170" si="53">(M154-S154)/S154</f>
        <v>2.3224544676687872E-3</v>
      </c>
      <c r="AD154" s="70">
        <f t="shared" ref="AD154:AD170" si="54">U154-AC154</f>
        <v>0.29336266960029339</v>
      </c>
      <c r="AE154" s="70"/>
      <c r="AF154" s="50"/>
      <c r="AG154" s="5"/>
      <c r="AH154" s="5"/>
      <c r="AI154" s="5"/>
      <c r="AJ154" s="5"/>
      <c r="AK154" s="5"/>
    </row>
    <row r="155" spans="1:37" ht="15.75" customHeight="1">
      <c r="A155" s="5"/>
      <c r="B155" s="48" t="s">
        <v>246</v>
      </c>
      <c r="C155" s="31" t="s">
        <v>247</v>
      </c>
      <c r="D155" s="36"/>
      <c r="E155" s="240"/>
      <c r="F155" s="19" t="s">
        <v>338</v>
      </c>
      <c r="G155" s="19"/>
      <c r="H155" s="20" t="s">
        <v>16</v>
      </c>
      <c r="I155" s="39" t="s">
        <v>389</v>
      </c>
      <c r="J155" s="41">
        <v>0.61</v>
      </c>
      <c r="K155" s="41">
        <v>0.37</v>
      </c>
      <c r="L155" s="44">
        <f t="shared" si="43"/>
        <v>1.323</v>
      </c>
      <c r="M155" s="201">
        <v>3.97</v>
      </c>
      <c r="N155" s="201">
        <v>3.7</v>
      </c>
      <c r="O155" s="201">
        <v>4.8</v>
      </c>
      <c r="P155" s="37"/>
      <c r="Q155" s="37">
        <f t="shared" si="41"/>
        <v>4.32</v>
      </c>
      <c r="R155" s="37"/>
      <c r="S155" s="37">
        <f t="shared" si="48"/>
        <v>3.9689999999999999</v>
      </c>
      <c r="T155" s="37">
        <f t="shared" si="49"/>
        <v>0.83099999999999996</v>
      </c>
      <c r="U155" s="70">
        <f t="shared" si="50"/>
        <v>0.20937263794406652</v>
      </c>
      <c r="V155" s="70"/>
      <c r="W155" s="71"/>
      <c r="X155" s="37">
        <f t="shared" si="51"/>
        <v>2.6470000000000002</v>
      </c>
      <c r="Y155" s="70">
        <f>X155/M155</f>
        <v>0.66675062972292198</v>
      </c>
      <c r="Z155" s="70"/>
      <c r="AA155" s="72">
        <f t="shared" si="52"/>
        <v>-0.82999999999999963</v>
      </c>
      <c r="AB155" s="70"/>
      <c r="AC155" s="70">
        <f t="shared" si="53"/>
        <v>2.5195263290509802E-4</v>
      </c>
      <c r="AD155" s="70">
        <f t="shared" si="54"/>
        <v>0.20912068531116143</v>
      </c>
      <c r="AE155" s="70"/>
      <c r="AF155" s="50"/>
      <c r="AG155" s="5"/>
      <c r="AH155" s="5"/>
      <c r="AI155" s="5"/>
      <c r="AJ155" s="5"/>
      <c r="AK155" s="5"/>
    </row>
    <row r="156" spans="1:37" ht="15.75" customHeight="1">
      <c r="A156" s="224">
        <v>17.8</v>
      </c>
      <c r="B156" s="48" t="s">
        <v>248</v>
      </c>
      <c r="C156" s="212" t="s">
        <v>453</v>
      </c>
      <c r="D156" s="67">
        <v>1</v>
      </c>
      <c r="E156" s="56"/>
      <c r="F156" s="233" t="s">
        <v>340</v>
      </c>
      <c r="G156" s="19"/>
      <c r="H156" s="57" t="s">
        <v>30</v>
      </c>
      <c r="I156" s="39" t="s">
        <v>389</v>
      </c>
      <c r="J156" s="65">
        <v>4</v>
      </c>
      <c r="K156" s="65">
        <v>1.6</v>
      </c>
      <c r="L156" s="59">
        <f t="shared" si="43"/>
        <v>7.56</v>
      </c>
      <c r="M156" s="225">
        <v>23</v>
      </c>
      <c r="N156" s="201">
        <v>23</v>
      </c>
      <c r="O156" s="201">
        <v>24.4</v>
      </c>
      <c r="P156" s="37"/>
      <c r="Q156" s="37">
        <f t="shared" si="41"/>
        <v>21.96</v>
      </c>
      <c r="R156" s="37"/>
      <c r="S156" s="60">
        <f t="shared" si="48"/>
        <v>22.68</v>
      </c>
      <c r="T156" s="60">
        <f t="shared" si="49"/>
        <v>1.7199999999999989</v>
      </c>
      <c r="U156" s="62">
        <f t="shared" si="50"/>
        <v>7.5837742504409125E-2</v>
      </c>
      <c r="V156" s="70"/>
      <c r="W156" s="61">
        <f t="shared" ref="W156:W170" si="55">(O156-M156)/O156</f>
        <v>5.7377049180327815E-2</v>
      </c>
      <c r="X156" s="60">
        <f t="shared" si="51"/>
        <v>15.440000000000001</v>
      </c>
      <c r="Y156" s="62">
        <f>X156/M156</f>
        <v>0.67130434782608706</v>
      </c>
      <c r="Z156" s="70"/>
      <c r="AA156" s="63">
        <f t="shared" si="52"/>
        <v>-1.3999999999999986</v>
      </c>
      <c r="AB156" s="62">
        <f t="shared" ref="AB156:AB170" si="56">(M156-O156)/O156</f>
        <v>-5.7377049180327815E-2</v>
      </c>
      <c r="AC156" s="62">
        <f t="shared" si="53"/>
        <v>1.4109347442680789E-2</v>
      </c>
      <c r="AD156" s="62">
        <f t="shared" si="54"/>
        <v>6.1728395061728336E-2</v>
      </c>
      <c r="AE156" s="70"/>
      <c r="AF156" s="50"/>
      <c r="AG156" s="5"/>
      <c r="AH156" s="5"/>
      <c r="AI156" s="5"/>
      <c r="AJ156" s="5"/>
      <c r="AK156" s="5"/>
    </row>
    <row r="157" spans="1:37" ht="15.75" customHeight="1">
      <c r="A157" s="224">
        <v>25.65</v>
      </c>
      <c r="B157" s="48" t="s">
        <v>250</v>
      </c>
      <c r="C157" s="68" t="s">
        <v>251</v>
      </c>
      <c r="D157" s="67">
        <v>1</v>
      </c>
      <c r="E157" s="56"/>
      <c r="F157" s="233" t="s">
        <v>340</v>
      </c>
      <c r="G157" s="19"/>
      <c r="H157" s="57" t="s">
        <v>23</v>
      </c>
      <c r="I157" s="39" t="s">
        <v>389</v>
      </c>
      <c r="J157" s="65">
        <v>5.15</v>
      </c>
      <c r="K157" s="65">
        <v>2.5</v>
      </c>
      <c r="L157" s="59">
        <f t="shared" si="43"/>
        <v>10.327500000000001</v>
      </c>
      <c r="M157" s="225">
        <v>31</v>
      </c>
      <c r="N157" s="201">
        <v>37</v>
      </c>
      <c r="O157" s="201">
        <v>47.5</v>
      </c>
      <c r="P157" s="37"/>
      <c r="Q157" s="37">
        <f t="shared" si="41"/>
        <v>42.75</v>
      </c>
      <c r="R157" s="37"/>
      <c r="S157" s="60">
        <f t="shared" si="48"/>
        <v>30.982500000000002</v>
      </c>
      <c r="T157" s="60">
        <f t="shared" si="49"/>
        <v>16.517499999999998</v>
      </c>
      <c r="U157" s="62">
        <f t="shared" si="50"/>
        <v>0.53312353748083585</v>
      </c>
      <c r="V157" s="70"/>
      <c r="W157" s="61">
        <f t="shared" si="55"/>
        <v>0.3473684210526316</v>
      </c>
      <c r="X157" s="60">
        <f t="shared" si="51"/>
        <v>20.672499999999999</v>
      </c>
      <c r="Y157" s="62">
        <f>X157/M157</f>
        <v>0.66685483870967743</v>
      </c>
      <c r="Z157" s="70"/>
      <c r="AA157" s="63">
        <f t="shared" si="52"/>
        <v>-16.5</v>
      </c>
      <c r="AB157" s="62">
        <f t="shared" si="56"/>
        <v>-0.3473684210526316</v>
      </c>
      <c r="AC157" s="62">
        <f t="shared" si="53"/>
        <v>5.6483498749288451E-4</v>
      </c>
      <c r="AD157" s="62">
        <f t="shared" si="54"/>
        <v>0.53255870249334292</v>
      </c>
      <c r="AE157" s="70"/>
      <c r="AF157" s="50"/>
      <c r="AG157" s="5"/>
      <c r="AH157" s="5"/>
      <c r="AI157" s="5"/>
      <c r="AJ157" s="5"/>
      <c r="AK157" s="5"/>
    </row>
    <row r="158" spans="1:37" ht="15.75" customHeight="1">
      <c r="A158" s="224">
        <v>2.6</v>
      </c>
      <c r="B158" s="48" t="s">
        <v>252</v>
      </c>
      <c r="C158" s="68" t="s">
        <v>251</v>
      </c>
      <c r="D158" s="67">
        <v>1</v>
      </c>
      <c r="E158" s="56">
        <v>15</v>
      </c>
      <c r="F158" s="233" t="s">
        <v>340</v>
      </c>
      <c r="G158" s="19"/>
      <c r="H158" s="57" t="s">
        <v>16</v>
      </c>
      <c r="I158" s="39" t="s">
        <v>389</v>
      </c>
      <c r="J158" s="65">
        <v>0.44</v>
      </c>
      <c r="K158" s="65">
        <v>0.65</v>
      </c>
      <c r="L158" s="59">
        <f t="shared" si="43"/>
        <v>1.4715000000000003</v>
      </c>
      <c r="M158" s="225">
        <v>4.4000000000000004</v>
      </c>
      <c r="N158" s="201">
        <v>3.7</v>
      </c>
      <c r="O158" s="201">
        <v>4.8</v>
      </c>
      <c r="P158" s="37"/>
      <c r="Q158" s="37">
        <f t="shared" si="41"/>
        <v>4.32</v>
      </c>
      <c r="R158" s="37"/>
      <c r="S158" s="60">
        <f t="shared" si="48"/>
        <v>4.4145000000000003</v>
      </c>
      <c r="T158" s="60">
        <f t="shared" si="49"/>
        <v>0.38549999999999951</v>
      </c>
      <c r="U158" s="62">
        <f t="shared" si="50"/>
        <v>8.7325857968059681E-2</v>
      </c>
      <c r="V158" s="70"/>
      <c r="W158" s="61">
        <f t="shared" si="55"/>
        <v>8.3333333333333232E-2</v>
      </c>
      <c r="X158" s="60">
        <f t="shared" si="51"/>
        <v>2.9285000000000001</v>
      </c>
      <c r="Y158" s="62">
        <f>X158/M158</f>
        <v>0.66556818181818178</v>
      </c>
      <c r="Z158" s="70"/>
      <c r="AA158" s="63">
        <f t="shared" si="52"/>
        <v>-0.39999999999999947</v>
      </c>
      <c r="AB158" s="62">
        <f t="shared" si="56"/>
        <v>-8.3333333333333232E-2</v>
      </c>
      <c r="AC158" s="62">
        <f t="shared" si="53"/>
        <v>-3.2846301959451709E-3</v>
      </c>
      <c r="AD158" s="62">
        <f t="shared" si="54"/>
        <v>9.0610488164004854E-2</v>
      </c>
      <c r="AE158" s="70"/>
      <c r="AF158" s="50"/>
      <c r="AG158" s="5"/>
      <c r="AH158" s="5"/>
      <c r="AI158" s="5"/>
      <c r="AJ158" s="5"/>
      <c r="AK158" s="5"/>
    </row>
    <row r="159" spans="1:37" ht="15.75" customHeight="1">
      <c r="A159" s="5"/>
      <c r="B159" s="48" t="s">
        <v>253</v>
      </c>
      <c r="C159" s="68" t="s">
        <v>251</v>
      </c>
      <c r="D159" s="67">
        <v>1</v>
      </c>
      <c r="E159" s="56"/>
      <c r="F159" s="233" t="s">
        <v>340</v>
      </c>
      <c r="G159" s="19"/>
      <c r="H159" s="57" t="s">
        <v>30</v>
      </c>
      <c r="I159" s="39" t="s">
        <v>389</v>
      </c>
      <c r="J159" s="65">
        <v>4.01</v>
      </c>
      <c r="K159" s="65">
        <v>2.5</v>
      </c>
      <c r="L159" s="59">
        <f t="shared" si="43"/>
        <v>8.7885000000000009</v>
      </c>
      <c r="M159" s="201">
        <v>0</v>
      </c>
      <c r="N159" s="201">
        <v>25</v>
      </c>
      <c r="O159" s="201">
        <v>37</v>
      </c>
      <c r="P159" s="37"/>
      <c r="Q159" s="37">
        <f t="shared" si="41"/>
        <v>33.300000000000004</v>
      </c>
      <c r="R159" s="37"/>
      <c r="S159" s="60">
        <f t="shared" si="48"/>
        <v>26.365500000000004</v>
      </c>
      <c r="T159" s="60">
        <f t="shared" si="49"/>
        <v>10.634499999999996</v>
      </c>
      <c r="U159" s="62">
        <f t="shared" si="50"/>
        <v>0.40334907359996941</v>
      </c>
      <c r="V159" s="70"/>
      <c r="W159" s="61">
        <f t="shared" si="55"/>
        <v>1</v>
      </c>
      <c r="X159" s="60">
        <f t="shared" si="51"/>
        <v>-8.7885000000000009</v>
      </c>
      <c r="Y159" s="62"/>
      <c r="Z159" s="70"/>
      <c r="AA159" s="63">
        <f t="shared" si="52"/>
        <v>-37</v>
      </c>
      <c r="AB159" s="62">
        <f t="shared" si="56"/>
        <v>-1</v>
      </c>
      <c r="AC159" s="62">
        <f t="shared" si="53"/>
        <v>-1</v>
      </c>
      <c r="AD159" s="62">
        <f t="shared" si="54"/>
        <v>1.4033490735999694</v>
      </c>
      <c r="AE159" s="70"/>
      <c r="AF159" s="50"/>
      <c r="AG159" s="5"/>
      <c r="AH159" s="5"/>
      <c r="AI159" s="5"/>
      <c r="AJ159" s="5"/>
      <c r="AK159" s="5"/>
    </row>
    <row r="160" spans="1:37" ht="15.75" customHeight="1">
      <c r="A160" s="5"/>
      <c r="B160" s="48" t="s">
        <v>254</v>
      </c>
      <c r="C160" s="31" t="s">
        <v>251</v>
      </c>
      <c r="D160" s="28">
        <v>1</v>
      </c>
      <c r="E160" s="19"/>
      <c r="F160" s="233" t="s">
        <v>340</v>
      </c>
      <c r="G160" s="19"/>
      <c r="H160" s="20" t="s">
        <v>18</v>
      </c>
      <c r="I160" s="39" t="s">
        <v>389</v>
      </c>
      <c r="J160" s="41">
        <v>7.87</v>
      </c>
      <c r="K160" s="41">
        <v>2.5</v>
      </c>
      <c r="L160" s="44">
        <f t="shared" si="43"/>
        <v>13.999500000000003</v>
      </c>
      <c r="M160" s="201">
        <v>42</v>
      </c>
      <c r="N160" s="201">
        <v>50</v>
      </c>
      <c r="O160" s="201">
        <v>76</v>
      </c>
      <c r="P160" s="37"/>
      <c r="Q160" s="37">
        <f t="shared" si="41"/>
        <v>68.400000000000006</v>
      </c>
      <c r="R160" s="37"/>
      <c r="S160" s="37">
        <f t="shared" si="48"/>
        <v>41.998500000000007</v>
      </c>
      <c r="T160" s="37">
        <f t="shared" si="49"/>
        <v>34.001499999999993</v>
      </c>
      <c r="U160" s="70">
        <f t="shared" si="50"/>
        <v>0.80958843768229782</v>
      </c>
      <c r="V160" s="70"/>
      <c r="W160" s="71">
        <f t="shared" si="55"/>
        <v>0.44736842105263158</v>
      </c>
      <c r="X160" s="37">
        <f t="shared" si="51"/>
        <v>28.000499999999995</v>
      </c>
      <c r="Y160" s="70">
        <f>X160/M160</f>
        <v>0.66667857142857134</v>
      </c>
      <c r="Z160" s="70"/>
      <c r="AA160" s="72">
        <f t="shared" si="52"/>
        <v>-34</v>
      </c>
      <c r="AB160" s="70">
        <f t="shared" si="56"/>
        <v>-0.44736842105263158</v>
      </c>
      <c r="AC160" s="70">
        <f t="shared" si="53"/>
        <v>3.5715561269877525E-5</v>
      </c>
      <c r="AD160" s="70">
        <f t="shared" si="54"/>
        <v>0.80955272212102791</v>
      </c>
      <c r="AE160" s="70"/>
      <c r="AF160" s="50"/>
      <c r="AG160" s="5"/>
      <c r="AH160" s="5"/>
      <c r="AI160" s="5"/>
      <c r="AJ160" s="5"/>
      <c r="AK160" s="5"/>
    </row>
    <row r="161" spans="1:37" ht="15.75" customHeight="1">
      <c r="A161" s="224">
        <v>25.65</v>
      </c>
      <c r="B161" s="48" t="s">
        <v>255</v>
      </c>
      <c r="C161" s="31" t="s">
        <v>454</v>
      </c>
      <c r="D161" s="28">
        <v>1</v>
      </c>
      <c r="E161" s="19"/>
      <c r="F161" s="233" t="s">
        <v>340</v>
      </c>
      <c r="G161" s="19"/>
      <c r="H161" s="20" t="s">
        <v>23</v>
      </c>
      <c r="I161" s="39" t="s">
        <v>389</v>
      </c>
      <c r="J161" s="41">
        <v>5.72</v>
      </c>
      <c r="K161" s="41">
        <v>2.5</v>
      </c>
      <c r="L161" s="44">
        <f t="shared" si="43"/>
        <v>11.097</v>
      </c>
      <c r="M161" s="225">
        <v>33.29</v>
      </c>
      <c r="N161" s="201">
        <v>37</v>
      </c>
      <c r="O161" s="201">
        <v>47.5</v>
      </c>
      <c r="P161" s="37"/>
      <c r="Q161" s="37">
        <f t="shared" si="41"/>
        <v>42.75</v>
      </c>
      <c r="R161" s="37"/>
      <c r="S161" s="37">
        <f t="shared" si="48"/>
        <v>33.290999999999997</v>
      </c>
      <c r="T161" s="37">
        <f t="shared" si="49"/>
        <v>14.209000000000003</v>
      </c>
      <c r="U161" s="70">
        <f t="shared" si="50"/>
        <v>0.4268120513051577</v>
      </c>
      <c r="V161" s="70"/>
      <c r="W161" s="71">
        <f t="shared" si="55"/>
        <v>0.29915789473684212</v>
      </c>
      <c r="X161" s="37">
        <f t="shared" si="51"/>
        <v>22.192999999999998</v>
      </c>
      <c r="Y161" s="70">
        <f>X161/M161</f>
        <v>0.66665665364974458</v>
      </c>
      <c r="Z161" s="70"/>
      <c r="AA161" s="72">
        <f t="shared" si="52"/>
        <v>-14.21</v>
      </c>
      <c r="AB161" s="70">
        <f t="shared" si="56"/>
        <v>-0.29915789473684212</v>
      </c>
      <c r="AC161" s="70">
        <f t="shared" si="53"/>
        <v>-3.003814844845963E-5</v>
      </c>
      <c r="AD161" s="70">
        <f t="shared" si="54"/>
        <v>0.42684208945360619</v>
      </c>
      <c r="AE161" s="70"/>
      <c r="AF161" s="50"/>
      <c r="AG161" s="5"/>
      <c r="AH161" s="5"/>
      <c r="AI161" s="5"/>
      <c r="AJ161" s="5"/>
      <c r="AK161" s="5"/>
    </row>
    <row r="162" spans="1:37" ht="15.75" customHeight="1">
      <c r="A162" s="5"/>
      <c r="B162" s="48" t="s">
        <v>257</v>
      </c>
      <c r="C162" s="68" t="s">
        <v>454</v>
      </c>
      <c r="D162" s="67">
        <v>1</v>
      </c>
      <c r="E162" s="56"/>
      <c r="F162" s="233" t="s">
        <v>340</v>
      </c>
      <c r="G162" s="19"/>
      <c r="H162" s="57" t="s">
        <v>30</v>
      </c>
      <c r="I162" s="39" t="s">
        <v>389</v>
      </c>
      <c r="J162" s="65">
        <v>4.1900000000000004</v>
      </c>
      <c r="K162" s="65">
        <v>2.5</v>
      </c>
      <c r="L162" s="59">
        <f t="shared" si="43"/>
        <v>9.0315000000000012</v>
      </c>
      <c r="M162" s="201">
        <v>0</v>
      </c>
      <c r="N162" s="201">
        <v>25</v>
      </c>
      <c r="O162" s="201">
        <v>37</v>
      </c>
      <c r="P162" s="37"/>
      <c r="Q162" s="37">
        <f t="shared" si="41"/>
        <v>33.300000000000004</v>
      </c>
      <c r="R162" s="37"/>
      <c r="S162" s="60">
        <f t="shared" si="48"/>
        <v>27.094500000000004</v>
      </c>
      <c r="T162" s="60">
        <f t="shared" si="49"/>
        <v>9.9054999999999964</v>
      </c>
      <c r="U162" s="62">
        <f t="shared" si="50"/>
        <v>0.36559080256140525</v>
      </c>
      <c r="V162" s="70"/>
      <c r="W162" s="61">
        <f t="shared" si="55"/>
        <v>1</v>
      </c>
      <c r="X162" s="60">
        <f t="shared" si="51"/>
        <v>-9.0315000000000012</v>
      </c>
      <c r="Y162" s="62"/>
      <c r="Z162" s="70"/>
      <c r="AA162" s="63">
        <f t="shared" si="52"/>
        <v>-37</v>
      </c>
      <c r="AB162" s="62">
        <f t="shared" si="56"/>
        <v>-1</v>
      </c>
      <c r="AC162" s="62">
        <f t="shared" si="53"/>
        <v>-1</v>
      </c>
      <c r="AD162" s="62">
        <f t="shared" si="54"/>
        <v>1.3655908025614052</v>
      </c>
      <c r="AE162" s="70"/>
      <c r="AF162" s="50"/>
      <c r="AG162" s="5"/>
      <c r="AH162" s="5"/>
      <c r="AI162" s="5"/>
      <c r="AJ162" s="5"/>
      <c r="AK162" s="5"/>
    </row>
    <row r="163" spans="1:37" ht="15.75" customHeight="1">
      <c r="A163" s="202"/>
      <c r="B163" s="48" t="s">
        <v>258</v>
      </c>
      <c r="C163" s="31" t="s">
        <v>454</v>
      </c>
      <c r="D163" s="28">
        <v>1</v>
      </c>
      <c r="E163" s="19"/>
      <c r="F163" s="233" t="s">
        <v>340</v>
      </c>
      <c r="G163" s="19"/>
      <c r="H163" s="20" t="s">
        <v>18</v>
      </c>
      <c r="I163" s="39" t="s">
        <v>389</v>
      </c>
      <c r="J163" s="41">
        <v>11.36</v>
      </c>
      <c r="K163" s="41">
        <v>2.5</v>
      </c>
      <c r="L163" s="44">
        <f t="shared" si="43"/>
        <v>18.711000000000002</v>
      </c>
      <c r="M163" s="201">
        <v>56.13</v>
      </c>
      <c r="N163" s="201">
        <v>50</v>
      </c>
      <c r="O163" s="201">
        <v>76</v>
      </c>
      <c r="P163" s="37"/>
      <c r="Q163" s="37">
        <f t="shared" si="41"/>
        <v>68.400000000000006</v>
      </c>
      <c r="R163" s="37"/>
      <c r="S163" s="37">
        <f t="shared" si="48"/>
        <v>56.13300000000001</v>
      </c>
      <c r="T163" s="37">
        <f t="shared" si="49"/>
        <v>19.86699999999999</v>
      </c>
      <c r="U163" s="70">
        <f t="shared" si="50"/>
        <v>0.35392727985320555</v>
      </c>
      <c r="V163" s="70"/>
      <c r="W163" s="71">
        <f t="shared" si="55"/>
        <v>0.2614473684210526</v>
      </c>
      <c r="X163" s="37">
        <f t="shared" si="51"/>
        <v>37.418999999999997</v>
      </c>
      <c r="Y163" s="70">
        <f>X163/M163</f>
        <v>0.66664885088188131</v>
      </c>
      <c r="Z163" s="70"/>
      <c r="AA163" s="72">
        <f t="shared" si="52"/>
        <v>-19.869999999999997</v>
      </c>
      <c r="AB163" s="70">
        <f t="shared" si="56"/>
        <v>-0.2614473684210526</v>
      </c>
      <c r="AC163" s="70">
        <f t="shared" si="53"/>
        <v>-5.3444497889070933E-5</v>
      </c>
      <c r="AD163" s="70">
        <f t="shared" si="54"/>
        <v>0.35398072435109462</v>
      </c>
      <c r="AE163" s="70"/>
      <c r="AF163" s="50"/>
      <c r="AG163" s="5"/>
      <c r="AH163" s="5"/>
      <c r="AI163" s="5"/>
      <c r="AJ163" s="5"/>
      <c r="AK163" s="5"/>
    </row>
    <row r="164" spans="1:37" ht="15.75" customHeight="1">
      <c r="A164" s="5"/>
      <c r="B164" s="48" t="s">
        <v>259</v>
      </c>
      <c r="C164" s="31" t="s">
        <v>260</v>
      </c>
      <c r="D164" s="28">
        <v>1</v>
      </c>
      <c r="E164" s="19"/>
      <c r="F164" s="233" t="s">
        <v>340</v>
      </c>
      <c r="G164" s="19"/>
      <c r="H164" s="20" t="s">
        <v>23</v>
      </c>
      <c r="I164" s="39" t="s">
        <v>389</v>
      </c>
      <c r="J164" s="41">
        <v>9.66</v>
      </c>
      <c r="K164" s="41">
        <v>2.1</v>
      </c>
      <c r="L164" s="44">
        <f t="shared" si="43"/>
        <v>15.876000000000001</v>
      </c>
      <c r="M164" s="201">
        <v>47.63</v>
      </c>
      <c r="N164" s="201">
        <v>37</v>
      </c>
      <c r="O164" s="201">
        <v>47.5</v>
      </c>
      <c r="P164" s="37"/>
      <c r="Q164" s="37">
        <f t="shared" si="41"/>
        <v>42.75</v>
      </c>
      <c r="R164" s="37"/>
      <c r="S164" s="37">
        <f t="shared" si="48"/>
        <v>47.628</v>
      </c>
      <c r="T164" s="37">
        <f t="shared" si="49"/>
        <v>-0.12800000000000011</v>
      </c>
      <c r="U164" s="70">
        <f t="shared" si="50"/>
        <v>-2.6874947509868169E-3</v>
      </c>
      <c r="V164" s="70"/>
      <c r="W164" s="71">
        <f t="shared" si="55"/>
        <v>-2.736842105263212E-3</v>
      </c>
      <c r="X164" s="37">
        <f t="shared" si="51"/>
        <v>31.754000000000001</v>
      </c>
      <c r="Y164" s="70">
        <f>X164/M164</f>
        <v>0.66668066344740706</v>
      </c>
      <c r="Z164" s="70"/>
      <c r="AA164" s="72">
        <f t="shared" si="52"/>
        <v>0.13000000000000256</v>
      </c>
      <c r="AB164" s="70">
        <f t="shared" si="56"/>
        <v>2.736842105263212E-3</v>
      </c>
      <c r="AC164" s="70">
        <f t="shared" si="53"/>
        <v>4.1992105484220297E-5</v>
      </c>
      <c r="AD164" s="70">
        <f t="shared" si="54"/>
        <v>-2.729486856471037E-3</v>
      </c>
      <c r="AE164" s="70"/>
      <c r="AF164" s="50"/>
      <c r="AG164" s="5"/>
      <c r="AH164" s="5"/>
      <c r="AI164" s="5"/>
      <c r="AJ164" s="5"/>
      <c r="AK164" s="5"/>
    </row>
    <row r="165" spans="1:37" ht="15.75" customHeight="1">
      <c r="A165" s="5"/>
      <c r="B165" s="48" t="s">
        <v>261</v>
      </c>
      <c r="C165" s="31" t="s">
        <v>262</v>
      </c>
      <c r="D165" s="28">
        <v>1</v>
      </c>
      <c r="E165" s="19"/>
      <c r="F165" s="233" t="s">
        <v>340</v>
      </c>
      <c r="G165" s="19"/>
      <c r="H165" s="20" t="s">
        <v>18</v>
      </c>
      <c r="I165" s="39" t="s">
        <v>389</v>
      </c>
      <c r="J165" s="41">
        <v>13.37</v>
      </c>
      <c r="K165" s="41">
        <v>2.5</v>
      </c>
      <c r="L165" s="44">
        <f t="shared" si="43"/>
        <v>21.424500000000002</v>
      </c>
      <c r="M165" s="201">
        <v>64.27</v>
      </c>
      <c r="N165" s="201">
        <v>50</v>
      </c>
      <c r="O165" s="201">
        <v>76</v>
      </c>
      <c r="P165" s="37"/>
      <c r="Q165" s="37">
        <f t="shared" si="41"/>
        <v>68.400000000000006</v>
      </c>
      <c r="R165" s="37"/>
      <c r="S165" s="37">
        <f t="shared" si="48"/>
        <v>64.273500000000013</v>
      </c>
      <c r="T165" s="37">
        <f t="shared" si="49"/>
        <v>11.726499999999987</v>
      </c>
      <c r="U165" s="70">
        <f t="shared" si="50"/>
        <v>0.18244688713077684</v>
      </c>
      <c r="V165" s="70"/>
      <c r="W165" s="71">
        <f t="shared" si="55"/>
        <v>0.15434210526315795</v>
      </c>
      <c r="X165" s="37">
        <f t="shared" si="51"/>
        <v>42.845499999999994</v>
      </c>
      <c r="Y165" s="70">
        <f>X165/M165</f>
        <v>0.66664851408121983</v>
      </c>
      <c r="Z165" s="70"/>
      <c r="AA165" s="72">
        <f t="shared" si="52"/>
        <v>-11.730000000000004</v>
      </c>
      <c r="AB165" s="70">
        <f t="shared" si="56"/>
        <v>-0.15434210526315795</v>
      </c>
      <c r="AC165" s="70">
        <f t="shared" si="53"/>
        <v>-5.4454790854966839E-5</v>
      </c>
      <c r="AD165" s="70">
        <f t="shared" si="54"/>
        <v>0.18250134192163181</v>
      </c>
      <c r="AE165" s="70"/>
      <c r="AF165" s="50"/>
      <c r="AG165" s="5"/>
      <c r="AH165" s="5"/>
      <c r="AI165" s="5"/>
      <c r="AJ165" s="5"/>
      <c r="AK165" s="5"/>
    </row>
    <row r="166" spans="1:37" ht="15.75" customHeight="1">
      <c r="A166" s="202"/>
      <c r="B166" s="48" t="s">
        <v>263</v>
      </c>
      <c r="C166" s="31" t="s">
        <v>262</v>
      </c>
      <c r="D166" s="28">
        <v>1</v>
      </c>
      <c r="E166" s="19"/>
      <c r="F166" s="233" t="s">
        <v>340</v>
      </c>
      <c r="G166" s="19"/>
      <c r="H166" s="20" t="s">
        <v>30</v>
      </c>
      <c r="I166" s="39" t="s">
        <v>389</v>
      </c>
      <c r="J166" s="41">
        <v>5.45</v>
      </c>
      <c r="K166" s="41">
        <v>2.5</v>
      </c>
      <c r="L166" s="44">
        <f t="shared" si="43"/>
        <v>10.732500000000002</v>
      </c>
      <c r="M166" s="201">
        <v>0</v>
      </c>
      <c r="N166" s="201">
        <v>25</v>
      </c>
      <c r="O166" s="201">
        <v>37</v>
      </c>
      <c r="P166" s="37"/>
      <c r="Q166" s="37">
        <f t="shared" si="41"/>
        <v>33.300000000000004</v>
      </c>
      <c r="R166" s="37"/>
      <c r="S166" s="37">
        <f t="shared" si="48"/>
        <v>32.197500000000005</v>
      </c>
      <c r="T166" s="37">
        <f t="shared" si="49"/>
        <v>4.8024999999999949</v>
      </c>
      <c r="U166" s="70">
        <f t="shared" si="50"/>
        <v>0.14915754328752215</v>
      </c>
      <c r="V166" s="70"/>
      <c r="W166" s="71">
        <f t="shared" si="55"/>
        <v>1</v>
      </c>
      <c r="X166" s="37">
        <f t="shared" si="51"/>
        <v>-10.732500000000002</v>
      </c>
      <c r="Y166" s="70"/>
      <c r="Z166" s="70"/>
      <c r="AA166" s="72">
        <f t="shared" si="52"/>
        <v>-37</v>
      </c>
      <c r="AB166" s="70">
        <f t="shared" si="56"/>
        <v>-1</v>
      </c>
      <c r="AC166" s="70">
        <f t="shared" si="53"/>
        <v>-1</v>
      </c>
      <c r="AD166" s="70">
        <f t="shared" si="54"/>
        <v>1.1491575432875221</v>
      </c>
      <c r="AE166" s="70"/>
      <c r="AF166" s="50"/>
      <c r="AG166" s="5"/>
      <c r="AH166" s="5"/>
      <c r="AI166" s="5"/>
      <c r="AJ166" s="5"/>
      <c r="AK166" s="5"/>
    </row>
    <row r="167" spans="1:37" ht="15.75" customHeight="1">
      <c r="A167" s="5"/>
      <c r="B167" s="48" t="s">
        <v>264</v>
      </c>
      <c r="C167" s="31" t="s">
        <v>262</v>
      </c>
      <c r="D167" s="28">
        <v>1</v>
      </c>
      <c r="E167" s="19"/>
      <c r="F167" s="233" t="s">
        <v>340</v>
      </c>
      <c r="G167" s="19"/>
      <c r="H167" s="20" t="s">
        <v>23</v>
      </c>
      <c r="I167" s="39" t="s">
        <v>389</v>
      </c>
      <c r="J167" s="41">
        <v>6.78</v>
      </c>
      <c r="K167" s="41">
        <v>2.5</v>
      </c>
      <c r="L167" s="44">
        <f t="shared" si="43"/>
        <v>12.528000000000002</v>
      </c>
      <c r="M167" s="201">
        <v>37.58</v>
      </c>
      <c r="N167" s="201">
        <v>32.200000000000003</v>
      </c>
      <c r="O167" s="201">
        <v>47.5</v>
      </c>
      <c r="P167" s="37"/>
      <c r="Q167" s="37">
        <f t="shared" si="41"/>
        <v>42.75</v>
      </c>
      <c r="R167" s="37"/>
      <c r="S167" s="37">
        <f t="shared" si="48"/>
        <v>37.584000000000003</v>
      </c>
      <c r="T167" s="37">
        <f t="shared" si="49"/>
        <v>9.9159999999999968</v>
      </c>
      <c r="U167" s="70">
        <f t="shared" si="50"/>
        <v>0.26383567475521486</v>
      </c>
      <c r="V167" s="70"/>
      <c r="W167" s="71">
        <f t="shared" si="55"/>
        <v>0.20884210526315794</v>
      </c>
      <c r="X167" s="37">
        <f t="shared" si="51"/>
        <v>25.051999999999996</v>
      </c>
      <c r="Y167" s="70">
        <f>X167/M167</f>
        <v>0.66663118680149003</v>
      </c>
      <c r="Z167" s="70"/>
      <c r="AA167" s="72">
        <f t="shared" si="52"/>
        <v>-9.9200000000000017</v>
      </c>
      <c r="AB167" s="70">
        <f t="shared" si="56"/>
        <v>-0.20884210526315794</v>
      </c>
      <c r="AC167" s="70">
        <f t="shared" si="53"/>
        <v>-1.0642826734793764E-4</v>
      </c>
      <c r="AD167" s="70">
        <f t="shared" si="54"/>
        <v>0.26394210302256277</v>
      </c>
      <c r="AE167" s="70"/>
      <c r="AF167" s="50"/>
      <c r="AG167" s="5"/>
      <c r="AH167" s="5"/>
      <c r="AI167" s="5"/>
      <c r="AJ167" s="5"/>
      <c r="AK167" s="5"/>
    </row>
    <row r="168" spans="1:37" ht="15.75" customHeight="1">
      <c r="A168" s="224">
        <v>17.8</v>
      </c>
      <c r="B168" s="48" t="s">
        <v>265</v>
      </c>
      <c r="C168" s="68" t="s">
        <v>266</v>
      </c>
      <c r="D168" s="67">
        <v>1</v>
      </c>
      <c r="E168" s="56"/>
      <c r="F168" s="233" t="s">
        <v>340</v>
      </c>
      <c r="G168" s="19"/>
      <c r="H168" s="20" t="s">
        <v>30</v>
      </c>
      <c r="I168" s="39" t="s">
        <v>389</v>
      </c>
      <c r="J168" s="65">
        <v>3.08</v>
      </c>
      <c r="K168" s="65">
        <v>1.75</v>
      </c>
      <c r="L168" s="59">
        <f t="shared" si="43"/>
        <v>6.5205000000000002</v>
      </c>
      <c r="M168" s="225">
        <v>21</v>
      </c>
      <c r="N168" s="201">
        <v>21</v>
      </c>
      <c r="O168" s="201">
        <v>23.3</v>
      </c>
      <c r="P168" s="37"/>
      <c r="Q168" s="37">
        <f t="shared" si="41"/>
        <v>20.970000000000002</v>
      </c>
      <c r="R168" s="37"/>
      <c r="S168" s="60">
        <f t="shared" si="48"/>
        <v>19.561500000000002</v>
      </c>
      <c r="T168" s="60">
        <f t="shared" si="49"/>
        <v>3.7384999999999984</v>
      </c>
      <c r="U168" s="62">
        <f t="shared" si="50"/>
        <v>0.19111520077703642</v>
      </c>
      <c r="V168" s="70"/>
      <c r="W168" s="61">
        <f t="shared" si="55"/>
        <v>9.8712446351931354E-2</v>
      </c>
      <c r="X168" s="60">
        <f t="shared" si="51"/>
        <v>14.4795</v>
      </c>
      <c r="Y168" s="62">
        <f>X168/M168</f>
        <v>0.6895</v>
      </c>
      <c r="Z168" s="70"/>
      <c r="AA168" s="63">
        <f t="shared" si="52"/>
        <v>-2.3000000000000007</v>
      </c>
      <c r="AB168" s="62">
        <f t="shared" si="56"/>
        <v>-9.8712446351931354E-2</v>
      </c>
      <c r="AC168" s="62">
        <f t="shared" si="53"/>
        <v>7.3537305421363261E-2</v>
      </c>
      <c r="AD168" s="62">
        <f t="shared" si="54"/>
        <v>0.11757789535567316</v>
      </c>
      <c r="AE168" s="70"/>
      <c r="AF168" s="50"/>
      <c r="AG168" s="5"/>
      <c r="AH168" s="5"/>
      <c r="AI168" s="5"/>
      <c r="AJ168" s="5"/>
      <c r="AK168" s="5"/>
    </row>
    <row r="169" spans="1:37" ht="15.75" customHeight="1">
      <c r="A169" s="224">
        <v>17.8</v>
      </c>
      <c r="B169" s="48" t="s">
        <v>267</v>
      </c>
      <c r="C169" s="31" t="s">
        <v>268</v>
      </c>
      <c r="D169" s="28">
        <v>1</v>
      </c>
      <c r="E169" s="19"/>
      <c r="F169" s="233" t="s">
        <v>340</v>
      </c>
      <c r="G169" s="19"/>
      <c r="H169" s="20" t="s">
        <v>30</v>
      </c>
      <c r="I169" s="39" t="s">
        <v>389</v>
      </c>
      <c r="J169" s="41">
        <v>3.95</v>
      </c>
      <c r="K169" s="41">
        <v>1.75</v>
      </c>
      <c r="L169" s="44">
        <f t="shared" si="43"/>
        <v>7.6950000000000012</v>
      </c>
      <c r="M169" s="225">
        <v>23.1</v>
      </c>
      <c r="N169" s="201">
        <v>23</v>
      </c>
      <c r="O169" s="201">
        <v>27</v>
      </c>
      <c r="P169" s="37"/>
      <c r="Q169" s="37">
        <f t="shared" si="41"/>
        <v>24.3</v>
      </c>
      <c r="R169" s="37"/>
      <c r="S169" s="37">
        <f t="shared" si="48"/>
        <v>23.085000000000004</v>
      </c>
      <c r="T169" s="37">
        <f t="shared" si="49"/>
        <v>3.9149999999999956</v>
      </c>
      <c r="U169" s="70">
        <f t="shared" si="50"/>
        <v>0.16959064327485357</v>
      </c>
      <c r="V169" s="70"/>
      <c r="W169" s="71">
        <f t="shared" si="55"/>
        <v>0.1444444444444444</v>
      </c>
      <c r="X169" s="37">
        <f t="shared" si="51"/>
        <v>15.405000000000001</v>
      </c>
      <c r="Y169" s="70">
        <f>X169/M169</f>
        <v>0.66688311688311686</v>
      </c>
      <c r="Z169" s="70"/>
      <c r="AA169" s="72">
        <f t="shared" si="52"/>
        <v>-3.8999999999999986</v>
      </c>
      <c r="AB169" s="70">
        <f t="shared" si="56"/>
        <v>-0.1444444444444444</v>
      </c>
      <c r="AC169" s="70">
        <f t="shared" si="53"/>
        <v>6.4977257959701162E-4</v>
      </c>
      <c r="AD169" s="70">
        <f t="shared" si="54"/>
        <v>0.16894087069525657</v>
      </c>
      <c r="AE169" s="70"/>
      <c r="AF169" s="50"/>
      <c r="AG169" s="5"/>
      <c r="AH169" s="5"/>
      <c r="AI169" s="5"/>
      <c r="AJ169" s="5"/>
      <c r="AK169" s="5"/>
    </row>
    <row r="170" spans="1:37" ht="15.75" customHeight="1">
      <c r="A170" s="224">
        <v>17.8</v>
      </c>
      <c r="B170" s="48" t="s">
        <v>269</v>
      </c>
      <c r="C170" s="68" t="s">
        <v>270</v>
      </c>
      <c r="D170" s="67">
        <v>1</v>
      </c>
      <c r="E170" s="56"/>
      <c r="F170" s="233" t="s">
        <v>340</v>
      </c>
      <c r="G170" s="19"/>
      <c r="H170" s="57" t="s">
        <v>30</v>
      </c>
      <c r="I170" s="39" t="s">
        <v>341</v>
      </c>
      <c r="J170" s="65">
        <v>4.25</v>
      </c>
      <c r="K170" s="65">
        <v>1.75</v>
      </c>
      <c r="L170" s="59">
        <f t="shared" si="43"/>
        <v>8.1000000000000014</v>
      </c>
      <c r="M170" s="225">
        <v>24.3</v>
      </c>
      <c r="N170" s="201">
        <v>21</v>
      </c>
      <c r="O170" s="201">
        <v>25</v>
      </c>
      <c r="P170" s="37"/>
      <c r="Q170" s="37">
        <f t="shared" si="41"/>
        <v>22.5</v>
      </c>
      <c r="R170" s="37"/>
      <c r="S170" s="60">
        <f t="shared" si="48"/>
        <v>24.300000000000004</v>
      </c>
      <c r="T170" s="60">
        <f t="shared" si="49"/>
        <v>0.69999999999999574</v>
      </c>
      <c r="U170" s="62">
        <f t="shared" si="50"/>
        <v>2.8806584362139738E-2</v>
      </c>
      <c r="V170" s="70"/>
      <c r="W170" s="61">
        <f t="shared" si="55"/>
        <v>2.7999999999999973E-2</v>
      </c>
      <c r="X170" s="60">
        <f t="shared" si="51"/>
        <v>16.2</v>
      </c>
      <c r="Y170" s="62">
        <f>X170/M170</f>
        <v>0.66666666666666663</v>
      </c>
      <c r="Z170" s="70"/>
      <c r="AA170" s="63">
        <f t="shared" si="52"/>
        <v>-0.69999999999999929</v>
      </c>
      <c r="AB170" s="62">
        <f t="shared" si="56"/>
        <v>-2.7999999999999973E-2</v>
      </c>
      <c r="AC170" s="62">
        <f t="shared" si="53"/>
        <v>-1.4620220900413582E-16</v>
      </c>
      <c r="AD170" s="62">
        <f t="shared" si="54"/>
        <v>2.8806584362139884E-2</v>
      </c>
      <c r="AE170" s="70"/>
      <c r="AF170" s="50"/>
      <c r="AG170" s="5"/>
      <c r="AH170" s="5"/>
      <c r="AI170" s="5"/>
      <c r="AJ170" s="5"/>
      <c r="AK170" s="5"/>
    </row>
    <row r="171" spans="1:37" s="208" customFormat="1" ht="15.75" customHeight="1">
      <c r="A171" s="221"/>
      <c r="B171" s="48" t="s">
        <v>271</v>
      </c>
      <c r="C171" s="200" t="s">
        <v>272</v>
      </c>
      <c r="D171" s="210">
        <v>1</v>
      </c>
      <c r="E171" s="239"/>
      <c r="F171" s="233" t="s">
        <v>340</v>
      </c>
      <c r="G171" s="19"/>
      <c r="H171" s="20" t="s">
        <v>16</v>
      </c>
      <c r="I171" s="39" t="s">
        <v>389</v>
      </c>
      <c r="J171" s="205">
        <v>7.15</v>
      </c>
      <c r="K171" s="205">
        <v>2.52</v>
      </c>
      <c r="L171" s="59">
        <f t="shared" si="43"/>
        <v>13.054500000000001</v>
      </c>
      <c r="M171" s="201">
        <v>0</v>
      </c>
      <c r="N171" s="201">
        <v>0</v>
      </c>
      <c r="O171" s="201">
        <v>43.75</v>
      </c>
      <c r="P171" s="206"/>
      <c r="Q171" s="37">
        <f t="shared" si="41"/>
        <v>39.375</v>
      </c>
      <c r="R171" s="206"/>
      <c r="S171" s="206">
        <f t="shared" si="48"/>
        <v>39.163499999999999</v>
      </c>
      <c r="T171" s="37"/>
      <c r="U171" s="70"/>
      <c r="V171" s="70"/>
      <c r="W171" s="71"/>
      <c r="X171" s="37"/>
      <c r="Y171" s="70"/>
      <c r="Z171" s="70"/>
      <c r="AA171" s="72"/>
      <c r="AB171" s="70"/>
      <c r="AC171" s="70"/>
      <c r="AD171" s="70"/>
      <c r="AE171" s="70"/>
      <c r="AF171" s="207"/>
      <c r="AG171" s="202"/>
      <c r="AH171" s="202"/>
      <c r="AI171" s="202"/>
      <c r="AJ171" s="202"/>
      <c r="AK171" s="202"/>
    </row>
    <row r="172" spans="1:37" s="208" customFormat="1" ht="15.75" customHeight="1">
      <c r="A172" s="224">
        <v>19.8</v>
      </c>
      <c r="B172" s="48" t="s">
        <v>273</v>
      </c>
      <c r="C172" s="200" t="s">
        <v>274</v>
      </c>
      <c r="D172" s="210">
        <v>1</v>
      </c>
      <c r="E172" s="239"/>
      <c r="F172" s="233" t="s">
        <v>340</v>
      </c>
      <c r="G172" s="19"/>
      <c r="H172" s="20" t="s">
        <v>30</v>
      </c>
      <c r="I172" s="39" t="s">
        <v>339</v>
      </c>
      <c r="J172" s="205">
        <v>4.25</v>
      </c>
      <c r="K172" s="205">
        <v>2.52</v>
      </c>
      <c r="L172" s="59">
        <f t="shared" si="43"/>
        <v>9.1395</v>
      </c>
      <c r="M172" s="225">
        <v>27.42</v>
      </c>
      <c r="N172" s="201">
        <v>24</v>
      </c>
      <c r="O172" s="201">
        <v>30</v>
      </c>
      <c r="P172" s="206"/>
      <c r="Q172" s="37">
        <f t="shared" si="41"/>
        <v>27</v>
      </c>
      <c r="R172" s="206"/>
      <c r="S172" s="206">
        <f t="shared" si="48"/>
        <v>27.418500000000002</v>
      </c>
      <c r="T172" s="37"/>
      <c r="U172" s="70"/>
      <c r="V172" s="70"/>
      <c r="W172" s="71"/>
      <c r="X172" s="37"/>
      <c r="Y172" s="70"/>
      <c r="Z172" s="70"/>
      <c r="AA172" s="72"/>
      <c r="AB172" s="70"/>
      <c r="AC172" s="70"/>
      <c r="AD172" s="70"/>
      <c r="AE172" s="70"/>
      <c r="AF172" s="207"/>
      <c r="AG172" s="202"/>
      <c r="AH172" s="202"/>
      <c r="AI172" s="202"/>
      <c r="AJ172" s="202"/>
      <c r="AK172" s="202"/>
    </row>
    <row r="173" spans="1:37" s="208" customFormat="1" ht="15.75" customHeight="1">
      <c r="A173" s="221"/>
      <c r="B173" s="48" t="s">
        <v>275</v>
      </c>
      <c r="C173" s="260" t="s">
        <v>455</v>
      </c>
      <c r="D173" s="210">
        <v>1</v>
      </c>
      <c r="E173" s="239"/>
      <c r="F173" s="222" t="s">
        <v>338</v>
      </c>
      <c r="G173" s="19"/>
      <c r="H173" s="20" t="s">
        <v>23</v>
      </c>
      <c r="I173" s="39" t="s">
        <v>389</v>
      </c>
      <c r="J173" s="205">
        <v>6.78</v>
      </c>
      <c r="K173" s="205">
        <v>3.5</v>
      </c>
      <c r="L173" s="59">
        <f t="shared" si="43"/>
        <v>13.878000000000002</v>
      </c>
      <c r="M173" s="201">
        <v>41.63</v>
      </c>
      <c r="N173" s="201">
        <v>39</v>
      </c>
      <c r="O173" s="201">
        <v>49.9</v>
      </c>
      <c r="P173" s="206"/>
      <c r="Q173" s="37">
        <f t="shared" si="41"/>
        <v>44.91</v>
      </c>
      <c r="R173" s="206"/>
      <c r="S173" s="206">
        <f t="shared" si="48"/>
        <v>41.634000000000007</v>
      </c>
      <c r="T173" s="37"/>
      <c r="U173" s="70"/>
      <c r="V173" s="70"/>
      <c r="W173" s="71"/>
      <c r="X173" s="37"/>
      <c r="Y173" s="70"/>
      <c r="Z173" s="70"/>
      <c r="AA173" s="72"/>
      <c r="AB173" s="70"/>
      <c r="AC173" s="70"/>
      <c r="AD173" s="70"/>
      <c r="AE173" s="70"/>
      <c r="AF173" s="207"/>
      <c r="AG173" s="202"/>
      <c r="AH173" s="202"/>
      <c r="AI173" s="202"/>
      <c r="AJ173" s="202"/>
      <c r="AK173" s="202"/>
    </row>
    <row r="174" spans="1:37" s="208" customFormat="1" ht="15.75" customHeight="1">
      <c r="A174" s="224">
        <v>3.5</v>
      </c>
      <c r="B174" s="48" t="s">
        <v>277</v>
      </c>
      <c r="C174" s="223" t="s">
        <v>278</v>
      </c>
      <c r="D174" s="210">
        <v>1</v>
      </c>
      <c r="E174" s="239">
        <v>20</v>
      </c>
      <c r="F174" s="222" t="s">
        <v>338</v>
      </c>
      <c r="G174" s="19"/>
      <c r="H174" s="20" t="s">
        <v>16</v>
      </c>
      <c r="I174" s="39" t="s">
        <v>389</v>
      </c>
      <c r="J174" s="205">
        <v>0.68</v>
      </c>
      <c r="K174" s="205">
        <v>0.37</v>
      </c>
      <c r="L174" s="59">
        <f t="shared" si="43"/>
        <v>1.4175000000000002</v>
      </c>
      <c r="M174" s="225">
        <v>4.25</v>
      </c>
      <c r="N174" s="201">
        <v>4.4000000000000004</v>
      </c>
      <c r="O174" s="201">
        <v>5.5</v>
      </c>
      <c r="P174" s="206"/>
      <c r="Q174" s="37">
        <f t="shared" si="41"/>
        <v>4.95</v>
      </c>
      <c r="R174" s="206"/>
      <c r="S174" s="206">
        <f t="shared" si="48"/>
        <v>4.2525000000000004</v>
      </c>
      <c r="T174" s="37"/>
      <c r="U174" s="70"/>
      <c r="V174" s="70"/>
      <c r="W174" s="71"/>
      <c r="X174" s="37"/>
      <c r="Y174" s="70"/>
      <c r="Z174" s="70"/>
      <c r="AA174" s="72"/>
      <c r="AB174" s="70"/>
      <c r="AC174" s="70"/>
      <c r="AD174" s="70"/>
      <c r="AE174" s="70"/>
      <c r="AF174" s="207"/>
      <c r="AG174" s="202"/>
      <c r="AH174" s="202"/>
      <c r="AI174" s="202"/>
      <c r="AJ174" s="202"/>
      <c r="AK174" s="202"/>
    </row>
    <row r="175" spans="1:37" s="208" customFormat="1" ht="15.75" customHeight="1">
      <c r="A175" s="5"/>
      <c r="B175" s="48" t="s">
        <v>456</v>
      </c>
      <c r="C175" s="31" t="s">
        <v>457</v>
      </c>
      <c r="D175" s="210">
        <v>1</v>
      </c>
      <c r="E175" s="239"/>
      <c r="F175" s="19" t="s">
        <v>338</v>
      </c>
      <c r="G175" s="19"/>
      <c r="H175" s="20" t="s">
        <v>23</v>
      </c>
      <c r="I175" s="39" t="s">
        <v>389</v>
      </c>
      <c r="J175" s="41">
        <v>6.64</v>
      </c>
      <c r="K175" s="41">
        <v>2.5</v>
      </c>
      <c r="L175" s="44"/>
      <c r="M175" s="201">
        <v>32</v>
      </c>
      <c r="N175" s="201">
        <v>34.700000000000003</v>
      </c>
      <c r="O175" s="201">
        <v>51.4</v>
      </c>
      <c r="P175" s="206"/>
      <c r="Q175" s="37">
        <f t="shared" si="41"/>
        <v>46.26</v>
      </c>
      <c r="R175" s="206"/>
      <c r="S175" s="206">
        <f t="shared" si="48"/>
        <v>0</v>
      </c>
      <c r="T175" s="37"/>
      <c r="U175" s="70"/>
      <c r="V175" s="70"/>
      <c r="W175" s="71"/>
      <c r="X175" s="37"/>
      <c r="Y175" s="70"/>
      <c r="Z175" s="70"/>
      <c r="AA175" s="72"/>
      <c r="AB175" s="70"/>
      <c r="AC175" s="70"/>
      <c r="AD175" s="70"/>
      <c r="AE175" s="70"/>
      <c r="AF175" s="207"/>
      <c r="AG175" s="202"/>
      <c r="AH175" s="202"/>
      <c r="AI175" s="202"/>
      <c r="AJ175" s="202"/>
      <c r="AK175" s="202"/>
    </row>
    <row r="176" spans="1:37" s="208" customFormat="1" ht="15.75" customHeight="1">
      <c r="A176" s="5"/>
      <c r="B176" s="48" t="s">
        <v>458</v>
      </c>
      <c r="C176" s="31" t="s">
        <v>457</v>
      </c>
      <c r="D176" s="210">
        <v>1</v>
      </c>
      <c r="E176" s="239"/>
      <c r="F176" s="19" t="s">
        <v>338</v>
      </c>
      <c r="G176" s="19"/>
      <c r="H176" s="20" t="s">
        <v>30</v>
      </c>
      <c r="I176" s="39" t="s">
        <v>389</v>
      </c>
      <c r="J176" s="41">
        <v>4.58</v>
      </c>
      <c r="K176" s="41">
        <v>2.5</v>
      </c>
      <c r="L176" s="44"/>
      <c r="M176" s="201">
        <v>0</v>
      </c>
      <c r="N176" s="201">
        <v>27.5</v>
      </c>
      <c r="O176" s="201">
        <v>39.5</v>
      </c>
      <c r="P176" s="206"/>
      <c r="Q176" s="37">
        <f t="shared" si="41"/>
        <v>35.550000000000004</v>
      </c>
      <c r="R176" s="206"/>
      <c r="S176" s="206">
        <f t="shared" si="48"/>
        <v>0</v>
      </c>
      <c r="T176" s="37"/>
      <c r="U176" s="70"/>
      <c r="V176" s="70"/>
      <c r="W176" s="71"/>
      <c r="X176" s="37"/>
      <c r="Y176" s="70"/>
      <c r="Z176" s="70"/>
      <c r="AA176" s="72"/>
      <c r="AB176" s="70"/>
      <c r="AC176" s="70"/>
      <c r="AD176" s="70"/>
      <c r="AE176" s="70"/>
      <c r="AF176" s="207"/>
      <c r="AG176" s="202"/>
      <c r="AH176" s="202"/>
      <c r="AI176" s="202"/>
      <c r="AJ176" s="202"/>
      <c r="AK176" s="202"/>
    </row>
    <row r="177" spans="1:37" s="208" customFormat="1" ht="15.75" customHeight="1">
      <c r="A177" s="5"/>
      <c r="B177" s="48" t="s">
        <v>459</v>
      </c>
      <c r="C177" s="31" t="s">
        <v>457</v>
      </c>
      <c r="D177" s="210">
        <v>1</v>
      </c>
      <c r="E177" s="239"/>
      <c r="F177" s="19" t="s">
        <v>338</v>
      </c>
      <c r="G177" s="19"/>
      <c r="H177" s="20" t="s">
        <v>18</v>
      </c>
      <c r="I177" s="39" t="s">
        <v>389</v>
      </c>
      <c r="J177" s="41">
        <v>9.68</v>
      </c>
      <c r="K177" s="41">
        <v>2.5</v>
      </c>
      <c r="L177" s="44"/>
      <c r="M177" s="201">
        <v>46</v>
      </c>
      <c r="N177" s="201">
        <v>55</v>
      </c>
      <c r="O177" s="201">
        <v>80</v>
      </c>
      <c r="P177" s="206"/>
      <c r="Q177" s="37">
        <f t="shared" si="41"/>
        <v>72</v>
      </c>
      <c r="R177" s="206"/>
      <c r="S177" s="206">
        <f t="shared" si="48"/>
        <v>0</v>
      </c>
      <c r="T177" s="37"/>
      <c r="U177" s="70"/>
      <c r="V177" s="70"/>
      <c r="W177" s="71"/>
      <c r="X177" s="37"/>
      <c r="Y177" s="70"/>
      <c r="Z177" s="70"/>
      <c r="AA177" s="72"/>
      <c r="AB177" s="70"/>
      <c r="AC177" s="70"/>
      <c r="AD177" s="70"/>
      <c r="AE177" s="70"/>
      <c r="AF177" s="207"/>
      <c r="AG177" s="202"/>
      <c r="AH177" s="202"/>
      <c r="AI177" s="202"/>
      <c r="AJ177" s="202"/>
      <c r="AK177" s="202"/>
    </row>
    <row r="178" spans="1:37" s="208" customFormat="1" ht="15.75" customHeight="1">
      <c r="A178" s="5"/>
      <c r="B178" s="48" t="s">
        <v>460</v>
      </c>
      <c r="C178" s="31" t="s">
        <v>461</v>
      </c>
      <c r="D178" s="210">
        <v>1</v>
      </c>
      <c r="E178" s="239"/>
      <c r="F178" s="19" t="s">
        <v>338</v>
      </c>
      <c r="G178" s="19"/>
      <c r="H178" s="20" t="s">
        <v>23</v>
      </c>
      <c r="I178" s="39" t="s">
        <v>389</v>
      </c>
      <c r="J178" s="41">
        <v>6</v>
      </c>
      <c r="K178" s="41">
        <v>2.5</v>
      </c>
      <c r="L178" s="44"/>
      <c r="M178" s="201">
        <v>32</v>
      </c>
      <c r="N178" s="201">
        <v>40</v>
      </c>
      <c r="O178" s="201">
        <v>51.4</v>
      </c>
      <c r="P178" s="206"/>
      <c r="Q178" s="37">
        <f t="shared" si="41"/>
        <v>46.26</v>
      </c>
      <c r="R178" s="206"/>
      <c r="S178" s="206">
        <f t="shared" si="48"/>
        <v>0</v>
      </c>
      <c r="T178" s="37"/>
      <c r="U178" s="70"/>
      <c r="V178" s="70"/>
      <c r="W178" s="71"/>
      <c r="X178" s="37"/>
      <c r="Y178" s="70"/>
      <c r="Z178" s="70"/>
      <c r="AA178" s="72"/>
      <c r="AB178" s="70"/>
      <c r="AC178" s="70"/>
      <c r="AD178" s="70"/>
      <c r="AE178" s="70"/>
      <c r="AF178" s="207"/>
      <c r="AG178" s="202"/>
      <c r="AH178" s="202"/>
      <c r="AI178" s="202"/>
      <c r="AJ178" s="202"/>
      <c r="AK178" s="202"/>
    </row>
    <row r="179" spans="1:37" s="208" customFormat="1" ht="15.75" customHeight="1">
      <c r="A179" s="5"/>
      <c r="B179" s="48" t="s">
        <v>462</v>
      </c>
      <c r="C179" s="31" t="s">
        <v>461</v>
      </c>
      <c r="D179" s="210">
        <v>1</v>
      </c>
      <c r="E179" s="239"/>
      <c r="F179" s="19" t="s">
        <v>338</v>
      </c>
      <c r="G179" s="19"/>
      <c r="H179" s="20" t="s">
        <v>30</v>
      </c>
      <c r="I179" s="39" t="s">
        <v>389</v>
      </c>
      <c r="J179" s="41">
        <v>4.38</v>
      </c>
      <c r="K179" s="41">
        <v>2.5</v>
      </c>
      <c r="L179" s="44"/>
      <c r="M179" s="201">
        <v>0</v>
      </c>
      <c r="N179" s="201">
        <v>29.5</v>
      </c>
      <c r="O179" s="201">
        <v>39.5</v>
      </c>
      <c r="P179" s="206"/>
      <c r="Q179" s="37">
        <f t="shared" si="41"/>
        <v>35.550000000000004</v>
      </c>
      <c r="R179" s="206"/>
      <c r="S179" s="206">
        <f t="shared" si="48"/>
        <v>0</v>
      </c>
      <c r="T179" s="37"/>
      <c r="U179" s="70"/>
      <c r="V179" s="70"/>
      <c r="W179" s="71"/>
      <c r="X179" s="37"/>
      <c r="Y179" s="70"/>
      <c r="Z179" s="70"/>
      <c r="AA179" s="72"/>
      <c r="AB179" s="70"/>
      <c r="AC179" s="70"/>
      <c r="AD179" s="70"/>
      <c r="AE179" s="70"/>
      <c r="AF179" s="207"/>
      <c r="AG179" s="202"/>
      <c r="AH179" s="202"/>
      <c r="AI179" s="202"/>
      <c r="AJ179" s="202"/>
      <c r="AK179" s="202"/>
    </row>
    <row r="180" spans="1:37" s="208" customFormat="1" ht="15.75" customHeight="1">
      <c r="A180" s="5"/>
      <c r="B180" s="48" t="s">
        <v>463</v>
      </c>
      <c r="C180" s="31" t="s">
        <v>461</v>
      </c>
      <c r="D180" s="210">
        <v>1</v>
      </c>
      <c r="E180" s="239"/>
      <c r="F180" s="19" t="s">
        <v>338</v>
      </c>
      <c r="G180" s="19"/>
      <c r="H180" s="20" t="s">
        <v>18</v>
      </c>
      <c r="I180" s="39" t="s">
        <v>389</v>
      </c>
      <c r="J180" s="41">
        <v>11.94</v>
      </c>
      <c r="K180" s="41">
        <v>2.5</v>
      </c>
      <c r="L180" s="44"/>
      <c r="M180" s="201">
        <v>48</v>
      </c>
      <c r="N180" s="201">
        <v>55</v>
      </c>
      <c r="O180" s="201">
        <v>80</v>
      </c>
      <c r="P180" s="206"/>
      <c r="Q180" s="37">
        <f t="shared" si="41"/>
        <v>72</v>
      </c>
      <c r="R180" s="206"/>
      <c r="S180" s="206">
        <f t="shared" si="48"/>
        <v>0</v>
      </c>
      <c r="T180" s="37"/>
      <c r="U180" s="70"/>
      <c r="V180" s="70"/>
      <c r="W180" s="71"/>
      <c r="X180" s="37"/>
      <c r="Y180" s="70"/>
      <c r="Z180" s="70"/>
      <c r="AA180" s="72"/>
      <c r="AB180" s="70"/>
      <c r="AC180" s="70"/>
      <c r="AD180" s="70"/>
      <c r="AE180" s="70"/>
      <c r="AF180" s="207"/>
      <c r="AG180" s="202"/>
      <c r="AH180" s="202"/>
      <c r="AI180" s="202"/>
      <c r="AJ180" s="202"/>
      <c r="AK180" s="202"/>
    </row>
    <row r="181" spans="1:37" s="208" customFormat="1" ht="15.75" customHeight="1">
      <c r="A181" s="5"/>
      <c r="B181" s="48" t="s">
        <v>464</v>
      </c>
      <c r="C181" s="31" t="s">
        <v>465</v>
      </c>
      <c r="D181" s="210">
        <v>1</v>
      </c>
      <c r="E181" s="239"/>
      <c r="F181" s="19" t="s">
        <v>338</v>
      </c>
      <c r="G181" s="19"/>
      <c r="H181" s="20" t="s">
        <v>23</v>
      </c>
      <c r="I181" s="39" t="s">
        <v>389</v>
      </c>
      <c r="J181" s="41">
        <v>8.33</v>
      </c>
      <c r="K181" s="41">
        <v>2.5</v>
      </c>
      <c r="L181" s="44"/>
      <c r="M181" s="201">
        <v>32</v>
      </c>
      <c r="N181" s="201">
        <v>39</v>
      </c>
      <c r="O181" s="201">
        <v>49.5</v>
      </c>
      <c r="P181" s="206"/>
      <c r="Q181" s="37">
        <f t="shared" si="41"/>
        <v>44.550000000000004</v>
      </c>
      <c r="R181" s="206"/>
      <c r="S181" s="206">
        <f t="shared" si="48"/>
        <v>0</v>
      </c>
      <c r="T181" s="37"/>
      <c r="U181" s="70"/>
      <c r="V181" s="70"/>
      <c r="W181" s="71"/>
      <c r="X181" s="37"/>
      <c r="Y181" s="70"/>
      <c r="Z181" s="70"/>
      <c r="AA181" s="72"/>
      <c r="AB181" s="70"/>
      <c r="AC181" s="70"/>
      <c r="AD181" s="70"/>
      <c r="AE181" s="70"/>
      <c r="AF181" s="207"/>
      <c r="AG181" s="202"/>
      <c r="AH181" s="202"/>
      <c r="AI181" s="202"/>
      <c r="AJ181" s="202"/>
      <c r="AK181" s="202"/>
    </row>
    <row r="182" spans="1:37" s="208" customFormat="1" ht="15.75" customHeight="1">
      <c r="A182" s="5"/>
      <c r="B182" s="48" t="s">
        <v>466</v>
      </c>
      <c r="C182" s="31" t="s">
        <v>465</v>
      </c>
      <c r="D182" s="210">
        <v>1</v>
      </c>
      <c r="E182" s="239"/>
      <c r="F182" s="19" t="s">
        <v>338</v>
      </c>
      <c r="G182" s="19"/>
      <c r="H182" s="20" t="s">
        <v>30</v>
      </c>
      <c r="I182" s="39" t="s">
        <v>389</v>
      </c>
      <c r="J182" s="41">
        <v>5.16</v>
      </c>
      <c r="K182" s="41">
        <v>2.5</v>
      </c>
      <c r="L182" s="44"/>
      <c r="M182" s="201">
        <v>0</v>
      </c>
      <c r="N182" s="201">
        <v>29.5</v>
      </c>
      <c r="O182" s="201">
        <v>39.5</v>
      </c>
      <c r="P182" s="206"/>
      <c r="Q182" s="37">
        <f t="shared" si="41"/>
        <v>35.550000000000004</v>
      </c>
      <c r="R182" s="206"/>
      <c r="S182" s="206">
        <f t="shared" si="48"/>
        <v>0</v>
      </c>
      <c r="T182" s="37"/>
      <c r="U182" s="70"/>
      <c r="V182" s="70"/>
      <c r="W182" s="71"/>
      <c r="X182" s="37"/>
      <c r="Y182" s="70"/>
      <c r="Z182" s="70"/>
      <c r="AA182" s="72"/>
      <c r="AB182" s="70"/>
      <c r="AC182" s="70"/>
      <c r="AD182" s="70"/>
      <c r="AE182" s="70"/>
      <c r="AF182" s="207"/>
      <c r="AG182" s="202"/>
      <c r="AH182" s="202"/>
      <c r="AI182" s="202"/>
      <c r="AJ182" s="202"/>
      <c r="AK182" s="202"/>
    </row>
    <row r="183" spans="1:37" s="208" customFormat="1" ht="15.75" customHeight="1">
      <c r="A183" s="5"/>
      <c r="B183" s="48" t="s">
        <v>467</v>
      </c>
      <c r="C183" s="31" t="s">
        <v>465</v>
      </c>
      <c r="D183" s="210">
        <v>1</v>
      </c>
      <c r="E183" s="239"/>
      <c r="F183" s="19" t="s">
        <v>338</v>
      </c>
      <c r="G183" s="19"/>
      <c r="H183" s="20" t="s">
        <v>18</v>
      </c>
      <c r="I183" s="39" t="s">
        <v>389</v>
      </c>
      <c r="J183" s="41">
        <v>14.67</v>
      </c>
      <c r="K183" s="41">
        <v>2.5</v>
      </c>
      <c r="L183" s="44"/>
      <c r="M183" s="201">
        <v>48</v>
      </c>
      <c r="N183" s="201">
        <v>55</v>
      </c>
      <c r="O183" s="201">
        <v>80</v>
      </c>
      <c r="P183" s="206"/>
      <c r="Q183" s="37">
        <f t="shared" si="41"/>
        <v>72</v>
      </c>
      <c r="R183" s="206"/>
      <c r="S183" s="206">
        <f t="shared" ref="S183:S214" si="57">L183*3</f>
        <v>0</v>
      </c>
      <c r="T183" s="37"/>
      <c r="U183" s="70"/>
      <c r="V183" s="70"/>
      <c r="W183" s="71"/>
      <c r="X183" s="37"/>
      <c r="Y183" s="70"/>
      <c r="Z183" s="70"/>
      <c r="AA183" s="72"/>
      <c r="AB183" s="70"/>
      <c r="AC183" s="70"/>
      <c r="AD183" s="70"/>
      <c r="AE183" s="70"/>
      <c r="AF183" s="207"/>
      <c r="AG183" s="202"/>
      <c r="AH183" s="202"/>
      <c r="AI183" s="202"/>
      <c r="AJ183" s="202"/>
      <c r="AK183" s="202"/>
    </row>
    <row r="184" spans="1:37" ht="15.75" customHeight="1">
      <c r="A184" s="224">
        <v>24.1</v>
      </c>
      <c r="B184" s="64" t="s">
        <v>279</v>
      </c>
      <c r="C184" s="68" t="s">
        <v>280</v>
      </c>
      <c r="D184" s="67">
        <v>1</v>
      </c>
      <c r="E184" s="56"/>
      <c r="F184" s="233" t="s">
        <v>340</v>
      </c>
      <c r="G184" s="19"/>
      <c r="H184" s="57" t="s">
        <v>23</v>
      </c>
      <c r="I184" s="39" t="s">
        <v>341</v>
      </c>
      <c r="J184" s="65">
        <v>8.3000000000000007</v>
      </c>
      <c r="K184" s="65">
        <v>3.5</v>
      </c>
      <c r="L184" s="59">
        <f t="shared" ref="L184:L215" si="58">(J184+K184)*1.35</f>
        <v>15.930000000000001</v>
      </c>
      <c r="M184" s="227">
        <v>32</v>
      </c>
      <c r="N184" s="69">
        <v>32</v>
      </c>
      <c r="O184" s="66">
        <v>37.1</v>
      </c>
      <c r="P184" s="37"/>
      <c r="Q184" s="37">
        <f t="shared" si="41"/>
        <v>33.39</v>
      </c>
      <c r="R184" s="37"/>
      <c r="S184" s="60">
        <f t="shared" si="57"/>
        <v>47.790000000000006</v>
      </c>
      <c r="T184" s="60">
        <f t="shared" ref="T184:T215" si="59">O184-S184</f>
        <v>-10.690000000000005</v>
      </c>
      <c r="U184" s="62">
        <f>T184/S184</f>
        <v>-0.22368696379995823</v>
      </c>
      <c r="V184" s="70"/>
      <c r="W184" s="61">
        <f t="shared" ref="W184:W197" si="60">(O184-M184)/O184</f>
        <v>0.13746630727762807</v>
      </c>
      <c r="X184" s="60">
        <f t="shared" ref="X184:X205" si="61">M184-L184</f>
        <v>16.07</v>
      </c>
      <c r="Y184" s="62">
        <f>X184/M184</f>
        <v>0.50218750000000001</v>
      </c>
      <c r="Z184" s="70"/>
      <c r="AA184" s="63">
        <f t="shared" ref="AA184:AA205" si="62">M184-O184</f>
        <v>-5.1000000000000014</v>
      </c>
      <c r="AB184" s="62">
        <f t="shared" ref="AB184:AB197" si="63">(M184-O184)/O184</f>
        <v>-0.13746630727762807</v>
      </c>
      <c r="AC184" s="62">
        <f>(M184-S184)/S184</f>
        <v>-0.33040385017786156</v>
      </c>
      <c r="AD184" s="62">
        <f t="shared" ref="AD184:AD215" si="64">U184-AC184</f>
        <v>0.10671688637790333</v>
      </c>
      <c r="AE184" s="70"/>
      <c r="AF184" s="50"/>
      <c r="AG184" s="5"/>
      <c r="AH184" s="5"/>
      <c r="AI184" s="5"/>
      <c r="AJ184" s="5"/>
      <c r="AK184" s="5"/>
    </row>
    <row r="185" spans="1:37" ht="15.75" customHeight="1">
      <c r="A185" s="202"/>
      <c r="B185" s="48" t="s">
        <v>281</v>
      </c>
      <c r="C185" s="31" t="s">
        <v>280</v>
      </c>
      <c r="D185" s="28">
        <v>1</v>
      </c>
      <c r="E185" s="19"/>
      <c r="F185" s="233" t="s">
        <v>340</v>
      </c>
      <c r="G185" s="19"/>
      <c r="H185" s="20" t="s">
        <v>30</v>
      </c>
      <c r="I185" s="39" t="s">
        <v>341</v>
      </c>
      <c r="J185" s="41">
        <v>4.1500000000000004</v>
      </c>
      <c r="K185" s="41">
        <v>1.75</v>
      </c>
      <c r="L185" s="44">
        <f t="shared" si="58"/>
        <v>7.9650000000000007</v>
      </c>
      <c r="M185" s="40"/>
      <c r="N185" s="33"/>
      <c r="O185" s="25">
        <v>21.2</v>
      </c>
      <c r="P185" s="37"/>
      <c r="Q185" s="37">
        <f t="shared" si="41"/>
        <v>19.079999999999998</v>
      </c>
      <c r="R185" s="37"/>
      <c r="S185" s="37">
        <f t="shared" si="57"/>
        <v>23.895000000000003</v>
      </c>
      <c r="T185" s="37">
        <f t="shared" si="59"/>
        <v>-2.6950000000000038</v>
      </c>
      <c r="U185" s="70"/>
      <c r="V185" s="70"/>
      <c r="W185" s="71">
        <f t="shared" si="60"/>
        <v>1</v>
      </c>
      <c r="X185" s="37">
        <f t="shared" si="61"/>
        <v>-7.9650000000000007</v>
      </c>
      <c r="Y185" s="70"/>
      <c r="Z185" s="70"/>
      <c r="AA185" s="72">
        <f t="shared" si="62"/>
        <v>-21.2</v>
      </c>
      <c r="AB185" s="70">
        <f t="shared" si="63"/>
        <v>-1</v>
      </c>
      <c r="AC185" s="70"/>
      <c r="AD185" s="70">
        <f t="shared" si="64"/>
        <v>0</v>
      </c>
      <c r="AE185" s="70"/>
      <c r="AF185" s="50"/>
      <c r="AG185" s="5"/>
      <c r="AH185" s="5"/>
      <c r="AI185" s="5"/>
      <c r="AJ185" s="5"/>
      <c r="AK185" s="5"/>
    </row>
    <row r="186" spans="1:37" ht="15.75" customHeight="1">
      <c r="A186" s="5"/>
      <c r="B186" s="48" t="s">
        <v>282</v>
      </c>
      <c r="C186" s="31" t="s">
        <v>283</v>
      </c>
      <c r="D186" s="28">
        <v>1</v>
      </c>
      <c r="E186" s="19">
        <v>15</v>
      </c>
      <c r="F186" s="233" t="s">
        <v>340</v>
      </c>
      <c r="G186" s="19"/>
      <c r="H186" s="20" t="s">
        <v>16</v>
      </c>
      <c r="I186" s="39" t="s">
        <v>341</v>
      </c>
      <c r="J186" s="41">
        <v>0.34</v>
      </c>
      <c r="K186" s="41">
        <v>0.2</v>
      </c>
      <c r="L186" s="44">
        <f t="shared" si="58"/>
        <v>0.72900000000000009</v>
      </c>
      <c r="M186" s="40">
        <v>1.1499999999999999</v>
      </c>
      <c r="N186" s="33">
        <v>1.2</v>
      </c>
      <c r="O186" s="241">
        <v>1.5</v>
      </c>
      <c r="P186" s="37"/>
      <c r="Q186" s="37">
        <f t="shared" si="41"/>
        <v>1.35</v>
      </c>
      <c r="R186" s="37"/>
      <c r="S186" s="37">
        <f t="shared" si="57"/>
        <v>2.1870000000000003</v>
      </c>
      <c r="T186" s="37">
        <f t="shared" si="59"/>
        <v>-0.68700000000000028</v>
      </c>
      <c r="U186" s="70"/>
      <c r="V186" s="70"/>
      <c r="W186" s="71">
        <f t="shared" si="60"/>
        <v>0.23333333333333339</v>
      </c>
      <c r="X186" s="37">
        <f t="shared" si="61"/>
        <v>0.42099999999999982</v>
      </c>
      <c r="Y186" s="70">
        <f t="shared" ref="Y186:Y196" si="65">X186/M186</f>
        <v>0.366086956521739</v>
      </c>
      <c r="Z186" s="70"/>
      <c r="AA186" s="72">
        <f t="shared" si="62"/>
        <v>-0.35000000000000009</v>
      </c>
      <c r="AB186" s="70">
        <f t="shared" si="63"/>
        <v>-0.23333333333333339</v>
      </c>
      <c r="AC186" s="70"/>
      <c r="AD186" s="70">
        <f t="shared" si="64"/>
        <v>0</v>
      </c>
      <c r="AE186" s="70"/>
      <c r="AF186" s="50"/>
      <c r="AG186" s="5"/>
      <c r="AH186" s="5"/>
      <c r="AI186" s="5"/>
      <c r="AJ186" s="5"/>
      <c r="AK186" s="5"/>
    </row>
    <row r="187" spans="1:37" ht="15.75" customHeight="1">
      <c r="A187" s="5"/>
      <c r="B187" s="48" t="s">
        <v>284</v>
      </c>
      <c r="C187" s="31" t="s">
        <v>285</v>
      </c>
      <c r="D187" s="28">
        <v>1</v>
      </c>
      <c r="E187" s="19">
        <v>15</v>
      </c>
      <c r="F187" s="233" t="s">
        <v>340</v>
      </c>
      <c r="G187" s="19"/>
      <c r="H187" s="20" t="s">
        <v>16</v>
      </c>
      <c r="I187" s="39" t="s">
        <v>341</v>
      </c>
      <c r="J187" s="41">
        <v>0.38</v>
      </c>
      <c r="K187" s="41">
        <v>0.2</v>
      </c>
      <c r="L187" s="44">
        <f t="shared" si="58"/>
        <v>0.78300000000000014</v>
      </c>
      <c r="M187" s="40">
        <v>1.1499999999999999</v>
      </c>
      <c r="N187" s="33">
        <v>1.2</v>
      </c>
      <c r="O187" s="241">
        <v>1.5</v>
      </c>
      <c r="P187" s="37"/>
      <c r="Q187" s="37">
        <f t="shared" si="41"/>
        <v>1.35</v>
      </c>
      <c r="R187" s="37"/>
      <c r="S187" s="37">
        <f t="shared" si="57"/>
        <v>2.3490000000000002</v>
      </c>
      <c r="T187" s="37">
        <f t="shared" si="59"/>
        <v>-0.8490000000000002</v>
      </c>
      <c r="U187" s="70"/>
      <c r="V187" s="70"/>
      <c r="W187" s="71">
        <f t="shared" si="60"/>
        <v>0.23333333333333339</v>
      </c>
      <c r="X187" s="37">
        <f t="shared" si="61"/>
        <v>0.36699999999999977</v>
      </c>
      <c r="Y187" s="70">
        <f t="shared" si="65"/>
        <v>0.3191304347826085</v>
      </c>
      <c r="Z187" s="70"/>
      <c r="AA187" s="72">
        <f t="shared" si="62"/>
        <v>-0.35000000000000009</v>
      </c>
      <c r="AB187" s="70">
        <f t="shared" si="63"/>
        <v>-0.23333333333333339</v>
      </c>
      <c r="AC187" s="70"/>
      <c r="AD187" s="70">
        <f t="shared" si="64"/>
        <v>0</v>
      </c>
      <c r="AE187" s="70"/>
      <c r="AF187" s="50"/>
      <c r="AG187" s="5"/>
      <c r="AH187" s="5"/>
      <c r="AI187" s="5"/>
      <c r="AJ187" s="5"/>
      <c r="AK187" s="5"/>
    </row>
    <row r="188" spans="1:37" ht="15.75" customHeight="1">
      <c r="A188" s="5"/>
      <c r="B188" s="48" t="s">
        <v>286</v>
      </c>
      <c r="C188" s="31" t="s">
        <v>287</v>
      </c>
      <c r="D188" s="28">
        <v>1</v>
      </c>
      <c r="E188" s="19">
        <v>15</v>
      </c>
      <c r="F188" s="233" t="s">
        <v>340</v>
      </c>
      <c r="G188" s="19"/>
      <c r="H188" s="20" t="s">
        <v>16</v>
      </c>
      <c r="I188" s="39" t="s">
        <v>341</v>
      </c>
      <c r="J188" s="41">
        <v>0.36</v>
      </c>
      <c r="K188" s="41">
        <v>0.2</v>
      </c>
      <c r="L188" s="44">
        <f t="shared" si="58"/>
        <v>0.75600000000000012</v>
      </c>
      <c r="M188" s="40">
        <v>1.1499999999999999</v>
      </c>
      <c r="N188" s="33">
        <v>1.2</v>
      </c>
      <c r="O188" s="241">
        <v>1.5</v>
      </c>
      <c r="P188" s="37"/>
      <c r="Q188" s="37">
        <f t="shared" si="41"/>
        <v>1.35</v>
      </c>
      <c r="R188" s="37"/>
      <c r="S188" s="37">
        <f t="shared" si="57"/>
        <v>2.2680000000000002</v>
      </c>
      <c r="T188" s="37">
        <f t="shared" si="59"/>
        <v>-0.76800000000000024</v>
      </c>
      <c r="U188" s="70"/>
      <c r="V188" s="70"/>
      <c r="W188" s="71">
        <f t="shared" si="60"/>
        <v>0.23333333333333339</v>
      </c>
      <c r="X188" s="37">
        <f t="shared" si="61"/>
        <v>0.39399999999999979</v>
      </c>
      <c r="Y188" s="70">
        <f t="shared" si="65"/>
        <v>0.34260869565217378</v>
      </c>
      <c r="Z188" s="70"/>
      <c r="AA188" s="72">
        <f t="shared" si="62"/>
        <v>-0.35000000000000009</v>
      </c>
      <c r="AB188" s="70">
        <f t="shared" si="63"/>
        <v>-0.23333333333333339</v>
      </c>
      <c r="AC188" s="70"/>
      <c r="AD188" s="70">
        <f t="shared" si="64"/>
        <v>0</v>
      </c>
      <c r="AE188" s="70"/>
      <c r="AF188" s="50"/>
      <c r="AG188" s="5"/>
      <c r="AH188" s="5"/>
      <c r="AI188" s="5"/>
      <c r="AJ188" s="5"/>
      <c r="AK188" s="5"/>
    </row>
    <row r="189" spans="1:37" ht="15.75" customHeight="1">
      <c r="A189" s="5"/>
      <c r="B189" s="48" t="s">
        <v>288</v>
      </c>
      <c r="C189" s="31" t="s">
        <v>289</v>
      </c>
      <c r="D189" s="28">
        <v>1</v>
      </c>
      <c r="E189" s="19">
        <v>15</v>
      </c>
      <c r="F189" s="233" t="s">
        <v>340</v>
      </c>
      <c r="G189" s="19"/>
      <c r="H189" s="20" t="s">
        <v>16</v>
      </c>
      <c r="I189" s="39" t="s">
        <v>341</v>
      </c>
      <c r="J189" s="41">
        <v>0.34</v>
      </c>
      <c r="K189" s="41">
        <v>0.2</v>
      </c>
      <c r="L189" s="44">
        <f t="shared" si="58"/>
        <v>0.72900000000000009</v>
      </c>
      <c r="M189" s="40">
        <v>1.1499999999999999</v>
      </c>
      <c r="N189" s="33">
        <v>1.2</v>
      </c>
      <c r="O189" s="241">
        <v>1.5</v>
      </c>
      <c r="P189" s="37"/>
      <c r="Q189" s="37">
        <f t="shared" si="41"/>
        <v>1.35</v>
      </c>
      <c r="R189" s="37"/>
      <c r="S189" s="37">
        <f t="shared" si="57"/>
        <v>2.1870000000000003</v>
      </c>
      <c r="T189" s="37">
        <f t="shared" si="59"/>
        <v>-0.68700000000000028</v>
      </c>
      <c r="U189" s="70"/>
      <c r="V189" s="70"/>
      <c r="W189" s="71">
        <f t="shared" si="60"/>
        <v>0.23333333333333339</v>
      </c>
      <c r="X189" s="37">
        <f t="shared" si="61"/>
        <v>0.42099999999999982</v>
      </c>
      <c r="Y189" s="70">
        <f t="shared" si="65"/>
        <v>0.366086956521739</v>
      </c>
      <c r="Z189" s="70"/>
      <c r="AA189" s="72">
        <f t="shared" si="62"/>
        <v>-0.35000000000000009</v>
      </c>
      <c r="AB189" s="70">
        <f t="shared" si="63"/>
        <v>-0.23333333333333339</v>
      </c>
      <c r="AC189" s="70"/>
      <c r="AD189" s="70">
        <f t="shared" si="64"/>
        <v>0</v>
      </c>
      <c r="AE189" s="70"/>
      <c r="AF189" s="50"/>
      <c r="AG189" s="5"/>
      <c r="AH189" s="5"/>
      <c r="AI189" s="5"/>
      <c r="AJ189" s="5"/>
      <c r="AK189" s="5"/>
    </row>
    <row r="190" spans="1:37" ht="15.75" customHeight="1">
      <c r="A190" s="5"/>
      <c r="B190" s="48" t="s">
        <v>290</v>
      </c>
      <c r="C190" s="31" t="s">
        <v>291</v>
      </c>
      <c r="D190" s="28">
        <v>1</v>
      </c>
      <c r="E190" s="19">
        <v>15</v>
      </c>
      <c r="F190" s="233" t="s">
        <v>340</v>
      </c>
      <c r="G190" s="19"/>
      <c r="H190" s="20" t="s">
        <v>16</v>
      </c>
      <c r="I190" s="39" t="s">
        <v>341</v>
      </c>
      <c r="J190" s="41">
        <v>0.34</v>
      </c>
      <c r="K190" s="41">
        <v>0.2</v>
      </c>
      <c r="L190" s="44">
        <f t="shared" si="58"/>
        <v>0.72900000000000009</v>
      </c>
      <c r="M190" s="40">
        <v>1.1499999999999999</v>
      </c>
      <c r="N190" s="33">
        <v>1.2</v>
      </c>
      <c r="O190" s="241">
        <v>1.5</v>
      </c>
      <c r="P190" s="37"/>
      <c r="Q190" s="37">
        <f t="shared" si="41"/>
        <v>1.35</v>
      </c>
      <c r="R190" s="37"/>
      <c r="S190" s="37">
        <f t="shared" si="57"/>
        <v>2.1870000000000003</v>
      </c>
      <c r="T190" s="37">
        <f t="shared" si="59"/>
        <v>-0.68700000000000028</v>
      </c>
      <c r="U190" s="70"/>
      <c r="V190" s="70"/>
      <c r="W190" s="71">
        <f t="shared" si="60"/>
        <v>0.23333333333333339</v>
      </c>
      <c r="X190" s="37">
        <f t="shared" si="61"/>
        <v>0.42099999999999982</v>
      </c>
      <c r="Y190" s="70">
        <f t="shared" si="65"/>
        <v>0.366086956521739</v>
      </c>
      <c r="Z190" s="70"/>
      <c r="AA190" s="72">
        <f t="shared" si="62"/>
        <v>-0.35000000000000009</v>
      </c>
      <c r="AB190" s="70">
        <f t="shared" si="63"/>
        <v>-0.23333333333333339</v>
      </c>
      <c r="AC190" s="70"/>
      <c r="AD190" s="70">
        <f t="shared" si="64"/>
        <v>0</v>
      </c>
      <c r="AE190" s="70"/>
      <c r="AF190" s="50"/>
      <c r="AG190" s="5"/>
      <c r="AH190" s="5"/>
      <c r="AI190" s="5"/>
      <c r="AJ190" s="5"/>
      <c r="AK190" s="5"/>
    </row>
    <row r="191" spans="1:37" ht="15.75" customHeight="1">
      <c r="A191" s="5"/>
      <c r="B191" s="48" t="s">
        <v>292</v>
      </c>
      <c r="C191" s="31" t="s">
        <v>293</v>
      </c>
      <c r="D191" s="28">
        <v>1</v>
      </c>
      <c r="E191" s="19"/>
      <c r="F191" s="233" t="s">
        <v>340</v>
      </c>
      <c r="G191" s="19"/>
      <c r="H191" s="20" t="s">
        <v>30</v>
      </c>
      <c r="I191" s="39" t="s">
        <v>341</v>
      </c>
      <c r="J191" s="41">
        <v>3.94</v>
      </c>
      <c r="K191" s="41">
        <v>2.5</v>
      </c>
      <c r="L191" s="44">
        <f t="shared" si="58"/>
        <v>8.6939999999999991</v>
      </c>
      <c r="M191" s="40">
        <v>21</v>
      </c>
      <c r="N191" s="33">
        <v>24</v>
      </c>
      <c r="O191" s="25">
        <v>29.7</v>
      </c>
      <c r="P191" s="37"/>
      <c r="Q191" s="37">
        <f t="shared" si="41"/>
        <v>26.73</v>
      </c>
      <c r="R191" s="37"/>
      <c r="S191" s="37">
        <f t="shared" si="57"/>
        <v>26.081999999999997</v>
      </c>
      <c r="T191" s="37">
        <f t="shared" si="59"/>
        <v>3.6180000000000021</v>
      </c>
      <c r="U191" s="70"/>
      <c r="V191" s="70"/>
      <c r="W191" s="71">
        <f t="shared" si="60"/>
        <v>0.29292929292929293</v>
      </c>
      <c r="X191" s="37">
        <f t="shared" si="61"/>
        <v>12.306000000000001</v>
      </c>
      <c r="Y191" s="70">
        <f t="shared" si="65"/>
        <v>0.58600000000000008</v>
      </c>
      <c r="Z191" s="70"/>
      <c r="AA191" s="72">
        <f t="shared" si="62"/>
        <v>-8.6999999999999993</v>
      </c>
      <c r="AB191" s="70">
        <f t="shared" si="63"/>
        <v>-0.29292929292929293</v>
      </c>
      <c r="AC191" s="70"/>
      <c r="AD191" s="70">
        <f t="shared" si="64"/>
        <v>0</v>
      </c>
      <c r="AE191" s="70"/>
      <c r="AF191" s="50"/>
      <c r="AG191" s="5"/>
      <c r="AH191" s="5"/>
      <c r="AI191" s="5"/>
      <c r="AJ191" s="5"/>
      <c r="AK191" s="5"/>
    </row>
    <row r="192" spans="1:37" ht="15.75" customHeight="1">
      <c r="A192" s="5"/>
      <c r="B192" s="48" t="s">
        <v>294</v>
      </c>
      <c r="C192" s="31" t="s">
        <v>295</v>
      </c>
      <c r="D192" s="28">
        <v>1</v>
      </c>
      <c r="E192" s="19"/>
      <c r="F192" s="233" t="s">
        <v>340</v>
      </c>
      <c r="G192" s="19"/>
      <c r="H192" s="20" t="s">
        <v>30</v>
      </c>
      <c r="I192" s="39" t="s">
        <v>341</v>
      </c>
      <c r="J192" s="41">
        <v>3.76</v>
      </c>
      <c r="K192" s="41">
        <v>2.5</v>
      </c>
      <c r="L192" s="44">
        <f t="shared" si="58"/>
        <v>8.4510000000000005</v>
      </c>
      <c r="M192" s="40">
        <v>21</v>
      </c>
      <c r="N192" s="33">
        <v>24</v>
      </c>
      <c r="O192" s="25">
        <v>29.7</v>
      </c>
      <c r="P192" s="37"/>
      <c r="Q192" s="37">
        <f t="shared" si="41"/>
        <v>26.73</v>
      </c>
      <c r="R192" s="37"/>
      <c r="S192" s="37">
        <f t="shared" si="57"/>
        <v>25.353000000000002</v>
      </c>
      <c r="T192" s="37">
        <f t="shared" si="59"/>
        <v>4.3469999999999978</v>
      </c>
      <c r="U192" s="70">
        <f>T192/S192</f>
        <v>0.17145899893503719</v>
      </c>
      <c r="V192" s="70"/>
      <c r="W192" s="71">
        <f t="shared" si="60"/>
        <v>0.29292929292929293</v>
      </c>
      <c r="X192" s="37">
        <f t="shared" si="61"/>
        <v>12.548999999999999</v>
      </c>
      <c r="Y192" s="70">
        <f t="shared" si="65"/>
        <v>0.59757142857142853</v>
      </c>
      <c r="Z192" s="70"/>
      <c r="AA192" s="72">
        <f t="shared" si="62"/>
        <v>-8.6999999999999993</v>
      </c>
      <c r="AB192" s="70">
        <f t="shared" si="63"/>
        <v>-0.29292929292929293</v>
      </c>
      <c r="AC192" s="70">
        <f>(M192-S192)/S192</f>
        <v>-0.17169565731866057</v>
      </c>
      <c r="AD192" s="70">
        <f t="shared" si="64"/>
        <v>0.34315465625369779</v>
      </c>
      <c r="AE192" s="70"/>
      <c r="AF192" s="50"/>
      <c r="AG192" s="5"/>
      <c r="AH192" s="5"/>
      <c r="AI192" s="5"/>
      <c r="AJ192" s="5"/>
      <c r="AK192" s="5"/>
    </row>
    <row r="193" spans="1:37" ht="15.75" customHeight="1">
      <c r="A193" s="5"/>
      <c r="B193" s="48" t="s">
        <v>296</v>
      </c>
      <c r="C193" s="31" t="s">
        <v>297</v>
      </c>
      <c r="D193" s="28">
        <v>1</v>
      </c>
      <c r="E193" s="19"/>
      <c r="F193" s="233" t="s">
        <v>340</v>
      </c>
      <c r="G193" s="19"/>
      <c r="H193" s="20" t="s">
        <v>30</v>
      </c>
      <c r="I193" s="39" t="s">
        <v>341</v>
      </c>
      <c r="J193" s="41">
        <v>4.45</v>
      </c>
      <c r="K193" s="41">
        <v>2.5</v>
      </c>
      <c r="L193" s="44">
        <f t="shared" si="58"/>
        <v>9.3825000000000003</v>
      </c>
      <c r="M193" s="40">
        <v>21</v>
      </c>
      <c r="N193" s="33">
        <v>24</v>
      </c>
      <c r="O193" s="25">
        <v>29.7</v>
      </c>
      <c r="P193" s="37"/>
      <c r="Q193" s="37">
        <f t="shared" si="41"/>
        <v>26.73</v>
      </c>
      <c r="R193" s="37"/>
      <c r="S193" s="37">
        <f t="shared" si="57"/>
        <v>28.147500000000001</v>
      </c>
      <c r="T193" s="37">
        <f t="shared" si="59"/>
        <v>1.5524999999999984</v>
      </c>
      <c r="U193" s="70"/>
      <c r="V193" s="70"/>
      <c r="W193" s="71">
        <f t="shared" si="60"/>
        <v>0.29292929292929293</v>
      </c>
      <c r="X193" s="37">
        <f t="shared" si="61"/>
        <v>11.6175</v>
      </c>
      <c r="Y193" s="70">
        <f t="shared" si="65"/>
        <v>0.55321428571428566</v>
      </c>
      <c r="Z193" s="70"/>
      <c r="AA193" s="72">
        <f t="shared" si="62"/>
        <v>-8.6999999999999993</v>
      </c>
      <c r="AB193" s="70">
        <f t="shared" si="63"/>
        <v>-0.29292929292929293</v>
      </c>
      <c r="AC193" s="70"/>
      <c r="AD193" s="70">
        <f t="shared" si="64"/>
        <v>0</v>
      </c>
      <c r="AE193" s="70"/>
      <c r="AF193" s="50"/>
      <c r="AG193" s="5"/>
      <c r="AH193" s="5"/>
      <c r="AI193" s="5"/>
      <c r="AJ193" s="5"/>
      <c r="AK193" s="5"/>
    </row>
    <row r="194" spans="1:37" ht="15.75" customHeight="1">
      <c r="A194" s="5"/>
      <c r="B194" s="48" t="s">
        <v>298</v>
      </c>
      <c r="C194" s="31" t="s">
        <v>299</v>
      </c>
      <c r="D194" s="28">
        <v>1</v>
      </c>
      <c r="E194" s="19"/>
      <c r="F194" s="233" t="s">
        <v>340</v>
      </c>
      <c r="G194" s="19"/>
      <c r="H194" s="20" t="s">
        <v>30</v>
      </c>
      <c r="I194" s="39" t="s">
        <v>341</v>
      </c>
      <c r="J194" s="41">
        <v>4.79</v>
      </c>
      <c r="K194" s="41">
        <v>2.5</v>
      </c>
      <c r="L194" s="44">
        <f t="shared" si="58"/>
        <v>9.8414999999999999</v>
      </c>
      <c r="M194" s="40">
        <v>21</v>
      </c>
      <c r="N194" s="33">
        <v>24</v>
      </c>
      <c r="O194" s="25">
        <v>29.7</v>
      </c>
      <c r="P194" s="37"/>
      <c r="Q194" s="37">
        <f t="shared" si="41"/>
        <v>26.73</v>
      </c>
      <c r="R194" s="37"/>
      <c r="S194" s="37">
        <f t="shared" si="57"/>
        <v>29.5245</v>
      </c>
      <c r="T194" s="37">
        <f t="shared" si="59"/>
        <v>0.17549999999999955</v>
      </c>
      <c r="U194" s="70"/>
      <c r="V194" s="70"/>
      <c r="W194" s="71">
        <f t="shared" si="60"/>
        <v>0.29292929292929293</v>
      </c>
      <c r="X194" s="37">
        <f t="shared" si="61"/>
        <v>11.1585</v>
      </c>
      <c r="Y194" s="70">
        <f t="shared" si="65"/>
        <v>0.53135714285714286</v>
      </c>
      <c r="Z194" s="70"/>
      <c r="AA194" s="72">
        <f t="shared" si="62"/>
        <v>-8.6999999999999993</v>
      </c>
      <c r="AB194" s="70">
        <f t="shared" si="63"/>
        <v>-0.29292929292929293</v>
      </c>
      <c r="AC194" s="70"/>
      <c r="AD194" s="70">
        <f t="shared" si="64"/>
        <v>0</v>
      </c>
      <c r="AE194" s="70"/>
      <c r="AF194" s="50"/>
      <c r="AG194" s="5"/>
      <c r="AH194" s="5"/>
      <c r="AI194" s="5"/>
      <c r="AJ194" s="5"/>
      <c r="AK194" s="5"/>
    </row>
    <row r="195" spans="1:37" ht="15.75" customHeight="1">
      <c r="A195" s="5"/>
      <c r="B195" s="48" t="s">
        <v>300</v>
      </c>
      <c r="C195" s="31" t="s">
        <v>301</v>
      </c>
      <c r="D195" s="28">
        <v>1</v>
      </c>
      <c r="E195" s="19"/>
      <c r="F195" s="233" t="s">
        <v>340</v>
      </c>
      <c r="G195" s="19"/>
      <c r="H195" s="20" t="s">
        <v>30</v>
      </c>
      <c r="I195" s="39" t="s">
        <v>341</v>
      </c>
      <c r="J195" s="41">
        <v>4.75</v>
      </c>
      <c r="K195" s="41">
        <v>2.5</v>
      </c>
      <c r="L195" s="44">
        <f t="shared" si="58"/>
        <v>9.7875000000000014</v>
      </c>
      <c r="M195" s="40">
        <v>21</v>
      </c>
      <c r="N195" s="33">
        <v>24</v>
      </c>
      <c r="O195" s="25">
        <v>29.7</v>
      </c>
      <c r="P195" s="37"/>
      <c r="Q195" s="37">
        <f t="shared" si="41"/>
        <v>26.73</v>
      </c>
      <c r="R195" s="37"/>
      <c r="S195" s="37">
        <f t="shared" si="57"/>
        <v>29.362500000000004</v>
      </c>
      <c r="T195" s="37">
        <f t="shared" si="59"/>
        <v>0.33749999999999503</v>
      </c>
      <c r="U195" s="70"/>
      <c r="V195" s="70"/>
      <c r="W195" s="71">
        <f t="shared" si="60"/>
        <v>0.29292929292929293</v>
      </c>
      <c r="X195" s="37">
        <f t="shared" si="61"/>
        <v>11.212499999999999</v>
      </c>
      <c r="Y195" s="70">
        <f t="shared" si="65"/>
        <v>0.53392857142857131</v>
      </c>
      <c r="Z195" s="70"/>
      <c r="AA195" s="72">
        <f t="shared" si="62"/>
        <v>-8.6999999999999993</v>
      </c>
      <c r="AB195" s="70">
        <f t="shared" si="63"/>
        <v>-0.29292929292929293</v>
      </c>
      <c r="AC195" s="70"/>
      <c r="AD195" s="70">
        <f t="shared" si="64"/>
        <v>0</v>
      </c>
      <c r="AE195" s="70"/>
      <c r="AF195" s="50"/>
      <c r="AG195" s="5"/>
      <c r="AH195" s="5"/>
      <c r="AI195" s="5"/>
      <c r="AJ195" s="5"/>
      <c r="AK195" s="5"/>
    </row>
    <row r="196" spans="1:37" ht="15.75" customHeight="1">
      <c r="A196" s="224">
        <v>24.1</v>
      </c>
      <c r="B196" s="48" t="s">
        <v>302</v>
      </c>
      <c r="C196" s="31" t="s">
        <v>303</v>
      </c>
      <c r="D196" s="28">
        <v>1</v>
      </c>
      <c r="E196" s="19"/>
      <c r="F196" s="233" t="s">
        <v>340</v>
      </c>
      <c r="G196" s="19"/>
      <c r="H196" s="20" t="s">
        <v>23</v>
      </c>
      <c r="I196" s="39" t="s">
        <v>341</v>
      </c>
      <c r="J196" s="41">
        <v>7.32</v>
      </c>
      <c r="K196" s="41">
        <v>3.5</v>
      </c>
      <c r="L196" s="44">
        <f t="shared" si="58"/>
        <v>14.607000000000001</v>
      </c>
      <c r="M196" s="227">
        <v>32</v>
      </c>
      <c r="N196" s="33">
        <v>32</v>
      </c>
      <c r="O196" s="25">
        <v>37.1</v>
      </c>
      <c r="P196" s="37"/>
      <c r="Q196" s="37">
        <f t="shared" ref="Q196:Q233" si="66">O196*0.9</f>
        <v>33.39</v>
      </c>
      <c r="R196" s="37"/>
      <c r="S196" s="37">
        <f t="shared" si="57"/>
        <v>43.821000000000005</v>
      </c>
      <c r="T196" s="37">
        <f t="shared" si="59"/>
        <v>-6.7210000000000036</v>
      </c>
      <c r="U196" s="70">
        <f>T196/S196</f>
        <v>-0.15337395312749602</v>
      </c>
      <c r="V196" s="70"/>
      <c r="W196" s="71">
        <f t="shared" si="60"/>
        <v>0.13746630727762807</v>
      </c>
      <c r="X196" s="37">
        <f t="shared" si="61"/>
        <v>17.393000000000001</v>
      </c>
      <c r="Y196" s="70">
        <f t="shared" si="65"/>
        <v>0.54353125000000002</v>
      </c>
      <c r="Z196" s="70"/>
      <c r="AA196" s="72">
        <f t="shared" si="62"/>
        <v>-5.1000000000000014</v>
      </c>
      <c r="AB196" s="70">
        <f t="shared" si="63"/>
        <v>-0.13746630727762807</v>
      </c>
      <c r="AC196" s="70">
        <f>(M196-S196)/S196</f>
        <v>-0.26975650943611518</v>
      </c>
      <c r="AD196" s="70">
        <f t="shared" si="64"/>
        <v>0.11638255630861916</v>
      </c>
      <c r="AE196" s="70"/>
      <c r="AF196" s="50"/>
      <c r="AG196" s="5"/>
      <c r="AH196" s="5"/>
      <c r="AI196" s="5"/>
      <c r="AJ196" s="5"/>
      <c r="AK196" s="5"/>
    </row>
    <row r="197" spans="1:37" ht="15.75" customHeight="1">
      <c r="A197" s="5"/>
      <c r="B197" s="48" t="s">
        <v>304</v>
      </c>
      <c r="C197" s="31" t="s">
        <v>303</v>
      </c>
      <c r="D197" s="28">
        <v>1</v>
      </c>
      <c r="E197" s="19"/>
      <c r="F197" s="233" t="s">
        <v>340</v>
      </c>
      <c r="G197" s="19"/>
      <c r="H197" s="20" t="s">
        <v>30</v>
      </c>
      <c r="I197" s="39" t="s">
        <v>341</v>
      </c>
      <c r="J197" s="41">
        <v>3.66</v>
      </c>
      <c r="K197" s="41">
        <v>1.75</v>
      </c>
      <c r="L197" s="44">
        <f t="shared" si="58"/>
        <v>7.3035000000000005</v>
      </c>
      <c r="M197" s="40"/>
      <c r="N197" s="33"/>
      <c r="O197" s="25">
        <v>21.2</v>
      </c>
      <c r="P197" s="37"/>
      <c r="Q197" s="37">
        <f t="shared" si="66"/>
        <v>19.079999999999998</v>
      </c>
      <c r="R197" s="37"/>
      <c r="S197" s="37">
        <f t="shared" si="57"/>
        <v>21.910500000000003</v>
      </c>
      <c r="T197" s="37">
        <f t="shared" si="59"/>
        <v>-0.71050000000000324</v>
      </c>
      <c r="U197" s="70"/>
      <c r="V197" s="70"/>
      <c r="W197" s="71">
        <f t="shared" si="60"/>
        <v>1</v>
      </c>
      <c r="X197" s="37">
        <f t="shared" si="61"/>
        <v>-7.3035000000000005</v>
      </c>
      <c r="Y197" s="70"/>
      <c r="Z197" s="70"/>
      <c r="AA197" s="72">
        <f t="shared" si="62"/>
        <v>-21.2</v>
      </c>
      <c r="AB197" s="70">
        <f t="shared" si="63"/>
        <v>-1</v>
      </c>
      <c r="AC197" s="70"/>
      <c r="AD197" s="70">
        <f t="shared" si="64"/>
        <v>0</v>
      </c>
      <c r="AE197" s="70"/>
      <c r="AF197" s="50"/>
      <c r="AG197" s="5"/>
      <c r="AH197" s="5"/>
      <c r="AI197" s="5"/>
      <c r="AJ197" s="5"/>
      <c r="AK197" s="5"/>
    </row>
    <row r="198" spans="1:37" ht="15.75" customHeight="1">
      <c r="A198" s="221"/>
      <c r="B198" s="220" t="s">
        <v>5</v>
      </c>
      <c r="C198" s="259" t="s">
        <v>468</v>
      </c>
      <c r="D198" s="28">
        <v>1</v>
      </c>
      <c r="E198" s="19"/>
      <c r="F198" s="19" t="s">
        <v>338</v>
      </c>
      <c r="G198" s="19"/>
      <c r="H198" s="20" t="s">
        <v>23</v>
      </c>
      <c r="I198" s="39" t="s">
        <v>339</v>
      </c>
      <c r="J198" s="41"/>
      <c r="K198" s="41"/>
      <c r="L198" s="44">
        <f t="shared" si="58"/>
        <v>0</v>
      </c>
      <c r="M198" s="32">
        <v>29.9</v>
      </c>
      <c r="N198" s="33"/>
      <c r="O198" s="25">
        <v>49.9</v>
      </c>
      <c r="P198" s="37"/>
      <c r="Q198" s="37">
        <f t="shared" si="66"/>
        <v>44.91</v>
      </c>
      <c r="R198" s="37"/>
      <c r="S198" s="37">
        <f t="shared" si="57"/>
        <v>0</v>
      </c>
      <c r="T198" s="37">
        <f t="shared" si="59"/>
        <v>49.9</v>
      </c>
      <c r="U198" s="70"/>
      <c r="V198" s="70"/>
      <c r="W198" s="71"/>
      <c r="X198" s="37">
        <f t="shared" si="61"/>
        <v>29.9</v>
      </c>
      <c r="Y198" s="70"/>
      <c r="Z198" s="70"/>
      <c r="AA198" s="72">
        <f t="shared" si="62"/>
        <v>-20</v>
      </c>
      <c r="AB198" s="70"/>
      <c r="AC198" s="70"/>
      <c r="AD198" s="70">
        <f t="shared" si="64"/>
        <v>0</v>
      </c>
      <c r="AE198" s="70"/>
      <c r="AF198" s="50"/>
      <c r="AG198" s="5"/>
      <c r="AH198" s="5"/>
      <c r="AI198" s="5"/>
      <c r="AJ198" s="5"/>
      <c r="AK198" s="5"/>
    </row>
    <row r="199" spans="1:37" ht="15.75" customHeight="1">
      <c r="A199" s="5"/>
      <c r="B199" s="48" t="s">
        <v>5</v>
      </c>
      <c r="C199" s="243" t="s">
        <v>306</v>
      </c>
      <c r="D199" s="28">
        <v>1</v>
      </c>
      <c r="E199" s="19">
        <v>15</v>
      </c>
      <c r="F199" s="19" t="s">
        <v>338</v>
      </c>
      <c r="G199" s="19"/>
      <c r="H199" s="20" t="s">
        <v>16</v>
      </c>
      <c r="I199" s="39" t="s">
        <v>339</v>
      </c>
      <c r="J199" s="41"/>
      <c r="K199" s="41">
        <v>0.46</v>
      </c>
      <c r="L199" s="44">
        <f t="shared" si="58"/>
        <v>0.62100000000000011</v>
      </c>
      <c r="M199" s="40">
        <v>3.7</v>
      </c>
      <c r="N199" s="33">
        <v>4.2</v>
      </c>
      <c r="O199" s="25">
        <v>5.5</v>
      </c>
      <c r="P199" s="37"/>
      <c r="Q199" s="37">
        <f t="shared" si="66"/>
        <v>4.95</v>
      </c>
      <c r="R199" s="37"/>
      <c r="S199" s="37">
        <f t="shared" si="57"/>
        <v>1.8630000000000004</v>
      </c>
      <c r="T199" s="37">
        <f t="shared" si="59"/>
        <v>3.6369999999999996</v>
      </c>
      <c r="U199" s="70"/>
      <c r="V199" s="70"/>
      <c r="W199" s="71"/>
      <c r="X199" s="37">
        <f t="shared" si="61"/>
        <v>3.0790000000000002</v>
      </c>
      <c r="Y199" s="70"/>
      <c r="Z199" s="70"/>
      <c r="AA199" s="72">
        <f t="shared" si="62"/>
        <v>-1.7999999999999998</v>
      </c>
      <c r="AB199" s="70"/>
      <c r="AC199" s="70"/>
      <c r="AD199" s="70">
        <f t="shared" si="64"/>
        <v>0</v>
      </c>
      <c r="AE199" s="70"/>
      <c r="AF199" s="50"/>
      <c r="AG199" s="5"/>
      <c r="AH199" s="5"/>
      <c r="AI199" s="5"/>
      <c r="AJ199" s="5"/>
      <c r="AK199" s="5"/>
    </row>
    <row r="200" spans="1:37" ht="15.75" customHeight="1">
      <c r="A200" s="5"/>
      <c r="B200" s="48" t="s">
        <v>5</v>
      </c>
      <c r="C200" s="31" t="s">
        <v>118</v>
      </c>
      <c r="D200" s="28">
        <v>1</v>
      </c>
      <c r="E200" s="19">
        <v>15</v>
      </c>
      <c r="F200" s="19" t="s">
        <v>338</v>
      </c>
      <c r="G200" s="19"/>
      <c r="H200" s="20" t="s">
        <v>16</v>
      </c>
      <c r="I200" s="39" t="s">
        <v>339</v>
      </c>
      <c r="J200" s="41">
        <v>0.81</v>
      </c>
      <c r="K200" s="41">
        <v>0.46</v>
      </c>
      <c r="L200" s="44">
        <f t="shared" si="58"/>
        <v>1.7145000000000001</v>
      </c>
      <c r="M200" s="40">
        <v>3.95</v>
      </c>
      <c r="N200" s="33">
        <v>4.2</v>
      </c>
      <c r="O200" s="25">
        <v>5.8</v>
      </c>
      <c r="P200" s="37"/>
      <c r="Q200" s="37">
        <f t="shared" si="66"/>
        <v>5.22</v>
      </c>
      <c r="R200" s="37"/>
      <c r="S200" s="37">
        <f t="shared" si="57"/>
        <v>5.1435000000000004</v>
      </c>
      <c r="T200" s="37">
        <f t="shared" si="59"/>
        <v>0.65649999999999942</v>
      </c>
      <c r="U200" s="70"/>
      <c r="V200" s="70"/>
      <c r="W200" s="71"/>
      <c r="X200" s="37">
        <f t="shared" si="61"/>
        <v>2.2355</v>
      </c>
      <c r="Y200" s="70">
        <f>X200/M200</f>
        <v>0.56594936708860755</v>
      </c>
      <c r="Z200" s="70"/>
      <c r="AA200" s="72">
        <f t="shared" si="62"/>
        <v>-1.8499999999999996</v>
      </c>
      <c r="AB200" s="70"/>
      <c r="AC200" s="70"/>
      <c r="AD200" s="70">
        <f t="shared" si="64"/>
        <v>0</v>
      </c>
      <c r="AE200" s="70"/>
      <c r="AF200" s="50"/>
      <c r="AG200" s="5"/>
      <c r="AH200" s="5"/>
      <c r="AI200" s="5"/>
      <c r="AJ200" s="5"/>
      <c r="AK200" s="5"/>
    </row>
    <row r="201" spans="1:37" ht="15.75" customHeight="1">
      <c r="A201" s="5"/>
      <c r="B201" s="48" t="s">
        <v>5</v>
      </c>
      <c r="C201" s="31" t="s">
        <v>469</v>
      </c>
      <c r="D201" s="28">
        <v>1</v>
      </c>
      <c r="E201" s="19"/>
      <c r="F201" s="19" t="s">
        <v>338</v>
      </c>
      <c r="G201" s="19"/>
      <c r="H201" s="20" t="s">
        <v>30</v>
      </c>
      <c r="I201" s="39" t="s">
        <v>339</v>
      </c>
      <c r="J201" s="41">
        <v>6.46</v>
      </c>
      <c r="K201" s="41">
        <v>2.5</v>
      </c>
      <c r="L201" s="44">
        <f t="shared" si="58"/>
        <v>12.096000000000002</v>
      </c>
      <c r="M201" s="40"/>
      <c r="N201" s="33"/>
      <c r="O201" s="25"/>
      <c r="P201" s="37"/>
      <c r="Q201" s="37">
        <f t="shared" si="66"/>
        <v>0</v>
      </c>
      <c r="R201" s="37"/>
      <c r="S201" s="37">
        <f t="shared" si="57"/>
        <v>36.288000000000004</v>
      </c>
      <c r="T201" s="37">
        <f t="shared" si="59"/>
        <v>-36.288000000000004</v>
      </c>
      <c r="U201" s="70"/>
      <c r="V201" s="70"/>
      <c r="W201" s="71"/>
      <c r="X201" s="37">
        <f t="shared" si="61"/>
        <v>-12.096000000000002</v>
      </c>
      <c r="Y201" s="70"/>
      <c r="Z201" s="70"/>
      <c r="AA201" s="72">
        <f t="shared" si="62"/>
        <v>0</v>
      </c>
      <c r="AB201" s="70"/>
      <c r="AC201" s="70"/>
      <c r="AD201" s="70">
        <f t="shared" si="64"/>
        <v>0</v>
      </c>
      <c r="AE201" s="70"/>
      <c r="AF201" s="50"/>
      <c r="AG201" s="5"/>
      <c r="AH201" s="5"/>
      <c r="AI201" s="5"/>
      <c r="AJ201" s="5"/>
      <c r="AK201" s="5"/>
    </row>
    <row r="202" spans="1:37" ht="15.75" customHeight="1">
      <c r="A202" s="5"/>
      <c r="B202" s="48" t="s">
        <v>5</v>
      </c>
      <c r="C202" s="31" t="s">
        <v>470</v>
      </c>
      <c r="D202" s="28">
        <v>1</v>
      </c>
      <c r="E202" s="19"/>
      <c r="F202" s="19" t="s">
        <v>338</v>
      </c>
      <c r="G202" s="19"/>
      <c r="H202" s="20" t="s">
        <v>23</v>
      </c>
      <c r="I202" s="39" t="s">
        <v>339</v>
      </c>
      <c r="J202" s="41">
        <v>5.13</v>
      </c>
      <c r="K202" s="41">
        <v>3.5</v>
      </c>
      <c r="L202" s="44">
        <f t="shared" si="58"/>
        <v>11.650499999999999</v>
      </c>
      <c r="M202" s="40"/>
      <c r="N202" s="33"/>
      <c r="O202" s="25">
        <v>45</v>
      </c>
      <c r="P202" s="37"/>
      <c r="Q202" s="37">
        <f t="shared" si="66"/>
        <v>40.5</v>
      </c>
      <c r="R202" s="37"/>
      <c r="S202" s="37">
        <f t="shared" si="57"/>
        <v>34.951499999999996</v>
      </c>
      <c r="T202" s="37">
        <f t="shared" si="59"/>
        <v>10.048500000000004</v>
      </c>
      <c r="U202" s="70"/>
      <c r="V202" s="70"/>
      <c r="W202" s="71"/>
      <c r="X202" s="37">
        <f t="shared" si="61"/>
        <v>-11.650499999999999</v>
      </c>
      <c r="Y202" s="70"/>
      <c r="Z202" s="70"/>
      <c r="AA202" s="72">
        <f t="shared" si="62"/>
        <v>-45</v>
      </c>
      <c r="AB202" s="70"/>
      <c r="AC202" s="70"/>
      <c r="AD202" s="70">
        <f t="shared" si="64"/>
        <v>0</v>
      </c>
      <c r="AE202" s="70"/>
      <c r="AF202" s="50"/>
      <c r="AG202" s="5"/>
      <c r="AH202" s="5"/>
      <c r="AI202" s="5"/>
      <c r="AJ202" s="5"/>
      <c r="AK202" s="5"/>
    </row>
    <row r="203" spans="1:37" ht="15.75" customHeight="1">
      <c r="A203" s="5"/>
      <c r="B203" s="48" t="s">
        <v>5</v>
      </c>
      <c r="C203" s="31" t="s">
        <v>471</v>
      </c>
      <c r="D203" s="28">
        <v>1</v>
      </c>
      <c r="E203" s="19"/>
      <c r="F203" s="19" t="s">
        <v>340</v>
      </c>
      <c r="G203" s="19"/>
      <c r="H203" s="20" t="s">
        <v>23</v>
      </c>
      <c r="I203" s="39" t="s">
        <v>339</v>
      </c>
      <c r="J203" s="41">
        <v>5.0999999999999996</v>
      </c>
      <c r="K203" s="41">
        <v>7</v>
      </c>
      <c r="L203" s="44">
        <f t="shared" si="58"/>
        <v>16.335000000000001</v>
      </c>
      <c r="M203" s="40"/>
      <c r="N203" s="33"/>
      <c r="O203" s="25">
        <v>45</v>
      </c>
      <c r="P203" s="37"/>
      <c r="Q203" s="37">
        <f t="shared" si="66"/>
        <v>40.5</v>
      </c>
      <c r="R203" s="37"/>
      <c r="S203" s="37">
        <f t="shared" si="57"/>
        <v>49.005000000000003</v>
      </c>
      <c r="T203" s="37">
        <f t="shared" si="59"/>
        <v>-4.0050000000000026</v>
      </c>
      <c r="U203" s="70"/>
      <c r="V203" s="70"/>
      <c r="W203" s="71"/>
      <c r="X203" s="37">
        <f t="shared" si="61"/>
        <v>-16.335000000000001</v>
      </c>
      <c r="Y203" s="70"/>
      <c r="Z203" s="70"/>
      <c r="AA203" s="72">
        <f t="shared" si="62"/>
        <v>-45</v>
      </c>
      <c r="AB203" s="70"/>
      <c r="AC203" s="70"/>
      <c r="AD203" s="70">
        <f t="shared" si="64"/>
        <v>0</v>
      </c>
      <c r="AE203" s="70"/>
      <c r="AF203" s="50"/>
      <c r="AG203" s="5"/>
      <c r="AH203" s="5"/>
      <c r="AI203" s="5"/>
      <c r="AJ203" s="5"/>
      <c r="AK203" s="5"/>
    </row>
    <row r="204" spans="1:37" ht="15.75" customHeight="1">
      <c r="A204" s="5"/>
      <c r="B204" s="48" t="s">
        <v>5</v>
      </c>
      <c r="C204" s="6" t="s">
        <v>472</v>
      </c>
      <c r="D204" s="28">
        <v>1</v>
      </c>
      <c r="E204" s="19">
        <v>12</v>
      </c>
      <c r="F204" s="19" t="s">
        <v>338</v>
      </c>
      <c r="G204" s="19"/>
      <c r="H204" s="20" t="s">
        <v>16</v>
      </c>
      <c r="I204" s="39" t="s">
        <v>339</v>
      </c>
      <c r="J204" s="41">
        <v>0.76</v>
      </c>
      <c r="K204" s="41">
        <v>1.2</v>
      </c>
      <c r="L204" s="44">
        <f t="shared" si="58"/>
        <v>2.6459999999999999</v>
      </c>
      <c r="M204" s="248">
        <v>4.5999999999999996</v>
      </c>
      <c r="N204" s="33"/>
      <c r="O204" s="248">
        <v>6.8</v>
      </c>
      <c r="P204" s="37"/>
      <c r="Q204" s="37">
        <f t="shared" si="66"/>
        <v>6.12</v>
      </c>
      <c r="R204" s="37"/>
      <c r="S204" s="37">
        <f t="shared" si="57"/>
        <v>7.9379999999999997</v>
      </c>
      <c r="T204" s="37">
        <f t="shared" si="59"/>
        <v>-1.1379999999999999</v>
      </c>
      <c r="U204" s="70"/>
      <c r="V204" s="70"/>
      <c r="W204" s="71"/>
      <c r="X204" s="37">
        <f t="shared" si="61"/>
        <v>1.9539999999999997</v>
      </c>
      <c r="Y204" s="70"/>
      <c r="Z204" s="70"/>
      <c r="AA204" s="72">
        <f t="shared" si="62"/>
        <v>-2.2000000000000002</v>
      </c>
      <c r="AB204" s="70"/>
      <c r="AC204" s="70"/>
      <c r="AD204" s="70">
        <f t="shared" si="64"/>
        <v>0</v>
      </c>
      <c r="AE204" s="70"/>
      <c r="AF204" s="50"/>
      <c r="AG204" s="5"/>
      <c r="AH204" s="5"/>
      <c r="AI204" s="5"/>
      <c r="AJ204" s="5"/>
      <c r="AK204" s="5"/>
    </row>
    <row r="205" spans="1:37" ht="15.75" customHeight="1">
      <c r="A205" s="5"/>
      <c r="B205" s="48" t="s">
        <v>5</v>
      </c>
      <c r="C205" s="31" t="s">
        <v>473</v>
      </c>
      <c r="D205" s="28">
        <v>1</v>
      </c>
      <c r="E205" s="19"/>
      <c r="F205" s="19" t="s">
        <v>340</v>
      </c>
      <c r="G205" s="19"/>
      <c r="H205" s="20" t="s">
        <v>23</v>
      </c>
      <c r="I205" s="39" t="s">
        <v>339</v>
      </c>
      <c r="J205" s="41">
        <v>6.31</v>
      </c>
      <c r="K205" s="41">
        <v>4.5</v>
      </c>
      <c r="L205" s="44">
        <f t="shared" si="58"/>
        <v>14.593499999999999</v>
      </c>
      <c r="M205" s="248">
        <v>35</v>
      </c>
      <c r="N205" s="33"/>
      <c r="O205" s="241">
        <v>50</v>
      </c>
      <c r="P205" s="37"/>
      <c r="Q205" s="37">
        <f t="shared" si="66"/>
        <v>45</v>
      </c>
      <c r="R205" s="37"/>
      <c r="S205" s="37">
        <f t="shared" si="57"/>
        <v>43.780499999999996</v>
      </c>
      <c r="T205" s="37">
        <f t="shared" si="59"/>
        <v>6.2195000000000036</v>
      </c>
      <c r="U205" s="70"/>
      <c r="V205" s="70"/>
      <c r="W205" s="71"/>
      <c r="X205" s="37">
        <f t="shared" si="61"/>
        <v>20.406500000000001</v>
      </c>
      <c r="Y205" s="70"/>
      <c r="Z205" s="70"/>
      <c r="AA205" s="72">
        <f t="shared" si="62"/>
        <v>-15</v>
      </c>
      <c r="AB205" s="70"/>
      <c r="AC205" s="70"/>
      <c r="AD205" s="70">
        <f t="shared" si="64"/>
        <v>0</v>
      </c>
      <c r="AE205" s="70"/>
      <c r="AF205" s="50"/>
      <c r="AG205" s="5"/>
      <c r="AH205" s="5"/>
      <c r="AI205" s="5"/>
      <c r="AJ205" s="5"/>
      <c r="AK205" s="5"/>
    </row>
    <row r="206" spans="1:37" ht="15.75" customHeight="1">
      <c r="A206" s="5"/>
      <c r="B206" s="48" t="s">
        <v>5</v>
      </c>
      <c r="C206" s="31" t="s">
        <v>474</v>
      </c>
      <c r="D206" s="28">
        <v>1</v>
      </c>
      <c r="E206" s="19"/>
      <c r="F206" s="19" t="s">
        <v>338</v>
      </c>
      <c r="G206" s="19"/>
      <c r="H206" s="20" t="s">
        <v>30</v>
      </c>
      <c r="I206" s="39" t="s">
        <v>339</v>
      </c>
      <c r="J206" s="41">
        <v>9.3800000000000008</v>
      </c>
      <c r="K206" s="41">
        <v>4.5</v>
      </c>
      <c r="L206" s="44">
        <f t="shared" si="58"/>
        <v>18.738000000000003</v>
      </c>
      <c r="M206" s="248">
        <v>37</v>
      </c>
      <c r="N206" s="33"/>
      <c r="O206" s="241">
        <v>42</v>
      </c>
      <c r="P206" s="37"/>
      <c r="Q206" s="37">
        <f t="shared" si="66"/>
        <v>37.800000000000004</v>
      </c>
      <c r="R206" s="37"/>
      <c r="S206" s="37">
        <f t="shared" si="57"/>
        <v>56.214000000000013</v>
      </c>
      <c r="T206" s="37">
        <f t="shared" si="59"/>
        <v>-14.214000000000013</v>
      </c>
      <c r="U206" s="70"/>
      <c r="V206" s="70"/>
      <c r="W206" s="71"/>
      <c r="X206" s="37">
        <f>M218-L206</f>
        <v>-14.838000000000003</v>
      </c>
      <c r="Y206" s="70"/>
      <c r="Z206" s="70"/>
      <c r="AA206" s="72">
        <f>M218-O206</f>
        <v>-38.1</v>
      </c>
      <c r="AB206" s="70"/>
      <c r="AC206" s="70"/>
      <c r="AD206" s="70">
        <f t="shared" si="64"/>
        <v>0</v>
      </c>
      <c r="AE206" s="70"/>
      <c r="AF206" s="50"/>
      <c r="AG206" s="5"/>
      <c r="AH206" s="5"/>
      <c r="AI206" s="5"/>
      <c r="AJ206" s="5"/>
      <c r="AK206" s="5"/>
    </row>
    <row r="207" spans="1:37" ht="15.75" customHeight="1">
      <c r="A207" s="5"/>
      <c r="B207" s="48" t="s">
        <v>5</v>
      </c>
      <c r="C207" s="31" t="s">
        <v>475</v>
      </c>
      <c r="D207" s="28">
        <v>1</v>
      </c>
      <c r="E207" s="19"/>
      <c r="F207" s="19" t="s">
        <v>338</v>
      </c>
      <c r="G207" s="19"/>
      <c r="H207" s="20" t="s">
        <v>30</v>
      </c>
      <c r="I207" s="39" t="s">
        <v>339</v>
      </c>
      <c r="J207" s="41">
        <v>8.5399999999999991</v>
      </c>
      <c r="K207" s="38">
        <v>4.5</v>
      </c>
      <c r="L207" s="44">
        <f t="shared" si="58"/>
        <v>17.603999999999999</v>
      </c>
      <c r="M207" s="248">
        <v>32</v>
      </c>
      <c r="N207" s="33"/>
      <c r="O207" s="241">
        <v>37</v>
      </c>
      <c r="P207" s="37"/>
      <c r="Q207" s="37">
        <f t="shared" si="66"/>
        <v>33.300000000000004</v>
      </c>
      <c r="R207" s="37"/>
      <c r="S207" s="37">
        <f t="shared" si="57"/>
        <v>52.811999999999998</v>
      </c>
      <c r="T207" s="37">
        <f t="shared" si="59"/>
        <v>-15.811999999999998</v>
      </c>
      <c r="U207" s="70"/>
      <c r="V207" s="70"/>
      <c r="W207" s="71"/>
      <c r="X207" s="37" t="e">
        <f>#REF!-L207</f>
        <v>#REF!</v>
      </c>
      <c r="Y207" s="70"/>
      <c r="Z207" s="70"/>
      <c r="AA207" s="72" t="e">
        <f>#REF!-O207</f>
        <v>#REF!</v>
      </c>
      <c r="AB207" s="70"/>
      <c r="AC207" s="70"/>
      <c r="AD207" s="70">
        <f t="shared" si="64"/>
        <v>0</v>
      </c>
      <c r="AE207" s="70"/>
      <c r="AF207" s="50"/>
      <c r="AG207" s="5"/>
      <c r="AH207" s="5"/>
      <c r="AI207" s="5"/>
      <c r="AJ207" s="5"/>
      <c r="AK207" s="5"/>
    </row>
    <row r="208" spans="1:37" ht="15.75" customHeight="1">
      <c r="A208" s="5"/>
      <c r="B208" s="48" t="s">
        <v>476</v>
      </c>
      <c r="C208" s="31" t="s">
        <v>477</v>
      </c>
      <c r="D208" s="28">
        <v>1</v>
      </c>
      <c r="E208" s="19"/>
      <c r="F208" s="19" t="s">
        <v>478</v>
      </c>
      <c r="G208" s="19"/>
      <c r="H208" s="20" t="s">
        <v>30</v>
      </c>
      <c r="I208" s="39" t="s">
        <v>341</v>
      </c>
      <c r="J208" s="41">
        <v>3.41</v>
      </c>
      <c r="K208" s="41">
        <v>4.33</v>
      </c>
      <c r="L208" s="44">
        <f t="shared" si="58"/>
        <v>10.449000000000002</v>
      </c>
      <c r="M208" s="248">
        <v>27</v>
      </c>
      <c r="N208" s="33"/>
      <c r="O208" s="241">
        <v>30</v>
      </c>
      <c r="P208" s="37"/>
      <c r="Q208" s="37">
        <f t="shared" si="66"/>
        <v>27</v>
      </c>
      <c r="R208" s="37"/>
      <c r="S208" s="37">
        <f t="shared" si="57"/>
        <v>31.347000000000005</v>
      </c>
      <c r="T208" s="37">
        <f t="shared" si="59"/>
        <v>-1.3470000000000049</v>
      </c>
      <c r="U208" s="70"/>
      <c r="V208" s="70"/>
      <c r="W208" s="71"/>
      <c r="X208" s="37">
        <f t="shared" ref="X208:X217" si="67">M208-L208</f>
        <v>16.550999999999998</v>
      </c>
      <c r="Y208" s="70"/>
      <c r="Z208" s="70"/>
      <c r="AA208" s="72">
        <f t="shared" ref="AA208:AA217" si="68">M208-O208</f>
        <v>-3</v>
      </c>
      <c r="AB208" s="70"/>
      <c r="AC208" s="70"/>
      <c r="AD208" s="70">
        <f t="shared" si="64"/>
        <v>0</v>
      </c>
      <c r="AE208" s="70"/>
      <c r="AF208" s="50"/>
      <c r="AG208" s="5"/>
      <c r="AH208" s="5"/>
      <c r="AI208" s="5"/>
      <c r="AJ208" s="5"/>
      <c r="AK208" s="5"/>
    </row>
    <row r="209" spans="1:37" ht="15.75" customHeight="1">
      <c r="A209" s="5"/>
      <c r="B209" s="48" t="s">
        <v>476</v>
      </c>
      <c r="C209" s="31" t="s">
        <v>479</v>
      </c>
      <c r="D209" s="28">
        <v>1</v>
      </c>
      <c r="E209" s="19"/>
      <c r="F209" s="19" t="s">
        <v>340</v>
      </c>
      <c r="G209" s="19"/>
      <c r="H209" s="20" t="s">
        <v>16</v>
      </c>
      <c r="I209" s="39" t="s">
        <v>341</v>
      </c>
      <c r="J209" s="41">
        <v>0.33</v>
      </c>
      <c r="K209" s="41">
        <v>0.3</v>
      </c>
      <c r="L209" s="44">
        <f t="shared" si="58"/>
        <v>0.85050000000000003</v>
      </c>
      <c r="M209" s="248">
        <v>2.4</v>
      </c>
      <c r="N209" s="33"/>
      <c r="O209" s="241">
        <v>2.7</v>
      </c>
      <c r="P209" s="37"/>
      <c r="Q209" s="37">
        <f t="shared" si="66"/>
        <v>2.4300000000000002</v>
      </c>
      <c r="R209" s="37"/>
      <c r="S209" s="37">
        <f t="shared" si="57"/>
        <v>2.5514999999999999</v>
      </c>
      <c r="T209" s="37">
        <f t="shared" si="59"/>
        <v>0.1485000000000003</v>
      </c>
      <c r="U209" s="70"/>
      <c r="V209" s="70"/>
      <c r="W209" s="71"/>
      <c r="X209" s="37">
        <f t="shared" si="67"/>
        <v>1.5494999999999999</v>
      </c>
      <c r="Y209" s="70"/>
      <c r="Z209" s="70"/>
      <c r="AA209" s="72">
        <f t="shared" si="68"/>
        <v>-0.30000000000000027</v>
      </c>
      <c r="AB209" s="70"/>
      <c r="AC209" s="70"/>
      <c r="AD209" s="70">
        <f t="shared" si="64"/>
        <v>0</v>
      </c>
      <c r="AE209" s="70"/>
      <c r="AF209" s="50"/>
      <c r="AG209" s="5"/>
      <c r="AH209" s="5"/>
      <c r="AI209" s="5"/>
      <c r="AJ209" s="5"/>
      <c r="AK209" s="5"/>
    </row>
    <row r="210" spans="1:37" ht="15.75" customHeight="1">
      <c r="A210" s="5"/>
      <c r="B210" s="48"/>
      <c r="C210" s="31" t="s">
        <v>480</v>
      </c>
      <c r="D210" s="28">
        <v>1</v>
      </c>
      <c r="E210" s="19"/>
      <c r="F210" s="19" t="s">
        <v>340</v>
      </c>
      <c r="G210" s="19"/>
      <c r="H210" s="20" t="s">
        <v>23</v>
      </c>
      <c r="I210" s="39" t="s">
        <v>341</v>
      </c>
      <c r="J210" s="41">
        <v>5.41</v>
      </c>
      <c r="K210" s="41">
        <v>3.2</v>
      </c>
      <c r="L210" s="44">
        <f t="shared" si="58"/>
        <v>11.6235</v>
      </c>
      <c r="M210" s="248">
        <v>30</v>
      </c>
      <c r="N210" s="33"/>
      <c r="O210" s="241">
        <v>36</v>
      </c>
      <c r="P210" s="37"/>
      <c r="Q210" s="37">
        <f t="shared" si="66"/>
        <v>32.4</v>
      </c>
      <c r="R210" s="37"/>
      <c r="S210" s="37">
        <f t="shared" si="57"/>
        <v>34.8705</v>
      </c>
      <c r="T210" s="37">
        <f t="shared" si="59"/>
        <v>1.1295000000000002</v>
      </c>
      <c r="U210" s="70"/>
      <c r="V210" s="70"/>
      <c r="W210" s="71"/>
      <c r="X210" s="37">
        <f t="shared" si="67"/>
        <v>18.3765</v>
      </c>
      <c r="Y210" s="70"/>
      <c r="Z210" s="70"/>
      <c r="AA210" s="72">
        <f t="shared" si="68"/>
        <v>-6</v>
      </c>
      <c r="AB210" s="70"/>
      <c r="AC210" s="70"/>
      <c r="AD210" s="70">
        <f t="shared" si="64"/>
        <v>0</v>
      </c>
      <c r="AE210" s="70"/>
      <c r="AF210" s="50"/>
      <c r="AG210" s="5"/>
      <c r="AH210" s="5"/>
      <c r="AI210" s="5"/>
      <c r="AJ210" s="5"/>
      <c r="AK210" s="5"/>
    </row>
    <row r="211" spans="1:37" ht="15.75" customHeight="1">
      <c r="A211" s="5"/>
      <c r="B211" s="48"/>
      <c r="C211" s="31" t="s">
        <v>481</v>
      </c>
      <c r="D211" s="28">
        <v>1</v>
      </c>
      <c r="E211" s="19"/>
      <c r="F211" s="19" t="s">
        <v>340</v>
      </c>
      <c r="G211" s="19"/>
      <c r="H211" s="20" t="s">
        <v>23</v>
      </c>
      <c r="I211" s="39" t="s">
        <v>341</v>
      </c>
      <c r="J211" s="41">
        <v>4.58</v>
      </c>
      <c r="K211" s="41">
        <v>3.2</v>
      </c>
      <c r="L211" s="44">
        <f t="shared" si="58"/>
        <v>10.503000000000002</v>
      </c>
      <c r="M211" s="248">
        <v>30</v>
      </c>
      <c r="N211" s="33"/>
      <c r="O211" s="241">
        <v>33</v>
      </c>
      <c r="P211" s="37"/>
      <c r="Q211" s="37">
        <f t="shared" si="66"/>
        <v>29.7</v>
      </c>
      <c r="R211" s="37"/>
      <c r="S211" s="37">
        <f t="shared" si="57"/>
        <v>31.509000000000007</v>
      </c>
      <c r="T211" s="37">
        <f t="shared" si="59"/>
        <v>1.4909999999999926</v>
      </c>
      <c r="U211" s="70"/>
      <c r="V211" s="70"/>
      <c r="W211" s="71"/>
      <c r="X211" s="37">
        <f t="shared" si="67"/>
        <v>19.497</v>
      </c>
      <c r="Y211" s="70"/>
      <c r="Z211" s="70"/>
      <c r="AA211" s="72">
        <f t="shared" si="68"/>
        <v>-3</v>
      </c>
      <c r="AB211" s="70"/>
      <c r="AC211" s="70"/>
      <c r="AD211" s="70">
        <f t="shared" si="64"/>
        <v>0</v>
      </c>
      <c r="AE211" s="70"/>
      <c r="AF211" s="50"/>
      <c r="AG211" s="5"/>
      <c r="AH211" s="5"/>
      <c r="AI211" s="5"/>
      <c r="AJ211" s="5"/>
      <c r="AK211" s="5"/>
    </row>
    <row r="212" spans="1:37" ht="15.75" customHeight="1">
      <c r="A212" s="5"/>
      <c r="B212" s="48"/>
      <c r="C212" s="31" t="s">
        <v>482</v>
      </c>
      <c r="D212" s="28">
        <v>1</v>
      </c>
      <c r="E212" s="19"/>
      <c r="F212" s="19" t="s">
        <v>340</v>
      </c>
      <c r="G212" s="19"/>
      <c r="H212" s="20" t="s">
        <v>23</v>
      </c>
      <c r="I212" s="39" t="s">
        <v>389</v>
      </c>
      <c r="J212" s="41">
        <v>4.41</v>
      </c>
      <c r="K212" s="41">
        <v>3.2</v>
      </c>
      <c r="L212" s="44">
        <f t="shared" si="58"/>
        <v>10.2735</v>
      </c>
      <c r="M212" s="248">
        <v>30</v>
      </c>
      <c r="N212" s="33"/>
      <c r="O212" s="241">
        <v>37</v>
      </c>
      <c r="P212" s="37"/>
      <c r="Q212" s="37">
        <f t="shared" si="66"/>
        <v>33.300000000000004</v>
      </c>
      <c r="R212" s="37"/>
      <c r="S212" s="37">
        <f t="shared" si="57"/>
        <v>30.820500000000003</v>
      </c>
      <c r="T212" s="37">
        <f t="shared" si="59"/>
        <v>6.1794999999999973</v>
      </c>
      <c r="U212" s="70"/>
      <c r="V212" s="70"/>
      <c r="W212" s="71"/>
      <c r="X212" s="37">
        <f t="shared" si="67"/>
        <v>19.726500000000001</v>
      </c>
      <c r="Y212" s="70"/>
      <c r="Z212" s="70"/>
      <c r="AA212" s="72">
        <f t="shared" si="68"/>
        <v>-7</v>
      </c>
      <c r="AB212" s="70"/>
      <c r="AC212" s="70"/>
      <c r="AD212" s="70">
        <f t="shared" si="64"/>
        <v>0</v>
      </c>
      <c r="AE212" s="70"/>
      <c r="AF212" s="50"/>
      <c r="AG212" s="5"/>
      <c r="AH212" s="5"/>
      <c r="AI212" s="5"/>
      <c r="AJ212" s="5"/>
      <c r="AK212" s="5"/>
    </row>
    <row r="213" spans="1:37" ht="15.75" customHeight="1">
      <c r="A213" s="5"/>
      <c r="B213" s="48"/>
      <c r="C213" s="31" t="s">
        <v>483</v>
      </c>
      <c r="D213" s="28">
        <v>1</v>
      </c>
      <c r="E213" s="19"/>
      <c r="F213" s="19" t="s">
        <v>340</v>
      </c>
      <c r="G213" s="19"/>
      <c r="H213" s="20" t="s">
        <v>23</v>
      </c>
      <c r="I213" s="39" t="s">
        <v>389</v>
      </c>
      <c r="J213" s="41">
        <v>4.66</v>
      </c>
      <c r="K213" s="41">
        <v>3.2</v>
      </c>
      <c r="L213" s="44">
        <f t="shared" si="58"/>
        <v>10.611000000000001</v>
      </c>
      <c r="M213" s="248">
        <v>30</v>
      </c>
      <c r="N213" s="33"/>
      <c r="O213" s="241">
        <v>35</v>
      </c>
      <c r="P213" s="37"/>
      <c r="Q213" s="37">
        <f t="shared" si="66"/>
        <v>31.5</v>
      </c>
      <c r="R213" s="37"/>
      <c r="S213" s="37">
        <f t="shared" si="57"/>
        <v>31.833000000000002</v>
      </c>
      <c r="T213" s="37">
        <f t="shared" si="59"/>
        <v>3.166999999999998</v>
      </c>
      <c r="U213" s="70"/>
      <c r="V213" s="70"/>
      <c r="W213" s="71"/>
      <c r="X213" s="37">
        <f t="shared" si="67"/>
        <v>19.388999999999999</v>
      </c>
      <c r="Y213" s="70"/>
      <c r="Z213" s="70"/>
      <c r="AA213" s="72">
        <f t="shared" si="68"/>
        <v>-5</v>
      </c>
      <c r="AB213" s="70"/>
      <c r="AC213" s="70"/>
      <c r="AD213" s="70">
        <f t="shared" si="64"/>
        <v>0</v>
      </c>
      <c r="AE213" s="70"/>
      <c r="AF213" s="50"/>
      <c r="AG213" s="5"/>
      <c r="AH213" s="5"/>
      <c r="AI213" s="5"/>
      <c r="AJ213" s="5"/>
      <c r="AK213" s="5"/>
    </row>
    <row r="214" spans="1:37" ht="15.75" customHeight="1">
      <c r="A214" s="5"/>
      <c r="B214" s="48"/>
      <c r="C214" s="31" t="s">
        <v>484</v>
      </c>
      <c r="D214" s="28">
        <v>1</v>
      </c>
      <c r="E214" s="19"/>
      <c r="F214" s="19" t="s">
        <v>340</v>
      </c>
      <c r="G214" s="19"/>
      <c r="H214" s="20" t="s">
        <v>23</v>
      </c>
      <c r="I214" s="39" t="s">
        <v>341</v>
      </c>
      <c r="J214" s="41">
        <v>4.3499999999999996</v>
      </c>
      <c r="K214" s="41">
        <v>3.2</v>
      </c>
      <c r="L214" s="44">
        <f t="shared" si="58"/>
        <v>10.192500000000001</v>
      </c>
      <c r="M214" s="248">
        <v>30</v>
      </c>
      <c r="N214" s="33"/>
      <c r="O214" s="241">
        <v>35</v>
      </c>
      <c r="P214" s="37"/>
      <c r="Q214" s="37">
        <f t="shared" si="66"/>
        <v>31.5</v>
      </c>
      <c r="R214" s="37"/>
      <c r="S214" s="37">
        <f t="shared" si="57"/>
        <v>30.577500000000001</v>
      </c>
      <c r="T214" s="37">
        <f t="shared" si="59"/>
        <v>4.4224999999999994</v>
      </c>
      <c r="U214" s="70"/>
      <c r="V214" s="70"/>
      <c r="W214" s="71"/>
      <c r="X214" s="37">
        <f t="shared" si="67"/>
        <v>19.807499999999997</v>
      </c>
      <c r="Y214" s="70"/>
      <c r="Z214" s="70"/>
      <c r="AA214" s="72">
        <f t="shared" si="68"/>
        <v>-5</v>
      </c>
      <c r="AB214" s="70"/>
      <c r="AC214" s="70"/>
      <c r="AD214" s="70">
        <f t="shared" si="64"/>
        <v>0</v>
      </c>
      <c r="AE214" s="70"/>
      <c r="AF214" s="50"/>
      <c r="AG214" s="5"/>
      <c r="AH214" s="5"/>
      <c r="AI214" s="5"/>
      <c r="AJ214" s="5"/>
      <c r="AK214" s="5"/>
    </row>
    <row r="215" spans="1:37" ht="15.75" customHeight="1">
      <c r="A215" s="5"/>
      <c r="B215" s="48"/>
      <c r="C215" s="31" t="s">
        <v>485</v>
      </c>
      <c r="D215" s="28">
        <v>1</v>
      </c>
      <c r="E215" s="19"/>
      <c r="F215" s="19" t="s">
        <v>340</v>
      </c>
      <c r="G215" s="19"/>
      <c r="H215" s="20" t="s">
        <v>23</v>
      </c>
      <c r="I215" s="39" t="s">
        <v>389</v>
      </c>
      <c r="J215" s="41">
        <v>5.62</v>
      </c>
      <c r="K215" s="41">
        <v>3.2</v>
      </c>
      <c r="L215" s="44">
        <f t="shared" si="58"/>
        <v>11.907000000000002</v>
      </c>
      <c r="M215" s="248">
        <v>32</v>
      </c>
      <c r="N215" s="33"/>
      <c r="O215" s="241">
        <v>37</v>
      </c>
      <c r="P215" s="37"/>
      <c r="Q215" s="37">
        <f t="shared" si="66"/>
        <v>33.300000000000004</v>
      </c>
      <c r="R215" s="37"/>
      <c r="S215" s="37">
        <f t="shared" ref="S215:S233" si="69">L215*3</f>
        <v>35.721000000000004</v>
      </c>
      <c r="T215" s="37">
        <f t="shared" si="59"/>
        <v>1.2789999999999964</v>
      </c>
      <c r="U215" s="70"/>
      <c r="V215" s="70"/>
      <c r="W215" s="71"/>
      <c r="X215" s="37">
        <f t="shared" si="67"/>
        <v>20.092999999999996</v>
      </c>
      <c r="Y215" s="70"/>
      <c r="Z215" s="70"/>
      <c r="AA215" s="72">
        <f t="shared" si="68"/>
        <v>-5</v>
      </c>
      <c r="AB215" s="70"/>
      <c r="AC215" s="70"/>
      <c r="AD215" s="70">
        <f t="shared" si="64"/>
        <v>0</v>
      </c>
      <c r="AE215" s="70"/>
      <c r="AF215" s="50"/>
      <c r="AG215" s="5"/>
      <c r="AH215" s="5"/>
      <c r="AI215" s="5"/>
      <c r="AJ215" s="5"/>
      <c r="AK215" s="5"/>
    </row>
    <row r="216" spans="1:37" ht="15.75" customHeight="1">
      <c r="A216" s="5"/>
      <c r="B216" s="48"/>
      <c r="C216" s="31" t="s">
        <v>486</v>
      </c>
      <c r="D216" s="28">
        <v>1</v>
      </c>
      <c r="E216" s="19"/>
      <c r="F216" s="19" t="s">
        <v>340</v>
      </c>
      <c r="G216" s="19"/>
      <c r="H216" s="20" t="s">
        <v>23</v>
      </c>
      <c r="I216" s="39" t="s">
        <v>389</v>
      </c>
      <c r="J216" s="41">
        <v>5.23</v>
      </c>
      <c r="K216" s="41">
        <v>3.2</v>
      </c>
      <c r="L216" s="44">
        <f t="shared" ref="L216:L233" si="70">(J216+K216)*1.35</f>
        <v>11.3805</v>
      </c>
      <c r="M216" s="248">
        <v>30</v>
      </c>
      <c r="N216" s="33"/>
      <c r="O216" s="241">
        <v>37</v>
      </c>
      <c r="P216" s="37"/>
      <c r="Q216" s="37">
        <f t="shared" si="66"/>
        <v>33.300000000000004</v>
      </c>
      <c r="R216" s="37"/>
      <c r="S216" s="37">
        <f t="shared" si="69"/>
        <v>34.141500000000001</v>
      </c>
      <c r="T216" s="37">
        <f t="shared" ref="T216:T233" si="71">O216-S216</f>
        <v>2.8584999999999994</v>
      </c>
      <c r="U216" s="70"/>
      <c r="V216" s="70"/>
      <c r="W216" s="71"/>
      <c r="X216" s="37">
        <f t="shared" si="67"/>
        <v>18.619500000000002</v>
      </c>
      <c r="Y216" s="70"/>
      <c r="Z216" s="70"/>
      <c r="AA216" s="72">
        <f t="shared" si="68"/>
        <v>-7</v>
      </c>
      <c r="AB216" s="70"/>
      <c r="AC216" s="70"/>
      <c r="AD216" s="70">
        <f t="shared" ref="AD216:AD233" si="72">U216-AC216</f>
        <v>0</v>
      </c>
      <c r="AE216" s="70"/>
      <c r="AF216" s="50"/>
      <c r="AG216" s="5"/>
      <c r="AH216" s="5"/>
      <c r="AI216" s="5"/>
      <c r="AJ216" s="5"/>
      <c r="AK216" s="5"/>
    </row>
    <row r="217" spans="1:37" ht="15.75" customHeight="1">
      <c r="A217" s="5"/>
      <c r="B217" s="48"/>
      <c r="C217" s="31" t="s">
        <v>487</v>
      </c>
      <c r="D217" s="28">
        <v>1</v>
      </c>
      <c r="E217" s="19"/>
      <c r="F217" s="19" t="s">
        <v>340</v>
      </c>
      <c r="G217" s="19"/>
      <c r="H217" s="20" t="s">
        <v>23</v>
      </c>
      <c r="I217" s="39" t="s">
        <v>389</v>
      </c>
      <c r="J217" s="41">
        <v>7.5</v>
      </c>
      <c r="K217" s="41">
        <v>3.2</v>
      </c>
      <c r="L217" s="44">
        <f t="shared" si="70"/>
        <v>14.445</v>
      </c>
      <c r="M217" s="248">
        <v>39</v>
      </c>
      <c r="N217" s="33"/>
      <c r="O217" s="241">
        <v>45</v>
      </c>
      <c r="P217" s="37"/>
      <c r="Q217" s="37">
        <f t="shared" si="66"/>
        <v>40.5</v>
      </c>
      <c r="R217" s="37"/>
      <c r="S217" s="37">
        <f t="shared" si="69"/>
        <v>43.335000000000001</v>
      </c>
      <c r="T217" s="37">
        <f t="shared" si="71"/>
        <v>1.6649999999999991</v>
      </c>
      <c r="U217" s="70"/>
      <c r="V217" s="70"/>
      <c r="W217" s="71"/>
      <c r="X217" s="37">
        <f t="shared" si="67"/>
        <v>24.555</v>
      </c>
      <c r="Y217" s="70"/>
      <c r="Z217" s="70"/>
      <c r="AA217" s="72">
        <f t="shared" si="68"/>
        <v>-6</v>
      </c>
      <c r="AB217" s="70"/>
      <c r="AC217" s="70"/>
      <c r="AD217" s="70">
        <f t="shared" si="72"/>
        <v>0</v>
      </c>
      <c r="AE217" s="70"/>
      <c r="AF217" s="50"/>
      <c r="AG217" s="5"/>
      <c r="AH217" s="5"/>
      <c r="AI217" s="5"/>
      <c r="AJ217" s="5"/>
      <c r="AK217" s="5"/>
    </row>
    <row r="218" spans="1:37" ht="15.75" customHeight="1">
      <c r="A218" s="5"/>
      <c r="B218" s="48"/>
      <c r="C218" s="31" t="s">
        <v>488</v>
      </c>
      <c r="D218" s="28">
        <v>1</v>
      </c>
      <c r="E218" s="19"/>
      <c r="F218" s="19" t="s">
        <v>338</v>
      </c>
      <c r="G218" s="19"/>
      <c r="H218" s="20" t="s">
        <v>16</v>
      </c>
      <c r="I218" s="39" t="s">
        <v>389</v>
      </c>
      <c r="J218" s="41">
        <v>0.4</v>
      </c>
      <c r="K218" s="41">
        <v>0.6</v>
      </c>
      <c r="L218" s="44">
        <f t="shared" si="70"/>
        <v>1.35</v>
      </c>
      <c r="M218" s="249">
        <v>3.9</v>
      </c>
      <c r="N218" s="33"/>
      <c r="O218" s="241">
        <v>4.9000000000000004</v>
      </c>
      <c r="P218" s="37"/>
      <c r="Q218" s="37">
        <f t="shared" si="66"/>
        <v>4.41</v>
      </c>
      <c r="R218" s="37"/>
      <c r="S218" s="37">
        <f t="shared" si="69"/>
        <v>4.0500000000000007</v>
      </c>
      <c r="T218" s="37">
        <f t="shared" si="71"/>
        <v>0.84999999999999964</v>
      </c>
      <c r="U218" s="70"/>
      <c r="V218" s="70"/>
      <c r="W218" s="71"/>
      <c r="X218" s="37" t="e">
        <f>#REF!-L218</f>
        <v>#REF!</v>
      </c>
      <c r="Y218" s="70"/>
      <c r="Z218" s="70"/>
      <c r="AA218" s="72" t="e">
        <f>#REF!-O218</f>
        <v>#REF!</v>
      </c>
      <c r="AB218" s="70"/>
      <c r="AC218" s="70"/>
      <c r="AD218" s="70">
        <f t="shared" si="72"/>
        <v>0</v>
      </c>
      <c r="AE218" s="70"/>
      <c r="AF218" s="50"/>
      <c r="AG218" s="5"/>
      <c r="AH218" s="5"/>
      <c r="AI218" s="5"/>
      <c r="AJ218" s="5"/>
      <c r="AK218" s="5"/>
    </row>
    <row r="219" spans="1:37" ht="15.75" customHeight="1">
      <c r="A219" s="5"/>
      <c r="B219" s="48"/>
      <c r="C219" s="31" t="s">
        <v>489</v>
      </c>
      <c r="D219" s="28">
        <v>1</v>
      </c>
      <c r="E219" s="19"/>
      <c r="F219" s="19" t="s">
        <v>340</v>
      </c>
      <c r="G219" s="19"/>
      <c r="H219" s="20" t="s">
        <v>16</v>
      </c>
      <c r="I219" s="39" t="s">
        <v>341</v>
      </c>
      <c r="J219" s="41">
        <v>0.51</v>
      </c>
      <c r="K219" s="41">
        <v>0.15</v>
      </c>
      <c r="L219" s="44">
        <f t="shared" si="70"/>
        <v>0.89100000000000013</v>
      </c>
      <c r="M219" s="40">
        <v>2.8</v>
      </c>
      <c r="N219" s="33">
        <v>3.5</v>
      </c>
      <c r="O219" s="25">
        <v>4</v>
      </c>
      <c r="P219" s="37"/>
      <c r="Q219" s="37">
        <f t="shared" si="66"/>
        <v>3.6</v>
      </c>
      <c r="R219" s="37"/>
      <c r="S219" s="37">
        <f t="shared" si="69"/>
        <v>2.6730000000000005</v>
      </c>
      <c r="T219" s="37">
        <f t="shared" si="71"/>
        <v>1.3269999999999995</v>
      </c>
      <c r="U219" s="70"/>
      <c r="V219" s="70"/>
      <c r="W219" s="71"/>
      <c r="X219" s="37">
        <f t="shared" ref="X219:X233" si="73">M219-L219</f>
        <v>1.9089999999999998</v>
      </c>
      <c r="Y219" s="70"/>
      <c r="Z219" s="70"/>
      <c r="AA219" s="72">
        <f t="shared" ref="AA219:AA233" si="74">M219-O219</f>
        <v>-1.2000000000000002</v>
      </c>
      <c r="AB219" s="70"/>
      <c r="AC219" s="70"/>
      <c r="AD219" s="70">
        <f t="shared" si="72"/>
        <v>0</v>
      </c>
      <c r="AE219" s="70"/>
      <c r="AF219" s="50"/>
      <c r="AG219" s="5"/>
      <c r="AH219" s="5"/>
      <c r="AI219" s="5"/>
      <c r="AJ219" s="5"/>
      <c r="AK219" s="5"/>
    </row>
    <row r="220" spans="1:37" ht="15.75" customHeight="1">
      <c r="A220" s="5"/>
      <c r="B220" s="48"/>
      <c r="C220" s="31" t="s">
        <v>490</v>
      </c>
      <c r="D220" s="28">
        <v>8</v>
      </c>
      <c r="E220" s="19"/>
      <c r="F220" s="19" t="s">
        <v>338</v>
      </c>
      <c r="G220" s="19"/>
      <c r="H220" s="20"/>
      <c r="I220" s="39" t="s">
        <v>341</v>
      </c>
      <c r="J220" s="41"/>
      <c r="K220" s="41"/>
      <c r="L220" s="44">
        <f t="shared" si="70"/>
        <v>0</v>
      </c>
      <c r="M220" s="40"/>
      <c r="N220" s="33"/>
      <c r="O220" s="25">
        <v>8</v>
      </c>
      <c r="P220" s="37"/>
      <c r="Q220" s="37">
        <f t="shared" si="66"/>
        <v>7.2</v>
      </c>
      <c r="R220" s="37"/>
      <c r="S220" s="37">
        <f t="shared" si="69"/>
        <v>0</v>
      </c>
      <c r="T220" s="37">
        <f t="shared" si="71"/>
        <v>8</v>
      </c>
      <c r="U220" s="70"/>
      <c r="V220" s="70"/>
      <c r="W220" s="71"/>
      <c r="X220" s="37">
        <f t="shared" si="73"/>
        <v>0</v>
      </c>
      <c r="Y220" s="70"/>
      <c r="Z220" s="70"/>
      <c r="AA220" s="72">
        <f t="shared" si="74"/>
        <v>-8</v>
      </c>
      <c r="AB220" s="70"/>
      <c r="AC220" s="70"/>
      <c r="AD220" s="70">
        <f t="shared" si="72"/>
        <v>0</v>
      </c>
      <c r="AE220" s="70"/>
      <c r="AF220" s="50"/>
      <c r="AG220" s="5"/>
      <c r="AH220" s="5"/>
      <c r="AI220" s="5"/>
      <c r="AJ220" s="5"/>
      <c r="AK220" s="5"/>
    </row>
    <row r="221" spans="1:37" ht="15.75" customHeight="1">
      <c r="A221" s="5"/>
      <c r="B221" s="48"/>
      <c r="C221" s="31" t="s">
        <v>491</v>
      </c>
      <c r="D221" s="28">
        <v>1</v>
      </c>
      <c r="E221" s="19"/>
      <c r="F221" s="238" t="s">
        <v>492</v>
      </c>
      <c r="G221" s="19"/>
      <c r="H221" s="20" t="s">
        <v>16</v>
      </c>
      <c r="I221" s="39" t="s">
        <v>389</v>
      </c>
      <c r="J221" s="41">
        <v>6.65</v>
      </c>
      <c r="K221" s="41">
        <v>2.5</v>
      </c>
      <c r="L221" s="44">
        <f t="shared" si="70"/>
        <v>12.352500000000001</v>
      </c>
      <c r="M221" s="40">
        <v>39</v>
      </c>
      <c r="N221" s="33"/>
      <c r="O221" s="25">
        <v>46.5</v>
      </c>
      <c r="P221" s="37"/>
      <c r="Q221" s="37">
        <f t="shared" si="66"/>
        <v>41.85</v>
      </c>
      <c r="R221" s="37"/>
      <c r="S221" s="37">
        <f t="shared" si="69"/>
        <v>37.057500000000005</v>
      </c>
      <c r="T221" s="37">
        <f t="shared" si="71"/>
        <v>9.4424999999999955</v>
      </c>
      <c r="U221" s="70"/>
      <c r="V221" s="70"/>
      <c r="W221" s="71"/>
      <c r="X221" s="37">
        <f t="shared" si="73"/>
        <v>26.647500000000001</v>
      </c>
      <c r="Y221" s="70"/>
      <c r="Z221" s="70"/>
      <c r="AA221" s="72">
        <f t="shared" si="74"/>
        <v>-7.5</v>
      </c>
      <c r="AB221" s="70"/>
      <c r="AC221" s="70"/>
      <c r="AD221" s="70">
        <f t="shared" si="72"/>
        <v>0</v>
      </c>
      <c r="AE221" s="70"/>
      <c r="AF221" s="50"/>
      <c r="AG221" s="5"/>
      <c r="AH221" s="5"/>
      <c r="AI221" s="5"/>
      <c r="AJ221" s="5"/>
      <c r="AK221" s="5"/>
    </row>
    <row r="222" spans="1:37" ht="15.75" customHeight="1">
      <c r="A222" s="5"/>
      <c r="B222" s="48"/>
      <c r="C222" s="31" t="s">
        <v>493</v>
      </c>
      <c r="D222" s="28">
        <v>1</v>
      </c>
      <c r="E222" s="19"/>
      <c r="F222" s="233" t="s">
        <v>478</v>
      </c>
      <c r="G222" s="19"/>
      <c r="H222" s="20" t="s">
        <v>16</v>
      </c>
      <c r="I222" s="39" t="s">
        <v>389</v>
      </c>
      <c r="J222" s="41">
        <v>6.65</v>
      </c>
      <c r="K222" s="41">
        <v>10</v>
      </c>
      <c r="L222" s="44">
        <f t="shared" si="70"/>
        <v>22.477499999999999</v>
      </c>
      <c r="M222" s="40">
        <v>39</v>
      </c>
      <c r="N222" s="33"/>
      <c r="O222" s="25">
        <v>43.75</v>
      </c>
      <c r="P222" s="37"/>
      <c r="Q222" s="37">
        <f t="shared" si="66"/>
        <v>39.375</v>
      </c>
      <c r="R222" s="37"/>
      <c r="S222" s="37">
        <f t="shared" si="69"/>
        <v>67.432500000000005</v>
      </c>
      <c r="T222" s="37">
        <f t="shared" si="71"/>
        <v>-23.682500000000005</v>
      </c>
      <c r="U222" s="70"/>
      <c r="V222" s="70"/>
      <c r="W222" s="71"/>
      <c r="X222" s="37">
        <f t="shared" si="73"/>
        <v>16.522500000000001</v>
      </c>
      <c r="Y222" s="70"/>
      <c r="Z222" s="70"/>
      <c r="AA222" s="72">
        <f t="shared" si="74"/>
        <v>-4.75</v>
      </c>
      <c r="AB222" s="70"/>
      <c r="AC222" s="70"/>
      <c r="AD222" s="70">
        <f t="shared" si="72"/>
        <v>0</v>
      </c>
      <c r="AE222" s="70"/>
      <c r="AF222" s="49"/>
      <c r="AG222" s="5"/>
      <c r="AH222" s="5"/>
      <c r="AI222" s="5"/>
      <c r="AJ222" s="5"/>
      <c r="AK222" s="5"/>
    </row>
    <row r="223" spans="1:37" ht="15.75" customHeight="1">
      <c r="A223" s="5"/>
      <c r="B223" s="48"/>
      <c r="C223" s="31" t="s">
        <v>494</v>
      </c>
      <c r="D223" s="28">
        <v>1</v>
      </c>
      <c r="E223" s="19"/>
      <c r="F223" s="233" t="s">
        <v>478</v>
      </c>
      <c r="G223" s="19"/>
      <c r="H223" s="20" t="s">
        <v>16</v>
      </c>
      <c r="I223" s="39" t="s">
        <v>389</v>
      </c>
      <c r="J223" s="41">
        <v>7.35</v>
      </c>
      <c r="K223" s="41">
        <v>2.5</v>
      </c>
      <c r="L223" s="44">
        <f t="shared" si="70"/>
        <v>13.297500000000001</v>
      </c>
      <c r="M223" s="40">
        <v>39</v>
      </c>
      <c r="N223" s="33"/>
      <c r="O223" s="25">
        <v>43.75</v>
      </c>
      <c r="P223" s="37"/>
      <c r="Q223" s="37">
        <f t="shared" si="66"/>
        <v>39.375</v>
      </c>
      <c r="R223" s="37"/>
      <c r="S223" s="37">
        <f t="shared" si="69"/>
        <v>39.892500000000005</v>
      </c>
      <c r="T223" s="37">
        <f t="shared" si="71"/>
        <v>3.8574999999999946</v>
      </c>
      <c r="U223" s="70"/>
      <c r="V223" s="70"/>
      <c r="W223" s="71"/>
      <c r="X223" s="37">
        <f t="shared" si="73"/>
        <v>25.702500000000001</v>
      </c>
      <c r="Y223" s="70"/>
      <c r="Z223" s="70"/>
      <c r="AA223" s="72">
        <f t="shared" si="74"/>
        <v>-4.75</v>
      </c>
      <c r="AB223" s="70"/>
      <c r="AC223" s="70"/>
      <c r="AD223" s="70">
        <f t="shared" si="72"/>
        <v>0</v>
      </c>
      <c r="AE223" s="70"/>
      <c r="AF223" s="49"/>
      <c r="AG223" s="5"/>
      <c r="AH223" s="5"/>
      <c r="AI223" s="5"/>
      <c r="AJ223" s="5"/>
      <c r="AK223" s="5"/>
    </row>
    <row r="224" spans="1:37" ht="15.75" customHeight="1">
      <c r="A224" s="5"/>
      <c r="B224" s="48"/>
      <c r="C224" s="31" t="s">
        <v>494</v>
      </c>
      <c r="D224" s="28">
        <v>1</v>
      </c>
      <c r="E224" s="19"/>
      <c r="F224" s="19" t="s">
        <v>492</v>
      </c>
      <c r="G224" s="19"/>
      <c r="H224" s="20" t="s">
        <v>16</v>
      </c>
      <c r="I224" s="39" t="s">
        <v>389</v>
      </c>
      <c r="J224" s="41">
        <v>7.7</v>
      </c>
      <c r="K224" s="41">
        <v>2.5</v>
      </c>
      <c r="L224" s="44">
        <f t="shared" si="70"/>
        <v>13.77</v>
      </c>
      <c r="M224" s="40">
        <v>39</v>
      </c>
      <c r="N224" s="33"/>
      <c r="O224" s="25">
        <v>46.5</v>
      </c>
      <c r="P224" s="37"/>
      <c r="Q224" s="37">
        <f t="shared" si="66"/>
        <v>41.85</v>
      </c>
      <c r="R224" s="37"/>
      <c r="S224" s="37">
        <f t="shared" si="69"/>
        <v>41.31</v>
      </c>
      <c r="T224" s="37">
        <f t="shared" si="71"/>
        <v>5.1899999999999977</v>
      </c>
      <c r="U224" s="70"/>
      <c r="V224" s="70"/>
      <c r="W224" s="71"/>
      <c r="X224" s="37">
        <f t="shared" si="73"/>
        <v>25.23</v>
      </c>
      <c r="Y224" s="70"/>
      <c r="Z224" s="70"/>
      <c r="AA224" s="72">
        <f t="shared" si="74"/>
        <v>-7.5</v>
      </c>
      <c r="AB224" s="70"/>
      <c r="AC224" s="70"/>
      <c r="AD224" s="70">
        <f t="shared" si="72"/>
        <v>0</v>
      </c>
      <c r="AE224" s="70"/>
      <c r="AF224" s="49"/>
      <c r="AG224" s="5"/>
      <c r="AH224" s="5"/>
      <c r="AI224" s="5"/>
      <c r="AJ224" s="5"/>
      <c r="AK224" s="5"/>
    </row>
    <row r="225" spans="1:37" ht="15.75" customHeight="1">
      <c r="A225" s="5"/>
      <c r="B225" s="48"/>
      <c r="C225" s="31" t="s">
        <v>495</v>
      </c>
      <c r="D225" s="28">
        <v>1</v>
      </c>
      <c r="E225" s="19"/>
      <c r="F225" s="19" t="s">
        <v>338</v>
      </c>
      <c r="G225" s="19"/>
      <c r="H225" s="20" t="s">
        <v>16</v>
      </c>
      <c r="I225" s="39" t="s">
        <v>389</v>
      </c>
      <c r="J225" s="41">
        <v>10.5</v>
      </c>
      <c r="K225" s="41">
        <v>3.5</v>
      </c>
      <c r="L225" s="44">
        <f t="shared" si="70"/>
        <v>18.900000000000002</v>
      </c>
      <c r="M225" s="40">
        <v>39</v>
      </c>
      <c r="N225" s="33"/>
      <c r="O225" s="25">
        <v>46.5</v>
      </c>
      <c r="P225" s="37"/>
      <c r="Q225" s="37">
        <f t="shared" si="66"/>
        <v>41.85</v>
      </c>
      <c r="R225" s="37"/>
      <c r="S225" s="37">
        <f t="shared" si="69"/>
        <v>56.7</v>
      </c>
      <c r="T225" s="37">
        <f t="shared" si="71"/>
        <v>-10.200000000000003</v>
      </c>
      <c r="U225" s="70"/>
      <c r="V225" s="70"/>
      <c r="W225" s="71"/>
      <c r="X225" s="37">
        <f t="shared" si="73"/>
        <v>20.099999999999998</v>
      </c>
      <c r="Y225" s="70"/>
      <c r="Z225" s="70"/>
      <c r="AA225" s="72">
        <f t="shared" si="74"/>
        <v>-7.5</v>
      </c>
      <c r="AB225" s="70"/>
      <c r="AC225" s="70"/>
      <c r="AD225" s="70">
        <f t="shared" si="72"/>
        <v>0</v>
      </c>
      <c r="AE225" s="70"/>
      <c r="AF225" s="50"/>
      <c r="AG225" s="5"/>
      <c r="AH225" s="5"/>
      <c r="AI225" s="5"/>
      <c r="AJ225" s="5"/>
      <c r="AK225" s="5"/>
    </row>
    <row r="226" spans="1:37" ht="15.75" customHeight="1">
      <c r="A226" s="5"/>
      <c r="B226" s="48"/>
      <c r="C226" s="31" t="s">
        <v>496</v>
      </c>
      <c r="D226" s="28">
        <v>1</v>
      </c>
      <c r="E226" s="19"/>
      <c r="F226" s="19" t="s">
        <v>338</v>
      </c>
      <c r="G226" s="19" t="s">
        <v>386</v>
      </c>
      <c r="H226" s="20" t="s">
        <v>16</v>
      </c>
      <c r="I226" s="39" t="s">
        <v>389</v>
      </c>
      <c r="J226" s="41">
        <v>11.55</v>
      </c>
      <c r="K226" s="41">
        <v>3.5</v>
      </c>
      <c r="L226" s="44">
        <f t="shared" si="70"/>
        <v>20.317500000000003</v>
      </c>
      <c r="M226" s="40">
        <v>42</v>
      </c>
      <c r="N226" s="33"/>
      <c r="O226" s="25">
        <v>46.75</v>
      </c>
      <c r="P226" s="37"/>
      <c r="Q226" s="37">
        <f t="shared" si="66"/>
        <v>42.075000000000003</v>
      </c>
      <c r="R226" s="37"/>
      <c r="S226" s="37">
        <f t="shared" si="69"/>
        <v>60.952500000000008</v>
      </c>
      <c r="T226" s="37">
        <f t="shared" si="71"/>
        <v>-14.202500000000008</v>
      </c>
      <c r="U226" s="70"/>
      <c r="V226" s="70"/>
      <c r="W226" s="71"/>
      <c r="X226" s="37">
        <f t="shared" si="73"/>
        <v>21.682499999999997</v>
      </c>
      <c r="Y226" s="70"/>
      <c r="Z226" s="70"/>
      <c r="AA226" s="72">
        <f t="shared" si="74"/>
        <v>-4.75</v>
      </c>
      <c r="AB226" s="70"/>
      <c r="AC226" s="70"/>
      <c r="AD226" s="70">
        <f t="shared" si="72"/>
        <v>0</v>
      </c>
      <c r="AE226" s="70"/>
      <c r="AF226" s="49"/>
      <c r="AG226" s="5"/>
      <c r="AH226" s="5"/>
      <c r="AI226" s="5"/>
      <c r="AJ226" s="5"/>
      <c r="AK226" s="5"/>
    </row>
    <row r="227" spans="1:37" ht="15.75" customHeight="1">
      <c r="A227" s="5"/>
      <c r="B227" s="48"/>
      <c r="C227" s="31" t="s">
        <v>497</v>
      </c>
      <c r="D227" s="28">
        <v>1</v>
      </c>
      <c r="E227" s="19"/>
      <c r="F227" s="19" t="s">
        <v>340</v>
      </c>
      <c r="G227" s="19"/>
      <c r="H227" s="20"/>
      <c r="I227" s="39"/>
      <c r="J227" s="41">
        <v>2.86</v>
      </c>
      <c r="K227" s="41">
        <v>2.6</v>
      </c>
      <c r="L227" s="44">
        <f t="shared" si="70"/>
        <v>7.3710000000000004</v>
      </c>
      <c r="M227" s="40"/>
      <c r="N227" s="33"/>
      <c r="O227" s="25">
        <v>26.9</v>
      </c>
      <c r="P227" s="37"/>
      <c r="Q227" s="37">
        <f t="shared" si="66"/>
        <v>24.21</v>
      </c>
      <c r="R227" s="37"/>
      <c r="S227" s="37">
        <f t="shared" si="69"/>
        <v>22.113</v>
      </c>
      <c r="T227" s="37">
        <f t="shared" si="71"/>
        <v>4.786999999999999</v>
      </c>
      <c r="U227" s="70"/>
      <c r="V227" s="70"/>
      <c r="W227" s="71"/>
      <c r="X227" s="37">
        <f t="shared" si="73"/>
        <v>-7.3710000000000004</v>
      </c>
      <c r="Y227" s="70"/>
      <c r="Z227" s="70"/>
      <c r="AA227" s="72">
        <f t="shared" si="74"/>
        <v>-26.9</v>
      </c>
      <c r="AB227" s="70"/>
      <c r="AC227" s="70"/>
      <c r="AD227" s="70">
        <f t="shared" si="72"/>
        <v>0</v>
      </c>
      <c r="AE227" s="70"/>
      <c r="AF227" s="50"/>
      <c r="AG227" s="5"/>
      <c r="AH227" s="5"/>
      <c r="AI227" s="5"/>
      <c r="AJ227" s="5"/>
      <c r="AK227" s="5"/>
    </row>
    <row r="228" spans="1:37" ht="15.75" customHeight="1">
      <c r="A228" s="5"/>
      <c r="B228" s="48"/>
      <c r="C228" s="31" t="s">
        <v>498</v>
      </c>
      <c r="D228" s="28">
        <v>2</v>
      </c>
      <c r="E228" s="19"/>
      <c r="F228" s="19" t="s">
        <v>340</v>
      </c>
      <c r="G228" s="19"/>
      <c r="H228" s="20"/>
      <c r="I228" s="39"/>
      <c r="J228" s="41">
        <v>1.65</v>
      </c>
      <c r="K228" s="41">
        <v>0.93</v>
      </c>
      <c r="L228" s="44">
        <f t="shared" si="70"/>
        <v>3.4830000000000005</v>
      </c>
      <c r="M228" s="40"/>
      <c r="N228" s="33"/>
      <c r="O228" s="25">
        <v>12.9</v>
      </c>
      <c r="P228" s="37"/>
      <c r="Q228" s="37">
        <f t="shared" si="66"/>
        <v>11.610000000000001</v>
      </c>
      <c r="R228" s="37"/>
      <c r="S228" s="37">
        <f t="shared" si="69"/>
        <v>10.449000000000002</v>
      </c>
      <c r="T228" s="37">
        <f t="shared" si="71"/>
        <v>2.4509999999999987</v>
      </c>
      <c r="U228" s="70"/>
      <c r="V228" s="70"/>
      <c r="W228" s="71"/>
      <c r="X228" s="37">
        <f t="shared" si="73"/>
        <v>-3.4830000000000005</v>
      </c>
      <c r="Y228" s="70"/>
      <c r="Z228" s="70"/>
      <c r="AA228" s="72">
        <f t="shared" si="74"/>
        <v>-12.9</v>
      </c>
      <c r="AB228" s="70"/>
      <c r="AC228" s="70"/>
      <c r="AD228" s="70">
        <f t="shared" si="72"/>
        <v>0</v>
      </c>
      <c r="AE228" s="70"/>
      <c r="AF228" s="50"/>
      <c r="AG228" s="5"/>
      <c r="AH228" s="5"/>
      <c r="AI228" s="5"/>
      <c r="AJ228" s="5"/>
      <c r="AK228" s="5"/>
    </row>
    <row r="229" spans="1:37" ht="15.75" customHeight="1">
      <c r="A229" s="5"/>
      <c r="B229" s="48"/>
      <c r="C229" s="31" t="s">
        <v>499</v>
      </c>
      <c r="D229" s="28">
        <v>4</v>
      </c>
      <c r="E229" s="19"/>
      <c r="F229" s="19" t="s">
        <v>340</v>
      </c>
      <c r="G229" s="19"/>
      <c r="H229" s="20"/>
      <c r="I229" s="39"/>
      <c r="J229" s="41">
        <v>1.08</v>
      </c>
      <c r="K229" s="41">
        <v>0.93</v>
      </c>
      <c r="L229" s="44">
        <f t="shared" si="70"/>
        <v>2.7135000000000007</v>
      </c>
      <c r="M229" s="40"/>
      <c r="N229" s="33"/>
      <c r="O229" s="25">
        <v>11.9</v>
      </c>
      <c r="P229" s="37"/>
      <c r="Q229" s="37">
        <f t="shared" si="66"/>
        <v>10.71</v>
      </c>
      <c r="R229" s="37"/>
      <c r="S229" s="37">
        <f t="shared" si="69"/>
        <v>8.140500000000003</v>
      </c>
      <c r="T229" s="37">
        <f t="shared" si="71"/>
        <v>3.7594999999999974</v>
      </c>
      <c r="U229" s="70"/>
      <c r="V229" s="70"/>
      <c r="W229" s="71"/>
      <c r="X229" s="37">
        <f t="shared" si="73"/>
        <v>-2.7135000000000007</v>
      </c>
      <c r="Y229" s="70"/>
      <c r="Z229" s="70"/>
      <c r="AA229" s="72">
        <f t="shared" si="74"/>
        <v>-11.9</v>
      </c>
      <c r="AB229" s="70"/>
      <c r="AC229" s="70"/>
      <c r="AD229" s="70">
        <f t="shared" si="72"/>
        <v>0</v>
      </c>
      <c r="AE229" s="70"/>
      <c r="AF229" s="50"/>
      <c r="AG229" s="5"/>
      <c r="AH229" s="5"/>
      <c r="AI229" s="5"/>
      <c r="AJ229" s="5"/>
      <c r="AK229" s="5"/>
    </row>
    <row r="230" spans="1:37" ht="15.75" customHeight="1">
      <c r="A230" s="5"/>
      <c r="B230" s="48"/>
      <c r="C230" s="31" t="s">
        <v>500</v>
      </c>
      <c r="D230" s="28">
        <v>1</v>
      </c>
      <c r="E230" s="19"/>
      <c r="F230" s="19" t="s">
        <v>478</v>
      </c>
      <c r="G230" s="19"/>
      <c r="H230" s="20"/>
      <c r="I230" s="39"/>
      <c r="J230" s="41">
        <v>0.28999999999999998</v>
      </c>
      <c r="K230" s="41">
        <v>0.08</v>
      </c>
      <c r="L230" s="44">
        <f t="shared" si="70"/>
        <v>0.4995</v>
      </c>
      <c r="M230" s="40"/>
      <c r="N230" s="33"/>
      <c r="O230" s="25">
        <v>1.65</v>
      </c>
      <c r="P230" s="37"/>
      <c r="Q230" s="37">
        <f t="shared" si="66"/>
        <v>1.4849999999999999</v>
      </c>
      <c r="R230" s="37"/>
      <c r="S230" s="37">
        <f t="shared" si="69"/>
        <v>1.4984999999999999</v>
      </c>
      <c r="T230" s="37">
        <f t="shared" si="71"/>
        <v>0.15149999999999997</v>
      </c>
      <c r="U230" s="70"/>
      <c r="V230" s="70"/>
      <c r="W230" s="71"/>
      <c r="X230" s="37">
        <f t="shared" si="73"/>
        <v>-0.4995</v>
      </c>
      <c r="Y230" s="70"/>
      <c r="Z230" s="70"/>
      <c r="AA230" s="72">
        <f t="shared" si="74"/>
        <v>-1.65</v>
      </c>
      <c r="AB230" s="70"/>
      <c r="AC230" s="70"/>
      <c r="AD230" s="70">
        <f t="shared" si="72"/>
        <v>0</v>
      </c>
      <c r="AE230" s="70"/>
      <c r="AF230" s="50"/>
      <c r="AG230" s="5"/>
      <c r="AH230" s="5"/>
      <c r="AI230" s="5"/>
      <c r="AJ230" s="5"/>
      <c r="AK230" s="5"/>
    </row>
    <row r="231" spans="1:37" ht="15.75" customHeight="1">
      <c r="A231" s="5"/>
      <c r="B231" s="48"/>
      <c r="C231" s="31" t="s">
        <v>501</v>
      </c>
      <c r="D231" s="28">
        <v>1</v>
      </c>
      <c r="E231" s="19"/>
      <c r="F231" s="19" t="s">
        <v>478</v>
      </c>
      <c r="G231" s="19"/>
      <c r="H231" s="20"/>
      <c r="I231" s="39"/>
      <c r="J231" s="41">
        <v>0.2</v>
      </c>
      <c r="K231" s="41">
        <v>0.16</v>
      </c>
      <c r="L231" s="44">
        <f t="shared" si="70"/>
        <v>0.48599999999999999</v>
      </c>
      <c r="M231" s="40"/>
      <c r="N231" s="33"/>
      <c r="O231" s="25">
        <v>1.65</v>
      </c>
      <c r="P231" s="37"/>
      <c r="Q231" s="37">
        <f t="shared" si="66"/>
        <v>1.4849999999999999</v>
      </c>
      <c r="R231" s="37"/>
      <c r="S231" s="37">
        <f t="shared" si="69"/>
        <v>1.458</v>
      </c>
      <c r="T231" s="37">
        <f t="shared" si="71"/>
        <v>0.19199999999999995</v>
      </c>
      <c r="U231" s="70"/>
      <c r="V231" s="70"/>
      <c r="W231" s="71"/>
      <c r="X231" s="37">
        <f t="shared" si="73"/>
        <v>-0.48599999999999999</v>
      </c>
      <c r="Y231" s="70"/>
      <c r="Z231" s="70"/>
      <c r="AA231" s="72">
        <f t="shared" si="74"/>
        <v>-1.65</v>
      </c>
      <c r="AB231" s="70"/>
      <c r="AC231" s="70"/>
      <c r="AD231" s="70">
        <f t="shared" si="72"/>
        <v>0</v>
      </c>
      <c r="AE231" s="70"/>
      <c r="AF231" s="50"/>
      <c r="AG231" s="5"/>
      <c r="AH231" s="5"/>
      <c r="AI231" s="5"/>
      <c r="AJ231" s="5"/>
      <c r="AK231" s="5"/>
    </row>
    <row r="232" spans="1:37" ht="15.75" customHeight="1">
      <c r="A232" s="5"/>
      <c r="B232" s="48"/>
      <c r="C232" s="31" t="s">
        <v>502</v>
      </c>
      <c r="D232" s="28">
        <v>1</v>
      </c>
      <c r="E232" s="19"/>
      <c r="F232" s="19" t="s">
        <v>478</v>
      </c>
      <c r="G232" s="19"/>
      <c r="H232" s="20"/>
      <c r="I232" s="39"/>
      <c r="J232" s="41">
        <v>0.11</v>
      </c>
      <c r="K232" s="41">
        <v>0.1</v>
      </c>
      <c r="L232" s="44">
        <f t="shared" si="70"/>
        <v>0.28350000000000003</v>
      </c>
      <c r="M232" s="40"/>
      <c r="N232" s="33"/>
      <c r="O232" s="25">
        <v>1.3</v>
      </c>
      <c r="P232" s="37"/>
      <c r="Q232" s="37">
        <f t="shared" si="66"/>
        <v>1.1700000000000002</v>
      </c>
      <c r="R232" s="37"/>
      <c r="S232" s="37">
        <f t="shared" si="69"/>
        <v>0.85050000000000003</v>
      </c>
      <c r="T232" s="37">
        <f t="shared" si="71"/>
        <v>0.44950000000000001</v>
      </c>
      <c r="U232" s="70"/>
      <c r="V232" s="70"/>
      <c r="W232" s="71"/>
      <c r="X232" s="37">
        <f t="shared" si="73"/>
        <v>-0.28350000000000003</v>
      </c>
      <c r="Y232" s="70"/>
      <c r="Z232" s="70"/>
      <c r="AA232" s="72">
        <f t="shared" si="74"/>
        <v>-1.3</v>
      </c>
      <c r="AB232" s="70"/>
      <c r="AC232" s="70"/>
      <c r="AD232" s="70">
        <f t="shared" si="72"/>
        <v>0</v>
      </c>
      <c r="AE232" s="70"/>
      <c r="AF232" s="50"/>
      <c r="AG232" s="5"/>
      <c r="AH232" s="5"/>
      <c r="AI232" s="5"/>
      <c r="AJ232" s="5"/>
      <c r="AK232" s="5"/>
    </row>
    <row r="233" spans="1:37" ht="15.75" customHeight="1">
      <c r="A233" s="5"/>
      <c r="B233" s="48"/>
      <c r="C233" s="31" t="s">
        <v>503</v>
      </c>
      <c r="D233" s="28">
        <v>1</v>
      </c>
      <c r="E233" s="19"/>
      <c r="F233" s="19" t="s">
        <v>492</v>
      </c>
      <c r="G233" s="19" t="s">
        <v>504</v>
      </c>
      <c r="H233" s="20"/>
      <c r="I233" s="39"/>
      <c r="J233" s="41">
        <v>1.59</v>
      </c>
      <c r="K233" s="41">
        <v>0.87</v>
      </c>
      <c r="L233" s="44">
        <f t="shared" si="70"/>
        <v>3.3210000000000002</v>
      </c>
      <c r="M233" s="40"/>
      <c r="N233" s="33"/>
      <c r="O233" s="25">
        <v>12.9</v>
      </c>
      <c r="P233" s="37"/>
      <c r="Q233" s="37">
        <f t="shared" si="66"/>
        <v>11.610000000000001</v>
      </c>
      <c r="R233" s="37"/>
      <c r="S233" s="37">
        <f t="shared" si="69"/>
        <v>9.963000000000001</v>
      </c>
      <c r="T233" s="37">
        <f t="shared" si="71"/>
        <v>2.9369999999999994</v>
      </c>
      <c r="U233" s="70"/>
      <c r="V233" s="70"/>
      <c r="W233" s="71"/>
      <c r="X233" s="37">
        <f t="shared" si="73"/>
        <v>-3.3210000000000002</v>
      </c>
      <c r="Y233" s="70"/>
      <c r="Z233" s="70"/>
      <c r="AA233" s="72">
        <f t="shared" si="74"/>
        <v>-12.9</v>
      </c>
      <c r="AB233" s="70"/>
      <c r="AC233" s="70"/>
      <c r="AD233" s="70">
        <f t="shared" si="72"/>
        <v>0</v>
      </c>
      <c r="AE233" s="70"/>
      <c r="AF233" s="50"/>
      <c r="AG233" s="5"/>
      <c r="AH233" s="5"/>
      <c r="AI233" s="5"/>
      <c r="AJ233" s="5"/>
      <c r="AK233" s="5"/>
    </row>
    <row r="234" spans="1:37" ht="15.75" customHeight="1">
      <c r="A234" s="5"/>
      <c r="B234" s="46"/>
      <c r="C234" s="5"/>
      <c r="D234" s="2"/>
      <c r="E234" s="2"/>
      <c r="F234" s="2"/>
      <c r="G234" s="2"/>
      <c r="H234" s="7"/>
      <c r="I234" s="7"/>
      <c r="J234" s="7"/>
      <c r="K234" s="7"/>
      <c r="L234" s="2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5"/>
      <c r="AD234" s="5"/>
      <c r="AE234" s="5"/>
      <c r="AF234" s="37"/>
      <c r="AG234" s="5"/>
      <c r="AH234" s="5"/>
      <c r="AI234" s="5"/>
      <c r="AJ234" s="5"/>
      <c r="AK234" s="5"/>
    </row>
    <row r="235" spans="1:37" ht="15.75" customHeight="1">
      <c r="A235" s="5"/>
      <c r="B235" s="46"/>
      <c r="C235" s="5"/>
      <c r="D235" s="2"/>
      <c r="E235" s="2"/>
      <c r="F235" s="2"/>
      <c r="G235" s="2"/>
      <c r="H235" s="7"/>
      <c r="I235" s="7"/>
      <c r="J235" s="7"/>
      <c r="K235" s="7"/>
      <c r="L235" s="2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5"/>
      <c r="AD235" s="5"/>
      <c r="AE235" s="5"/>
      <c r="AF235" s="37"/>
      <c r="AG235" s="5"/>
      <c r="AH235" s="5"/>
      <c r="AI235" s="5"/>
      <c r="AJ235" s="5"/>
      <c r="AK235" s="5"/>
    </row>
    <row r="236" spans="1:37" ht="15.75" customHeight="1">
      <c r="A236" s="5"/>
      <c r="B236" s="46"/>
      <c r="C236" s="5"/>
      <c r="D236" s="2"/>
      <c r="E236" s="2"/>
      <c r="F236" s="2"/>
      <c r="G236" s="2"/>
      <c r="H236" s="7"/>
      <c r="I236" s="7"/>
      <c r="J236" s="7"/>
      <c r="K236" s="7"/>
      <c r="L236" s="2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5"/>
      <c r="AD236" s="5"/>
      <c r="AE236" s="5"/>
      <c r="AF236" s="37"/>
      <c r="AG236" s="5"/>
      <c r="AH236" s="5"/>
      <c r="AI236" s="5"/>
      <c r="AJ236" s="5"/>
      <c r="AK236" s="5"/>
    </row>
    <row r="237" spans="1:37" ht="15.75" customHeight="1">
      <c r="A237" s="5"/>
      <c r="B237" s="46"/>
      <c r="C237" s="5"/>
      <c r="D237" s="2"/>
      <c r="E237" s="2"/>
      <c r="F237" s="2"/>
      <c r="G237" s="2"/>
      <c r="H237" s="7"/>
      <c r="I237" s="7"/>
      <c r="J237" s="7"/>
      <c r="K237" s="7"/>
      <c r="L237" s="2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5"/>
      <c r="AD237" s="5"/>
      <c r="AE237" s="5"/>
      <c r="AF237" s="37"/>
      <c r="AG237" s="5"/>
      <c r="AH237" s="5"/>
      <c r="AI237" s="5"/>
      <c r="AJ237" s="5"/>
      <c r="AK237" s="5"/>
    </row>
    <row r="238" spans="1:37" ht="15.75" customHeight="1">
      <c r="A238" s="5"/>
      <c r="B238" s="46"/>
      <c r="C238" s="5"/>
      <c r="D238" s="2"/>
      <c r="E238" s="2"/>
      <c r="F238" s="2"/>
      <c r="G238" s="2"/>
      <c r="H238" s="7"/>
      <c r="I238" s="7"/>
      <c r="J238" s="7"/>
      <c r="K238" s="7"/>
      <c r="L238" s="2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5"/>
      <c r="AD238" s="5"/>
      <c r="AE238" s="5"/>
      <c r="AF238" s="37"/>
      <c r="AG238" s="5"/>
      <c r="AH238" s="5"/>
      <c r="AI238" s="5"/>
      <c r="AJ238" s="5"/>
      <c r="AK238" s="5"/>
    </row>
    <row r="239" spans="1:37" ht="15.75" customHeight="1">
      <c r="A239" s="5"/>
      <c r="B239" s="46"/>
      <c r="C239" s="5"/>
      <c r="D239" s="2"/>
      <c r="E239" s="2"/>
      <c r="F239" s="2"/>
      <c r="G239" s="2"/>
      <c r="H239" s="7"/>
      <c r="I239" s="7"/>
      <c r="J239" s="7"/>
      <c r="K239" s="7"/>
      <c r="L239" s="2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5"/>
      <c r="AD239" s="5"/>
      <c r="AE239" s="5"/>
      <c r="AF239" s="37"/>
      <c r="AG239" s="5"/>
      <c r="AH239" s="5"/>
      <c r="AI239" s="5"/>
      <c r="AJ239" s="5"/>
      <c r="AK239" s="5"/>
    </row>
    <row r="240" spans="1:37" ht="15.75" customHeight="1">
      <c r="A240" s="5"/>
      <c r="B240" s="46"/>
      <c r="C240" s="5"/>
      <c r="D240" s="2"/>
      <c r="E240" s="2"/>
      <c r="F240" s="2"/>
      <c r="G240" s="2"/>
      <c r="H240" s="7"/>
      <c r="I240" s="7"/>
      <c r="J240" s="7"/>
      <c r="K240" s="7"/>
      <c r="L240" s="2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5"/>
      <c r="AD240" s="5"/>
      <c r="AE240" s="5"/>
      <c r="AF240" s="37"/>
      <c r="AG240" s="5"/>
      <c r="AH240" s="5"/>
      <c r="AI240" s="5"/>
      <c r="AJ240" s="5"/>
      <c r="AK240" s="5"/>
    </row>
    <row r="241" spans="1:37" ht="15.75" customHeight="1">
      <c r="A241" s="5"/>
      <c r="B241" s="46"/>
      <c r="C241" s="5"/>
      <c r="D241" s="2"/>
      <c r="E241" s="2"/>
      <c r="F241" s="2"/>
      <c r="G241" s="2"/>
      <c r="H241" s="7"/>
      <c r="I241" s="7"/>
      <c r="J241" s="7"/>
      <c r="K241" s="7"/>
      <c r="L241" s="2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5"/>
      <c r="AD241" s="5"/>
      <c r="AE241" s="5"/>
      <c r="AF241" s="37"/>
      <c r="AG241" s="5"/>
      <c r="AH241" s="5"/>
      <c r="AI241" s="5"/>
      <c r="AJ241" s="5"/>
      <c r="AK241" s="5"/>
    </row>
    <row r="242" spans="1:37" ht="15.75" customHeight="1">
      <c r="A242" s="5"/>
      <c r="B242" s="46"/>
      <c r="C242" s="5"/>
      <c r="D242" s="2"/>
      <c r="E242" s="2"/>
      <c r="F242" s="2"/>
      <c r="G242" s="2"/>
      <c r="H242" s="7"/>
      <c r="I242" s="7"/>
      <c r="J242" s="7"/>
      <c r="K242" s="7"/>
      <c r="L242" s="2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5"/>
      <c r="AD242" s="5"/>
      <c r="AE242" s="5"/>
      <c r="AF242" s="37"/>
      <c r="AG242" s="5"/>
      <c r="AH242" s="5"/>
      <c r="AI242" s="5"/>
      <c r="AJ242" s="5"/>
      <c r="AK242" s="5"/>
    </row>
    <row r="243" spans="1:37" ht="15.75" customHeight="1">
      <c r="A243" s="5"/>
      <c r="B243" s="46"/>
      <c r="C243" s="5"/>
      <c r="D243" s="2"/>
      <c r="E243" s="2"/>
      <c r="F243" s="2"/>
      <c r="G243" s="2"/>
      <c r="H243" s="7"/>
      <c r="I243" s="7"/>
      <c r="J243" s="7"/>
      <c r="K243" s="7"/>
      <c r="L243" s="2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5"/>
      <c r="AD243" s="5"/>
      <c r="AE243" s="5"/>
      <c r="AF243" s="37"/>
      <c r="AG243" s="5"/>
      <c r="AH243" s="5"/>
      <c r="AI243" s="5"/>
      <c r="AJ243" s="5"/>
      <c r="AK243" s="5"/>
    </row>
    <row r="244" spans="1:37" ht="15.75" customHeight="1">
      <c r="A244" s="5"/>
      <c r="B244" s="46"/>
      <c r="C244" s="5"/>
      <c r="D244" s="2"/>
      <c r="E244" s="2"/>
      <c r="F244" s="2"/>
      <c r="G244" s="2"/>
      <c r="H244" s="7"/>
      <c r="I244" s="7"/>
      <c r="J244" s="7"/>
      <c r="K244" s="7"/>
      <c r="L244" s="2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5"/>
      <c r="AD244" s="5"/>
      <c r="AE244" s="5"/>
      <c r="AF244" s="37"/>
      <c r="AG244" s="5"/>
      <c r="AH244" s="5"/>
      <c r="AI244" s="5"/>
      <c r="AJ244" s="5"/>
      <c r="AK244" s="5"/>
    </row>
    <row r="245" spans="1:37" ht="15.75" customHeight="1">
      <c r="A245" s="5"/>
      <c r="B245" s="46"/>
      <c r="C245" s="5"/>
      <c r="D245" s="2"/>
      <c r="E245" s="2"/>
      <c r="F245" s="2"/>
      <c r="G245" s="2"/>
      <c r="H245" s="7"/>
      <c r="I245" s="7"/>
      <c r="J245" s="7"/>
      <c r="K245" s="7"/>
      <c r="L245" s="2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5"/>
      <c r="AD245" s="5"/>
      <c r="AE245" s="5"/>
      <c r="AF245" s="37"/>
      <c r="AG245" s="5"/>
      <c r="AH245" s="5"/>
      <c r="AI245" s="5"/>
      <c r="AJ245" s="5"/>
      <c r="AK245" s="5"/>
    </row>
    <row r="246" spans="1:37" ht="15.75" customHeight="1">
      <c r="A246" s="5"/>
      <c r="B246" s="46"/>
      <c r="C246" s="5"/>
      <c r="D246" s="2"/>
      <c r="E246" s="2"/>
      <c r="F246" s="2"/>
      <c r="G246" s="2"/>
      <c r="H246" s="7"/>
      <c r="I246" s="7"/>
      <c r="J246" s="7"/>
      <c r="K246" s="7"/>
      <c r="L246" s="2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5"/>
      <c r="AD246" s="5"/>
      <c r="AE246" s="5"/>
      <c r="AF246" s="37"/>
      <c r="AG246" s="5"/>
      <c r="AH246" s="5"/>
      <c r="AI246" s="5"/>
      <c r="AJ246" s="5"/>
      <c r="AK246" s="5"/>
    </row>
    <row r="247" spans="1:37" ht="15.75" customHeight="1">
      <c r="A247" s="5"/>
      <c r="B247" s="46"/>
      <c r="C247" s="5"/>
      <c r="D247" s="2"/>
      <c r="E247" s="2"/>
      <c r="F247" s="2"/>
      <c r="G247" s="2"/>
      <c r="H247" s="7"/>
      <c r="I247" s="7"/>
      <c r="J247" s="7"/>
      <c r="K247" s="7"/>
      <c r="L247" s="2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5"/>
      <c r="AD247" s="5"/>
      <c r="AE247" s="5"/>
      <c r="AF247" s="37"/>
      <c r="AG247" s="5"/>
      <c r="AH247" s="5"/>
      <c r="AI247" s="5"/>
      <c r="AJ247" s="5"/>
      <c r="AK247" s="5"/>
    </row>
    <row r="248" spans="1:37" ht="15.75" customHeight="1">
      <c r="A248" s="5"/>
      <c r="B248" s="46"/>
      <c r="C248" s="5"/>
      <c r="D248" s="2"/>
      <c r="E248" s="2"/>
      <c r="F248" s="2"/>
      <c r="G248" s="2"/>
      <c r="H248" s="7"/>
      <c r="I248" s="7"/>
      <c r="J248" s="7"/>
      <c r="K248" s="7"/>
      <c r="L248" s="2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5"/>
      <c r="AD248" s="5"/>
      <c r="AE248" s="5"/>
      <c r="AF248" s="37"/>
      <c r="AG248" s="5"/>
      <c r="AH248" s="5"/>
      <c r="AI248" s="5"/>
      <c r="AJ248" s="5"/>
      <c r="AK248" s="5"/>
    </row>
    <row r="249" spans="1:37" ht="15.75" customHeight="1">
      <c r="A249" s="5"/>
      <c r="B249" s="46"/>
      <c r="C249" s="5"/>
      <c r="D249" s="2"/>
      <c r="E249" s="2"/>
      <c r="F249" s="2"/>
      <c r="G249" s="2"/>
      <c r="H249" s="7"/>
      <c r="I249" s="7"/>
      <c r="J249" s="7"/>
      <c r="K249" s="7"/>
      <c r="L249" s="2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5"/>
      <c r="AD249" s="5"/>
      <c r="AE249" s="5"/>
      <c r="AF249" s="37"/>
      <c r="AG249" s="5"/>
      <c r="AH249" s="5"/>
      <c r="AI249" s="5"/>
      <c r="AJ249" s="5"/>
      <c r="AK249" s="5"/>
    </row>
    <row r="250" spans="1:37" ht="15.75" customHeight="1">
      <c r="A250" s="5"/>
      <c r="B250" s="46"/>
      <c r="C250" s="5"/>
      <c r="D250" s="2"/>
      <c r="E250" s="2"/>
      <c r="F250" s="2"/>
      <c r="G250" s="2"/>
      <c r="H250" s="7"/>
      <c r="I250" s="7"/>
      <c r="J250" s="7"/>
      <c r="K250" s="7"/>
      <c r="L250" s="2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5"/>
      <c r="AD250" s="5"/>
      <c r="AE250" s="5"/>
      <c r="AF250" s="37"/>
      <c r="AG250" s="5"/>
      <c r="AH250" s="5"/>
      <c r="AI250" s="5"/>
      <c r="AJ250" s="5"/>
      <c r="AK250" s="5"/>
    </row>
    <row r="251" spans="1:37" ht="15.75" customHeight="1">
      <c r="A251" s="5"/>
      <c r="B251" s="46"/>
      <c r="C251" s="5"/>
      <c r="D251" s="2"/>
      <c r="E251" s="2"/>
      <c r="F251" s="2"/>
      <c r="G251" s="2"/>
      <c r="H251" s="7"/>
      <c r="I251" s="7"/>
      <c r="J251" s="7"/>
      <c r="K251" s="7"/>
      <c r="L251" s="2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5"/>
      <c r="AD251" s="5"/>
      <c r="AE251" s="5"/>
      <c r="AF251" s="37"/>
      <c r="AG251" s="5"/>
      <c r="AH251" s="5"/>
      <c r="AI251" s="5"/>
      <c r="AJ251" s="5"/>
      <c r="AK251" s="5"/>
    </row>
    <row r="252" spans="1:37" ht="15.75" customHeight="1">
      <c r="A252" s="5"/>
      <c r="B252" s="46"/>
      <c r="C252" s="5"/>
      <c r="D252" s="2"/>
      <c r="E252" s="2"/>
      <c r="F252" s="2"/>
      <c r="G252" s="2"/>
      <c r="H252" s="7"/>
      <c r="I252" s="7"/>
      <c r="J252" s="7"/>
      <c r="K252" s="7"/>
      <c r="L252" s="2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5"/>
      <c r="AD252" s="5"/>
      <c r="AE252" s="5"/>
      <c r="AF252" s="37"/>
      <c r="AG252" s="5"/>
      <c r="AH252" s="5"/>
      <c r="AI252" s="5"/>
      <c r="AJ252" s="5"/>
      <c r="AK252" s="5"/>
    </row>
    <row r="253" spans="1:37" ht="15.75" customHeight="1">
      <c r="A253" s="5"/>
      <c r="B253" s="46"/>
      <c r="C253" s="5"/>
      <c r="D253" s="2"/>
      <c r="E253" s="2"/>
      <c r="F253" s="2"/>
      <c r="G253" s="2"/>
      <c r="H253" s="7"/>
      <c r="I253" s="7"/>
      <c r="J253" s="7"/>
      <c r="K253" s="7"/>
      <c r="L253" s="2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5"/>
      <c r="AD253" s="5"/>
      <c r="AE253" s="5"/>
      <c r="AF253" s="37"/>
      <c r="AG253" s="5"/>
      <c r="AH253" s="5"/>
      <c r="AI253" s="5"/>
      <c r="AJ253" s="5"/>
      <c r="AK253" s="5"/>
    </row>
    <row r="254" spans="1:37" ht="15.75" customHeight="1">
      <c r="A254" s="5"/>
      <c r="B254" s="46"/>
      <c r="C254" s="5"/>
      <c r="D254" s="2"/>
      <c r="E254" s="2"/>
      <c r="F254" s="2"/>
      <c r="G254" s="2"/>
      <c r="H254" s="7"/>
      <c r="I254" s="7"/>
      <c r="J254" s="7"/>
      <c r="K254" s="7"/>
      <c r="L254" s="2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5"/>
      <c r="AD254" s="5"/>
      <c r="AE254" s="5"/>
      <c r="AF254" s="37"/>
      <c r="AG254" s="5"/>
      <c r="AH254" s="5"/>
      <c r="AI254" s="5"/>
      <c r="AJ254" s="5"/>
      <c r="AK254" s="5"/>
    </row>
    <row r="255" spans="1:37" ht="15.75" customHeight="1">
      <c r="A255" s="5"/>
      <c r="B255" s="46"/>
      <c r="C255" s="5"/>
      <c r="D255" s="2"/>
      <c r="E255" s="2"/>
      <c r="F255" s="2"/>
      <c r="G255" s="2"/>
      <c r="H255" s="7"/>
      <c r="I255" s="7"/>
      <c r="J255" s="7"/>
      <c r="K255" s="7"/>
      <c r="L255" s="2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5"/>
      <c r="AD255" s="5"/>
      <c r="AE255" s="5"/>
      <c r="AF255" s="37"/>
      <c r="AG255" s="5"/>
      <c r="AH255" s="5"/>
      <c r="AI255" s="5"/>
      <c r="AJ255" s="5"/>
      <c r="AK255" s="5"/>
    </row>
    <row r="256" spans="1:37" ht="15.75" customHeight="1">
      <c r="A256" s="5"/>
      <c r="B256" s="46"/>
      <c r="C256" s="5"/>
      <c r="D256" s="2"/>
      <c r="E256" s="2"/>
      <c r="F256" s="2"/>
      <c r="G256" s="2"/>
      <c r="H256" s="7"/>
      <c r="I256" s="7"/>
      <c r="J256" s="7"/>
      <c r="K256" s="7"/>
      <c r="L256" s="2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5"/>
      <c r="AD256" s="5"/>
      <c r="AE256" s="5"/>
      <c r="AF256" s="37"/>
      <c r="AG256" s="5"/>
      <c r="AH256" s="5"/>
      <c r="AI256" s="5"/>
      <c r="AJ256" s="5"/>
      <c r="AK256" s="5"/>
    </row>
    <row r="257" spans="1:37" ht="15.75" customHeight="1">
      <c r="A257" s="5"/>
      <c r="B257" s="46"/>
      <c r="C257" s="5"/>
      <c r="D257" s="2"/>
      <c r="E257" s="2"/>
      <c r="F257" s="2"/>
      <c r="G257" s="2"/>
      <c r="H257" s="7"/>
      <c r="I257" s="7"/>
      <c r="J257" s="7"/>
      <c r="K257" s="7"/>
      <c r="L257" s="2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5"/>
      <c r="AD257" s="5"/>
      <c r="AE257" s="5"/>
      <c r="AF257" s="37"/>
      <c r="AG257" s="5"/>
      <c r="AH257" s="5"/>
      <c r="AI257" s="5"/>
      <c r="AJ257" s="5"/>
      <c r="AK257" s="5"/>
    </row>
    <row r="258" spans="1:37" ht="15.75" customHeight="1">
      <c r="A258" s="5"/>
      <c r="B258" s="46"/>
      <c r="C258" s="5"/>
      <c r="D258" s="2"/>
      <c r="E258" s="2"/>
      <c r="F258" s="2"/>
      <c r="G258" s="2"/>
      <c r="H258" s="7"/>
      <c r="I258" s="7"/>
      <c r="J258" s="7"/>
      <c r="K258" s="7"/>
      <c r="L258" s="2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5"/>
      <c r="AD258" s="5"/>
      <c r="AE258" s="5"/>
      <c r="AF258" s="37"/>
      <c r="AG258" s="5"/>
      <c r="AH258" s="5"/>
      <c r="AI258" s="5"/>
      <c r="AJ258" s="5"/>
      <c r="AK258" s="5"/>
    </row>
    <row r="259" spans="1:37" ht="15.75" customHeight="1">
      <c r="A259" s="5"/>
      <c r="B259" s="46"/>
      <c r="C259" s="5"/>
      <c r="D259" s="2"/>
      <c r="E259" s="2"/>
      <c r="F259" s="2"/>
      <c r="G259" s="2"/>
      <c r="H259" s="7"/>
      <c r="I259" s="7"/>
      <c r="J259" s="7"/>
      <c r="K259" s="7"/>
      <c r="L259" s="2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5"/>
      <c r="AD259" s="5"/>
      <c r="AE259" s="5"/>
      <c r="AF259" s="37"/>
      <c r="AG259" s="5"/>
      <c r="AH259" s="5"/>
      <c r="AI259" s="5"/>
      <c r="AJ259" s="5"/>
      <c r="AK259" s="5"/>
    </row>
    <row r="260" spans="1:37" ht="15.75" customHeight="1">
      <c r="A260" s="5"/>
      <c r="B260" s="46"/>
      <c r="C260" s="5"/>
      <c r="D260" s="2"/>
      <c r="E260" s="2"/>
      <c r="F260" s="2"/>
      <c r="G260" s="2"/>
      <c r="H260" s="7"/>
      <c r="I260" s="7"/>
      <c r="J260" s="7"/>
      <c r="K260" s="7"/>
      <c r="L260" s="2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5"/>
      <c r="AD260" s="5"/>
      <c r="AE260" s="5"/>
      <c r="AF260" s="37"/>
      <c r="AG260" s="5"/>
      <c r="AH260" s="5"/>
      <c r="AI260" s="5"/>
      <c r="AJ260" s="5"/>
      <c r="AK260" s="5"/>
    </row>
    <row r="261" spans="1:37" ht="15.75" customHeight="1">
      <c r="A261" s="5"/>
      <c r="B261" s="46"/>
      <c r="C261" s="5"/>
      <c r="D261" s="2"/>
      <c r="E261" s="2"/>
      <c r="F261" s="2"/>
      <c r="G261" s="2"/>
      <c r="H261" s="7"/>
      <c r="I261" s="7"/>
      <c r="J261" s="7"/>
      <c r="K261" s="7"/>
      <c r="L261" s="2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5"/>
      <c r="AD261" s="5"/>
      <c r="AE261" s="5"/>
      <c r="AF261" s="37"/>
      <c r="AG261" s="5"/>
      <c r="AH261" s="5"/>
      <c r="AI261" s="5"/>
      <c r="AJ261" s="5"/>
      <c r="AK261" s="5"/>
    </row>
    <row r="262" spans="1:37" ht="15.75" customHeight="1">
      <c r="A262" s="5"/>
      <c r="B262" s="46"/>
      <c r="C262" s="5"/>
      <c r="D262" s="2"/>
      <c r="E262" s="2"/>
      <c r="F262" s="2"/>
      <c r="G262" s="2"/>
      <c r="H262" s="7"/>
      <c r="I262" s="7"/>
      <c r="J262" s="7"/>
      <c r="K262" s="7"/>
      <c r="L262" s="2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5"/>
      <c r="AD262" s="5"/>
      <c r="AE262" s="5"/>
      <c r="AF262" s="37"/>
      <c r="AG262" s="5"/>
      <c r="AH262" s="5"/>
      <c r="AI262" s="5"/>
      <c r="AJ262" s="5"/>
      <c r="AK262" s="5"/>
    </row>
    <row r="263" spans="1:37" ht="15.75" customHeight="1">
      <c r="A263" s="5"/>
      <c r="B263" s="46"/>
      <c r="C263" s="5"/>
      <c r="D263" s="2"/>
      <c r="E263" s="2"/>
      <c r="F263" s="2"/>
      <c r="G263" s="2"/>
      <c r="H263" s="7"/>
      <c r="I263" s="7"/>
      <c r="J263" s="7"/>
      <c r="K263" s="7"/>
      <c r="L263" s="2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5"/>
      <c r="AD263" s="5"/>
      <c r="AE263" s="5"/>
      <c r="AF263" s="37"/>
      <c r="AG263" s="5"/>
      <c r="AH263" s="5"/>
      <c r="AI263" s="5"/>
      <c r="AJ263" s="5"/>
      <c r="AK263" s="5"/>
    </row>
    <row r="264" spans="1:37" ht="15.75" customHeight="1">
      <c r="A264" s="5"/>
      <c r="B264" s="46"/>
      <c r="C264" s="5"/>
      <c r="D264" s="2"/>
      <c r="E264" s="2"/>
      <c r="F264" s="2"/>
      <c r="G264" s="2"/>
      <c r="H264" s="7"/>
      <c r="I264" s="7"/>
      <c r="J264" s="7"/>
      <c r="K264" s="7"/>
      <c r="L264" s="2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5"/>
      <c r="AD264" s="5"/>
      <c r="AE264" s="5"/>
      <c r="AF264" s="37"/>
      <c r="AG264" s="5"/>
      <c r="AH264" s="5"/>
      <c r="AI264" s="5"/>
      <c r="AJ264" s="5"/>
      <c r="AK264" s="5"/>
    </row>
    <row r="265" spans="1:37" ht="15.75" customHeight="1">
      <c r="A265" s="5"/>
      <c r="B265" s="46"/>
      <c r="C265" s="5"/>
      <c r="D265" s="2"/>
      <c r="E265" s="2"/>
      <c r="F265" s="2"/>
      <c r="G265" s="2"/>
      <c r="H265" s="7"/>
      <c r="I265" s="7"/>
      <c r="J265" s="7"/>
      <c r="K265" s="7"/>
      <c r="L265" s="2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5"/>
      <c r="AD265" s="5"/>
      <c r="AE265" s="5"/>
      <c r="AF265" s="37"/>
      <c r="AG265" s="5"/>
      <c r="AH265" s="5"/>
      <c r="AI265" s="5"/>
      <c r="AJ265" s="5"/>
      <c r="AK265" s="5"/>
    </row>
    <row r="266" spans="1:37" ht="15.75" customHeight="1">
      <c r="A266" s="5"/>
      <c r="B266" s="46"/>
      <c r="C266" s="5"/>
      <c r="D266" s="2"/>
      <c r="E266" s="2"/>
      <c r="F266" s="2"/>
      <c r="G266" s="2"/>
      <c r="H266" s="7"/>
      <c r="I266" s="7"/>
      <c r="J266" s="7"/>
      <c r="K266" s="7"/>
      <c r="L266" s="2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5"/>
      <c r="AD266" s="5"/>
      <c r="AE266" s="5"/>
      <c r="AF266" s="37"/>
      <c r="AG266" s="5"/>
      <c r="AH266" s="5"/>
      <c r="AI266" s="5"/>
      <c r="AJ266" s="5"/>
      <c r="AK266" s="5"/>
    </row>
    <row r="267" spans="1:37" ht="15.75" customHeight="1">
      <c r="A267" s="5"/>
      <c r="B267" s="46"/>
      <c r="C267" s="5"/>
      <c r="D267" s="2"/>
      <c r="E267" s="2"/>
      <c r="F267" s="2"/>
      <c r="G267" s="2"/>
      <c r="H267" s="7"/>
      <c r="I267" s="7"/>
      <c r="J267" s="7"/>
      <c r="K267" s="7"/>
      <c r="L267" s="2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5"/>
      <c r="AD267" s="5"/>
      <c r="AE267" s="5"/>
      <c r="AF267" s="37"/>
      <c r="AG267" s="5"/>
      <c r="AH267" s="5"/>
      <c r="AI267" s="5"/>
      <c r="AJ267" s="5"/>
      <c r="AK267" s="5"/>
    </row>
    <row r="268" spans="1:37" ht="15.75" customHeight="1">
      <c r="A268" s="5"/>
      <c r="B268" s="46"/>
      <c r="C268" s="5"/>
      <c r="D268" s="2"/>
      <c r="E268" s="2"/>
      <c r="F268" s="2"/>
      <c r="G268" s="2"/>
      <c r="H268" s="7"/>
      <c r="I268" s="7"/>
      <c r="J268" s="7"/>
      <c r="K268" s="7"/>
      <c r="L268" s="2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5"/>
      <c r="AD268" s="5"/>
      <c r="AE268" s="5"/>
      <c r="AF268" s="37"/>
      <c r="AG268" s="5"/>
      <c r="AH268" s="5"/>
      <c r="AI268" s="5"/>
      <c r="AJ268" s="5"/>
      <c r="AK268" s="5"/>
    </row>
    <row r="269" spans="1:37" ht="15.75" customHeight="1">
      <c r="A269" s="5"/>
      <c r="B269" s="46"/>
      <c r="C269" s="5"/>
      <c r="D269" s="2"/>
      <c r="E269" s="2"/>
      <c r="F269" s="2"/>
      <c r="G269" s="2"/>
      <c r="H269" s="7"/>
      <c r="I269" s="7"/>
      <c r="J269" s="7"/>
      <c r="K269" s="7"/>
      <c r="L269" s="2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5"/>
      <c r="AD269" s="5"/>
      <c r="AE269" s="5"/>
      <c r="AF269" s="37"/>
      <c r="AG269" s="5"/>
      <c r="AH269" s="5"/>
      <c r="AI269" s="5"/>
      <c r="AJ269" s="5"/>
      <c r="AK269" s="5"/>
    </row>
    <row r="270" spans="1:37" ht="15.75" customHeight="1">
      <c r="A270" s="5"/>
      <c r="B270" s="46"/>
      <c r="C270" s="5"/>
      <c r="D270" s="2"/>
      <c r="E270" s="2"/>
      <c r="F270" s="2"/>
      <c r="G270" s="2"/>
      <c r="H270" s="7"/>
      <c r="I270" s="7"/>
      <c r="J270" s="7"/>
      <c r="K270" s="7"/>
      <c r="L270" s="2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5"/>
      <c r="AD270" s="5"/>
      <c r="AE270" s="5"/>
      <c r="AF270" s="37"/>
      <c r="AG270" s="5"/>
      <c r="AH270" s="5"/>
      <c r="AI270" s="5"/>
      <c r="AJ270" s="5"/>
      <c r="AK270" s="5"/>
    </row>
    <row r="271" spans="1:37" ht="15.75" customHeight="1">
      <c r="A271" s="5"/>
      <c r="B271" s="46"/>
      <c r="C271" s="5"/>
      <c r="D271" s="2"/>
      <c r="E271" s="2"/>
      <c r="F271" s="2"/>
      <c r="G271" s="2"/>
      <c r="H271" s="7"/>
      <c r="I271" s="7"/>
      <c r="J271" s="7"/>
      <c r="K271" s="7"/>
      <c r="L271" s="2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5"/>
      <c r="AD271" s="5"/>
      <c r="AE271" s="5"/>
      <c r="AF271" s="37"/>
      <c r="AG271" s="5"/>
      <c r="AH271" s="5"/>
      <c r="AI271" s="5"/>
      <c r="AJ271" s="5"/>
      <c r="AK271" s="5"/>
    </row>
    <row r="272" spans="1:37" ht="15.75" customHeight="1">
      <c r="A272" s="5"/>
      <c r="B272" s="46"/>
      <c r="C272" s="5"/>
      <c r="D272" s="2"/>
      <c r="E272" s="2"/>
      <c r="F272" s="2"/>
      <c r="G272" s="2"/>
      <c r="H272" s="7"/>
      <c r="I272" s="7"/>
      <c r="J272" s="7"/>
      <c r="K272" s="7"/>
      <c r="L272" s="2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5"/>
      <c r="AD272" s="5"/>
      <c r="AE272" s="5"/>
      <c r="AF272" s="37"/>
      <c r="AG272" s="5"/>
      <c r="AH272" s="5"/>
      <c r="AI272" s="5"/>
      <c r="AJ272" s="5"/>
      <c r="AK272" s="5"/>
    </row>
    <row r="273" spans="1:37" ht="15.75" customHeight="1">
      <c r="A273" s="5"/>
      <c r="B273" s="46"/>
      <c r="C273" s="5"/>
      <c r="D273" s="2"/>
      <c r="E273" s="2"/>
      <c r="F273" s="2"/>
      <c r="G273" s="2"/>
      <c r="H273" s="7"/>
      <c r="I273" s="7"/>
      <c r="J273" s="7"/>
      <c r="K273" s="7"/>
      <c r="L273" s="2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5"/>
      <c r="AD273" s="5"/>
      <c r="AE273" s="5"/>
      <c r="AF273" s="37"/>
      <c r="AG273" s="5"/>
      <c r="AH273" s="5"/>
      <c r="AI273" s="5"/>
      <c r="AJ273" s="5"/>
      <c r="AK273" s="5"/>
    </row>
    <row r="274" spans="1:37" ht="15.75" customHeight="1">
      <c r="A274" s="5"/>
      <c r="B274" s="46"/>
      <c r="C274" s="5"/>
      <c r="D274" s="2"/>
      <c r="E274" s="2"/>
      <c r="F274" s="2"/>
      <c r="G274" s="2"/>
      <c r="H274" s="7"/>
      <c r="I274" s="7"/>
      <c r="J274" s="7"/>
      <c r="K274" s="7"/>
      <c r="L274" s="2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5"/>
      <c r="AD274" s="5"/>
      <c r="AE274" s="5"/>
      <c r="AF274" s="37"/>
      <c r="AG274" s="5"/>
      <c r="AH274" s="5"/>
      <c r="AI274" s="5"/>
      <c r="AJ274" s="5"/>
      <c r="AK274" s="5"/>
    </row>
    <row r="275" spans="1:37" ht="15.75" customHeight="1">
      <c r="A275" s="5"/>
      <c r="B275" s="46"/>
      <c r="C275" s="5"/>
      <c r="D275" s="2"/>
      <c r="E275" s="2"/>
      <c r="F275" s="2"/>
      <c r="G275" s="2"/>
      <c r="H275" s="7"/>
      <c r="I275" s="7"/>
      <c r="J275" s="7"/>
      <c r="K275" s="7"/>
      <c r="L275" s="2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5"/>
      <c r="AD275" s="5"/>
      <c r="AE275" s="5"/>
      <c r="AF275" s="37"/>
      <c r="AG275" s="5"/>
      <c r="AH275" s="5"/>
      <c r="AI275" s="5"/>
      <c r="AJ275" s="5"/>
      <c r="AK275" s="5"/>
    </row>
    <row r="276" spans="1:37" ht="15.75" customHeight="1">
      <c r="A276" s="5"/>
      <c r="B276" s="46"/>
      <c r="C276" s="5"/>
      <c r="D276" s="2"/>
      <c r="E276" s="2"/>
      <c r="F276" s="2"/>
      <c r="G276" s="2"/>
      <c r="H276" s="7"/>
      <c r="I276" s="7"/>
      <c r="J276" s="7"/>
      <c r="K276" s="7"/>
      <c r="L276" s="2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5"/>
      <c r="AD276" s="5"/>
      <c r="AE276" s="5"/>
      <c r="AF276" s="37"/>
      <c r="AG276" s="5"/>
      <c r="AH276" s="5"/>
      <c r="AI276" s="5"/>
      <c r="AJ276" s="5"/>
      <c r="AK276" s="5"/>
    </row>
    <row r="277" spans="1:37" ht="15.75" customHeight="1">
      <c r="A277" s="5"/>
      <c r="B277" s="46"/>
      <c r="C277" s="5"/>
      <c r="D277" s="2"/>
      <c r="E277" s="2"/>
      <c r="F277" s="2"/>
      <c r="G277" s="2"/>
      <c r="H277" s="7"/>
      <c r="I277" s="7"/>
      <c r="J277" s="7"/>
      <c r="K277" s="7"/>
      <c r="L277" s="2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5"/>
      <c r="AD277" s="5"/>
      <c r="AE277" s="5"/>
      <c r="AF277" s="37"/>
      <c r="AG277" s="5"/>
      <c r="AH277" s="5"/>
      <c r="AI277" s="5"/>
      <c r="AJ277" s="5"/>
      <c r="AK277" s="5"/>
    </row>
    <row r="278" spans="1:37" ht="15.75" customHeight="1">
      <c r="A278" s="5"/>
      <c r="B278" s="46"/>
      <c r="C278" s="5"/>
      <c r="D278" s="2"/>
      <c r="E278" s="2"/>
      <c r="F278" s="2"/>
      <c r="G278" s="2"/>
      <c r="H278" s="7"/>
      <c r="I278" s="7"/>
      <c r="J278" s="7"/>
      <c r="K278" s="7"/>
      <c r="L278" s="2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5"/>
      <c r="AD278" s="5"/>
      <c r="AE278" s="5"/>
      <c r="AF278" s="37"/>
      <c r="AG278" s="5"/>
      <c r="AH278" s="5"/>
      <c r="AI278" s="5"/>
      <c r="AJ278" s="5"/>
      <c r="AK278" s="5"/>
    </row>
    <row r="279" spans="1:37" ht="15.75" customHeight="1">
      <c r="A279" s="5"/>
      <c r="B279" s="46"/>
      <c r="C279" s="5"/>
      <c r="D279" s="2"/>
      <c r="E279" s="2"/>
      <c r="F279" s="2"/>
      <c r="G279" s="2"/>
      <c r="H279" s="7"/>
      <c r="I279" s="7"/>
      <c r="J279" s="7"/>
      <c r="K279" s="7"/>
      <c r="L279" s="2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5"/>
      <c r="AD279" s="5"/>
      <c r="AE279" s="5"/>
      <c r="AF279" s="37"/>
      <c r="AG279" s="5"/>
      <c r="AH279" s="5"/>
      <c r="AI279" s="5"/>
      <c r="AJ279" s="5"/>
      <c r="AK279" s="5"/>
    </row>
    <row r="280" spans="1:37" ht="15.75" customHeight="1">
      <c r="A280" s="5"/>
      <c r="B280" s="46"/>
      <c r="C280" s="5"/>
      <c r="D280" s="2"/>
      <c r="E280" s="2"/>
      <c r="F280" s="2"/>
      <c r="G280" s="2"/>
      <c r="H280" s="7"/>
      <c r="I280" s="7"/>
      <c r="J280" s="7"/>
      <c r="K280" s="7"/>
      <c r="L280" s="2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5"/>
      <c r="AD280" s="5"/>
      <c r="AE280" s="5"/>
      <c r="AF280" s="37"/>
      <c r="AG280" s="5"/>
      <c r="AH280" s="5"/>
      <c r="AI280" s="5"/>
      <c r="AJ280" s="5"/>
      <c r="AK280" s="5"/>
    </row>
    <row r="281" spans="1:37" ht="15.75" customHeight="1">
      <c r="A281" s="5"/>
      <c r="B281" s="46"/>
      <c r="C281" s="5"/>
      <c r="D281" s="2"/>
      <c r="E281" s="2"/>
      <c r="F281" s="2"/>
      <c r="G281" s="2"/>
      <c r="H281" s="7"/>
      <c r="I281" s="7"/>
      <c r="J281" s="7"/>
      <c r="K281" s="7"/>
      <c r="L281" s="2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5"/>
      <c r="AD281" s="5"/>
      <c r="AE281" s="5"/>
      <c r="AF281" s="37"/>
      <c r="AG281" s="5"/>
      <c r="AH281" s="5"/>
      <c r="AI281" s="5"/>
      <c r="AJ281" s="5"/>
      <c r="AK281" s="5"/>
    </row>
    <row r="282" spans="1:37" ht="15.75" customHeight="1">
      <c r="A282" s="5"/>
      <c r="B282" s="46"/>
      <c r="C282" s="5"/>
      <c r="D282" s="2"/>
      <c r="E282" s="2"/>
      <c r="F282" s="2"/>
      <c r="G282" s="2"/>
      <c r="H282" s="7"/>
      <c r="I282" s="7"/>
      <c r="J282" s="7"/>
      <c r="K282" s="7"/>
      <c r="L282" s="2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5"/>
      <c r="AD282" s="5"/>
      <c r="AE282" s="5"/>
      <c r="AF282" s="37"/>
      <c r="AG282" s="5"/>
      <c r="AH282" s="5"/>
      <c r="AI282" s="5"/>
      <c r="AJ282" s="5"/>
      <c r="AK282" s="5"/>
    </row>
    <row r="283" spans="1:37" ht="15.75" customHeight="1">
      <c r="A283" s="5"/>
      <c r="B283" s="46"/>
      <c r="C283" s="5"/>
      <c r="D283" s="2"/>
      <c r="E283" s="2"/>
      <c r="F283" s="2"/>
      <c r="G283" s="2"/>
      <c r="H283" s="7"/>
      <c r="I283" s="7"/>
      <c r="J283" s="7"/>
      <c r="K283" s="7"/>
      <c r="L283" s="2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5"/>
      <c r="AD283" s="5"/>
      <c r="AE283" s="5"/>
      <c r="AF283" s="37"/>
      <c r="AG283" s="5"/>
      <c r="AH283" s="5"/>
      <c r="AI283" s="5"/>
      <c r="AJ283" s="5"/>
      <c r="AK283" s="5"/>
    </row>
    <row r="284" spans="1:37" ht="15.75" customHeight="1">
      <c r="A284" s="5"/>
      <c r="B284" s="46"/>
      <c r="C284" s="5"/>
      <c r="D284" s="2"/>
      <c r="E284" s="2"/>
      <c r="F284" s="2"/>
      <c r="G284" s="2"/>
      <c r="H284" s="7"/>
      <c r="I284" s="7"/>
      <c r="J284" s="7"/>
      <c r="K284" s="7"/>
      <c r="L284" s="2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5"/>
      <c r="AD284" s="5"/>
      <c r="AE284" s="5"/>
      <c r="AF284" s="37"/>
      <c r="AG284" s="5"/>
      <c r="AH284" s="5"/>
      <c r="AI284" s="5"/>
      <c r="AJ284" s="5"/>
      <c r="AK284" s="5"/>
    </row>
    <row r="285" spans="1:37" ht="15.75" customHeight="1">
      <c r="A285" s="5"/>
      <c r="B285" s="46"/>
      <c r="C285" s="5"/>
      <c r="D285" s="2"/>
      <c r="E285" s="2"/>
      <c r="F285" s="2"/>
      <c r="G285" s="2"/>
      <c r="H285" s="7"/>
      <c r="I285" s="7"/>
      <c r="J285" s="7"/>
      <c r="K285" s="7"/>
      <c r="L285" s="2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5"/>
      <c r="AD285" s="5"/>
      <c r="AE285" s="5"/>
      <c r="AF285" s="37"/>
      <c r="AG285" s="5"/>
      <c r="AH285" s="5"/>
      <c r="AI285" s="5"/>
      <c r="AJ285" s="5"/>
      <c r="AK285" s="5"/>
    </row>
    <row r="286" spans="1:37" ht="15.75" customHeight="1">
      <c r="A286" s="5"/>
      <c r="B286" s="46"/>
      <c r="C286" s="5"/>
      <c r="D286" s="2"/>
      <c r="E286" s="2"/>
      <c r="F286" s="2"/>
      <c r="G286" s="2"/>
      <c r="H286" s="7"/>
      <c r="I286" s="7"/>
      <c r="J286" s="7"/>
      <c r="K286" s="7"/>
      <c r="L286" s="2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5"/>
      <c r="AD286" s="5"/>
      <c r="AE286" s="5"/>
      <c r="AF286" s="37"/>
      <c r="AG286" s="5"/>
      <c r="AH286" s="5"/>
      <c r="AI286" s="5"/>
      <c r="AJ286" s="5"/>
      <c r="AK286" s="5"/>
    </row>
    <row r="287" spans="1:37" ht="15.75" customHeight="1">
      <c r="A287" s="5"/>
      <c r="B287" s="46"/>
      <c r="C287" s="5"/>
      <c r="D287" s="2"/>
      <c r="E287" s="2"/>
      <c r="F287" s="2"/>
      <c r="G287" s="2"/>
      <c r="H287" s="7"/>
      <c r="I287" s="7"/>
      <c r="J287" s="7"/>
      <c r="K287" s="7"/>
      <c r="L287" s="2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5"/>
      <c r="AD287" s="5"/>
      <c r="AE287" s="5"/>
      <c r="AF287" s="37"/>
      <c r="AG287" s="5"/>
      <c r="AH287" s="5"/>
      <c r="AI287" s="5"/>
      <c r="AJ287" s="5"/>
      <c r="AK287" s="5"/>
    </row>
    <row r="288" spans="1:37" ht="15.75" customHeight="1">
      <c r="A288" s="5"/>
      <c r="B288" s="46"/>
      <c r="C288" s="5"/>
      <c r="D288" s="2"/>
      <c r="E288" s="2"/>
      <c r="F288" s="2"/>
      <c r="G288" s="2"/>
      <c r="H288" s="7"/>
      <c r="I288" s="7"/>
      <c r="J288" s="7"/>
      <c r="K288" s="7"/>
      <c r="L288" s="2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5"/>
      <c r="AD288" s="5"/>
      <c r="AE288" s="5"/>
      <c r="AF288" s="37"/>
      <c r="AG288" s="5"/>
      <c r="AH288" s="5"/>
      <c r="AI288" s="5"/>
      <c r="AJ288" s="5"/>
      <c r="AK288" s="5"/>
    </row>
    <row r="289" spans="1:37" ht="15.75" customHeight="1">
      <c r="A289" s="5"/>
      <c r="B289" s="46"/>
      <c r="C289" s="5"/>
      <c r="D289" s="2"/>
      <c r="E289" s="2"/>
      <c r="F289" s="2"/>
      <c r="G289" s="2"/>
      <c r="H289" s="7"/>
      <c r="I289" s="7"/>
      <c r="J289" s="7"/>
      <c r="K289" s="7"/>
      <c r="L289" s="2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5"/>
      <c r="AD289" s="5"/>
      <c r="AE289" s="5"/>
      <c r="AF289" s="37"/>
      <c r="AG289" s="5"/>
      <c r="AH289" s="5"/>
      <c r="AI289" s="5"/>
      <c r="AJ289" s="5"/>
      <c r="AK289" s="5"/>
    </row>
    <row r="290" spans="1:37" ht="15.75" customHeight="1">
      <c r="A290" s="5"/>
      <c r="B290" s="46"/>
      <c r="C290" s="5"/>
      <c r="D290" s="2"/>
      <c r="E290" s="2"/>
      <c r="F290" s="2"/>
      <c r="G290" s="2"/>
      <c r="H290" s="7"/>
      <c r="I290" s="7"/>
      <c r="J290" s="7"/>
      <c r="K290" s="7"/>
      <c r="L290" s="2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5"/>
      <c r="AD290" s="5"/>
      <c r="AE290" s="5"/>
      <c r="AF290" s="37"/>
      <c r="AG290" s="5"/>
      <c r="AH290" s="5"/>
      <c r="AI290" s="5"/>
      <c r="AJ290" s="5"/>
      <c r="AK290" s="5"/>
    </row>
    <row r="291" spans="1:37" ht="15.75" customHeight="1">
      <c r="A291" s="5"/>
      <c r="B291" s="46"/>
      <c r="C291" s="5"/>
      <c r="D291" s="2"/>
      <c r="E291" s="2"/>
      <c r="F291" s="2"/>
      <c r="G291" s="2"/>
      <c r="H291" s="7"/>
      <c r="I291" s="7"/>
      <c r="J291" s="7"/>
      <c r="K291" s="7"/>
      <c r="L291" s="2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5"/>
      <c r="AD291" s="5"/>
      <c r="AE291" s="5"/>
      <c r="AF291" s="37"/>
      <c r="AG291" s="5"/>
      <c r="AH291" s="5"/>
      <c r="AI291" s="5"/>
      <c r="AJ291" s="5"/>
      <c r="AK291" s="5"/>
    </row>
    <row r="292" spans="1:37" ht="15.75" customHeight="1">
      <c r="A292" s="5"/>
      <c r="B292" s="46"/>
      <c r="C292" s="5"/>
      <c r="D292" s="2"/>
      <c r="E292" s="2"/>
      <c r="F292" s="2"/>
      <c r="G292" s="2"/>
      <c r="H292" s="7"/>
      <c r="I292" s="7"/>
      <c r="J292" s="7"/>
      <c r="K292" s="7"/>
      <c r="L292" s="2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5"/>
      <c r="AD292" s="5"/>
      <c r="AE292" s="5"/>
      <c r="AF292" s="37"/>
      <c r="AG292" s="5"/>
      <c r="AH292" s="5"/>
      <c r="AI292" s="5"/>
      <c r="AJ292" s="5"/>
      <c r="AK292" s="5"/>
    </row>
    <row r="293" spans="1:37" ht="15.75" customHeight="1">
      <c r="A293" s="5"/>
      <c r="B293" s="46"/>
      <c r="C293" s="5"/>
      <c r="D293" s="2"/>
      <c r="E293" s="2"/>
      <c r="F293" s="2"/>
      <c r="G293" s="2"/>
      <c r="H293" s="7"/>
      <c r="I293" s="7"/>
      <c r="J293" s="7"/>
      <c r="K293" s="7"/>
      <c r="L293" s="2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5"/>
      <c r="AD293" s="5"/>
      <c r="AE293" s="5"/>
      <c r="AF293" s="37"/>
      <c r="AG293" s="5"/>
      <c r="AH293" s="5"/>
      <c r="AI293" s="5"/>
      <c r="AJ293" s="5"/>
      <c r="AK293" s="5"/>
    </row>
    <row r="294" spans="1:37" ht="15.75" customHeight="1">
      <c r="A294" s="5"/>
      <c r="B294" s="46"/>
      <c r="C294" s="5"/>
      <c r="D294" s="2"/>
      <c r="E294" s="2"/>
      <c r="F294" s="2"/>
      <c r="G294" s="2"/>
      <c r="H294" s="7"/>
      <c r="I294" s="7"/>
      <c r="J294" s="7"/>
      <c r="K294" s="7"/>
      <c r="L294" s="2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5"/>
      <c r="AD294" s="5"/>
      <c r="AE294" s="5"/>
      <c r="AF294" s="37"/>
      <c r="AG294" s="5"/>
      <c r="AH294" s="5"/>
      <c r="AI294" s="5"/>
      <c r="AJ294" s="5"/>
      <c r="AK294" s="5"/>
    </row>
    <row r="295" spans="1:37" ht="15.75" customHeight="1">
      <c r="A295" s="5"/>
      <c r="B295" s="46"/>
      <c r="C295" s="5"/>
      <c r="D295" s="2"/>
      <c r="E295" s="2"/>
      <c r="F295" s="2"/>
      <c r="G295" s="2"/>
      <c r="H295" s="7"/>
      <c r="I295" s="7"/>
      <c r="J295" s="7"/>
      <c r="K295" s="7"/>
      <c r="L295" s="2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5"/>
      <c r="AD295" s="5"/>
      <c r="AE295" s="5"/>
      <c r="AF295" s="37"/>
      <c r="AG295" s="5"/>
      <c r="AH295" s="5"/>
      <c r="AI295" s="5"/>
      <c r="AJ295" s="5"/>
      <c r="AK295" s="5"/>
    </row>
    <row r="296" spans="1:37" ht="15.75" customHeight="1">
      <c r="A296" s="5"/>
      <c r="B296" s="46"/>
      <c r="C296" s="5"/>
      <c r="D296" s="2"/>
      <c r="E296" s="2"/>
      <c r="F296" s="2"/>
      <c r="G296" s="2"/>
      <c r="H296" s="7"/>
      <c r="I296" s="7"/>
      <c r="J296" s="7"/>
      <c r="K296" s="7"/>
      <c r="L296" s="2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5"/>
      <c r="AD296" s="5"/>
      <c r="AE296" s="5"/>
      <c r="AF296" s="37"/>
      <c r="AG296" s="5"/>
      <c r="AH296" s="5"/>
      <c r="AI296" s="5"/>
      <c r="AJ296" s="5"/>
      <c r="AK296" s="5"/>
    </row>
    <row r="297" spans="1:37" ht="15.75" customHeight="1">
      <c r="A297" s="5"/>
      <c r="B297" s="46"/>
      <c r="C297" s="5"/>
      <c r="D297" s="2"/>
      <c r="E297" s="2"/>
      <c r="F297" s="2"/>
      <c r="G297" s="2"/>
      <c r="H297" s="7"/>
      <c r="I297" s="7"/>
      <c r="J297" s="7"/>
      <c r="K297" s="7"/>
      <c r="L297" s="2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5"/>
      <c r="AD297" s="5"/>
      <c r="AE297" s="5"/>
      <c r="AF297" s="37"/>
      <c r="AG297" s="5"/>
      <c r="AH297" s="5"/>
      <c r="AI297" s="5"/>
      <c r="AJ297" s="5"/>
      <c r="AK297" s="5"/>
    </row>
    <row r="298" spans="1:37" ht="15.75" customHeight="1">
      <c r="A298" s="5"/>
      <c r="B298" s="46"/>
      <c r="C298" s="5"/>
      <c r="D298" s="2"/>
      <c r="E298" s="2"/>
      <c r="F298" s="2"/>
      <c r="G298" s="2"/>
      <c r="H298" s="7"/>
      <c r="I298" s="7"/>
      <c r="J298" s="7"/>
      <c r="K298" s="7"/>
      <c r="L298" s="2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5"/>
      <c r="AD298" s="5"/>
      <c r="AE298" s="5"/>
      <c r="AF298" s="37"/>
      <c r="AG298" s="5"/>
      <c r="AH298" s="5"/>
      <c r="AI298" s="5"/>
      <c r="AJ298" s="5"/>
      <c r="AK298" s="5"/>
    </row>
    <row r="299" spans="1:37" ht="15.75" customHeight="1">
      <c r="A299" s="5"/>
      <c r="B299" s="46"/>
      <c r="C299" s="5"/>
      <c r="D299" s="2"/>
      <c r="E299" s="2"/>
      <c r="F299" s="2"/>
      <c r="G299" s="2"/>
      <c r="H299" s="7"/>
      <c r="I299" s="7"/>
      <c r="J299" s="7"/>
      <c r="K299" s="7"/>
      <c r="L299" s="2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5"/>
      <c r="AD299" s="5"/>
      <c r="AE299" s="5"/>
      <c r="AF299" s="37"/>
      <c r="AG299" s="5"/>
      <c r="AH299" s="5"/>
      <c r="AI299" s="5"/>
      <c r="AJ299" s="5"/>
      <c r="AK299" s="5"/>
    </row>
    <row r="300" spans="1:37" ht="15.75" customHeight="1">
      <c r="A300" s="5"/>
      <c r="B300" s="42"/>
      <c r="C300" s="5"/>
      <c r="D300" s="2"/>
      <c r="E300" s="2"/>
      <c r="F300" s="2"/>
      <c r="G300" s="2"/>
      <c r="H300" s="7"/>
      <c r="I300" s="7"/>
      <c r="J300" s="7"/>
      <c r="K300" s="7"/>
      <c r="L300" s="2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5"/>
      <c r="AD300" s="5"/>
      <c r="AE300" s="5"/>
      <c r="AF300" s="37"/>
      <c r="AG300" s="5"/>
      <c r="AH300" s="5"/>
      <c r="AI300" s="5"/>
      <c r="AJ300" s="5"/>
      <c r="AK300" s="5"/>
    </row>
    <row r="301" spans="1:37" ht="15.75" customHeight="1">
      <c r="A301" s="5"/>
      <c r="B301" s="42"/>
      <c r="C301" s="5"/>
      <c r="D301" s="2"/>
      <c r="E301" s="2"/>
      <c r="F301" s="2"/>
      <c r="G301" s="2"/>
      <c r="H301" s="7"/>
      <c r="I301" s="7"/>
      <c r="J301" s="7"/>
      <c r="K301" s="7"/>
      <c r="L301" s="2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5"/>
      <c r="AD301" s="5"/>
      <c r="AE301" s="5"/>
      <c r="AF301" s="37"/>
      <c r="AG301" s="5"/>
      <c r="AH301" s="5"/>
      <c r="AI301" s="5"/>
      <c r="AJ301" s="5"/>
      <c r="AK301" s="5"/>
    </row>
    <row r="302" spans="1:37" ht="15.75" customHeight="1">
      <c r="A302" s="5"/>
      <c r="B302" s="42"/>
      <c r="C302" s="5"/>
      <c r="D302" s="2"/>
      <c r="E302" s="2"/>
      <c r="F302" s="2"/>
      <c r="G302" s="2"/>
      <c r="H302" s="7"/>
      <c r="I302" s="7"/>
      <c r="J302" s="7"/>
      <c r="K302" s="7"/>
      <c r="L302" s="2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5"/>
      <c r="AD302" s="5"/>
      <c r="AE302" s="5"/>
      <c r="AF302" s="37"/>
      <c r="AG302" s="5"/>
      <c r="AH302" s="5"/>
      <c r="AI302" s="5"/>
      <c r="AJ302" s="5"/>
      <c r="AK302" s="5"/>
    </row>
    <row r="303" spans="1:37" ht="15.75" customHeight="1">
      <c r="A303" s="5"/>
      <c r="B303" s="42"/>
      <c r="C303" s="5"/>
      <c r="D303" s="2"/>
      <c r="E303" s="2"/>
      <c r="F303" s="2"/>
      <c r="G303" s="2"/>
      <c r="H303" s="7"/>
      <c r="I303" s="7"/>
      <c r="J303" s="7"/>
      <c r="K303" s="7"/>
      <c r="L303" s="2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5"/>
      <c r="AD303" s="5"/>
      <c r="AE303" s="5"/>
      <c r="AF303" s="37"/>
      <c r="AG303" s="5"/>
      <c r="AH303" s="5"/>
      <c r="AI303" s="5"/>
      <c r="AJ303" s="5"/>
      <c r="AK303" s="5"/>
    </row>
    <row r="304" spans="1:37" ht="15.75" customHeight="1">
      <c r="A304" s="5"/>
      <c r="B304" s="42"/>
      <c r="C304" s="5"/>
      <c r="D304" s="2"/>
      <c r="E304" s="2"/>
      <c r="F304" s="2"/>
      <c r="G304" s="2"/>
      <c r="H304" s="7"/>
      <c r="I304" s="7"/>
      <c r="J304" s="7"/>
      <c r="K304" s="7"/>
      <c r="L304" s="2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5"/>
      <c r="AD304" s="5"/>
      <c r="AE304" s="5"/>
      <c r="AF304" s="37"/>
      <c r="AG304" s="5"/>
      <c r="AH304" s="5"/>
      <c r="AI304" s="5"/>
      <c r="AJ304" s="5"/>
      <c r="AK304" s="5"/>
    </row>
    <row r="305" spans="1:37" ht="15.75" customHeight="1">
      <c r="A305" s="5"/>
      <c r="B305" s="42"/>
      <c r="C305" s="5"/>
      <c r="D305" s="2"/>
      <c r="E305" s="2"/>
      <c r="F305" s="2"/>
      <c r="G305" s="2"/>
      <c r="H305" s="7"/>
      <c r="I305" s="7"/>
      <c r="J305" s="7"/>
      <c r="K305" s="7"/>
      <c r="L305" s="2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5"/>
      <c r="AD305" s="5"/>
      <c r="AE305" s="5"/>
      <c r="AF305" s="37"/>
      <c r="AG305" s="5"/>
      <c r="AH305" s="5"/>
      <c r="AI305" s="5"/>
      <c r="AJ305" s="5"/>
      <c r="AK305" s="5"/>
    </row>
    <row r="306" spans="1:37" ht="15.75" customHeight="1">
      <c r="A306" s="5"/>
      <c r="B306" s="42"/>
      <c r="C306" s="5"/>
      <c r="D306" s="2"/>
      <c r="E306" s="2"/>
      <c r="F306" s="2"/>
      <c r="G306" s="2"/>
      <c r="H306" s="7"/>
      <c r="I306" s="7"/>
      <c r="J306" s="7"/>
      <c r="K306" s="7"/>
      <c r="L306" s="2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5"/>
      <c r="AD306" s="5"/>
      <c r="AE306" s="5"/>
      <c r="AF306" s="37"/>
      <c r="AG306" s="5"/>
      <c r="AH306" s="5"/>
      <c r="AI306" s="5"/>
      <c r="AJ306" s="5"/>
      <c r="AK306" s="5"/>
    </row>
    <row r="307" spans="1:37" ht="15.75" customHeight="1">
      <c r="A307" s="5"/>
      <c r="B307" s="42"/>
      <c r="C307" s="5"/>
      <c r="D307" s="2"/>
      <c r="E307" s="2"/>
      <c r="F307" s="2"/>
      <c r="G307" s="2"/>
      <c r="H307" s="7"/>
      <c r="I307" s="7"/>
      <c r="J307" s="7"/>
      <c r="K307" s="7"/>
      <c r="L307" s="2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5"/>
      <c r="AD307" s="5"/>
      <c r="AE307" s="5"/>
      <c r="AF307" s="37"/>
      <c r="AG307" s="5"/>
      <c r="AH307" s="5"/>
      <c r="AI307" s="5"/>
      <c r="AJ307" s="5"/>
      <c r="AK307" s="5"/>
    </row>
    <row r="308" spans="1:37" ht="15.75" customHeight="1">
      <c r="A308" s="5"/>
      <c r="B308" s="42"/>
      <c r="C308" s="5"/>
      <c r="D308" s="2"/>
      <c r="E308" s="2"/>
      <c r="F308" s="2"/>
      <c r="G308" s="2"/>
      <c r="H308" s="7"/>
      <c r="I308" s="7"/>
      <c r="J308" s="7"/>
      <c r="K308" s="7"/>
      <c r="L308" s="2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5"/>
      <c r="AD308" s="5"/>
      <c r="AE308" s="5"/>
      <c r="AF308" s="37"/>
      <c r="AG308" s="5"/>
      <c r="AH308" s="5"/>
      <c r="AI308" s="5"/>
      <c r="AJ308" s="5"/>
      <c r="AK308" s="5"/>
    </row>
    <row r="309" spans="1:37" ht="15.75" customHeight="1">
      <c r="A309" s="5"/>
      <c r="B309" s="42"/>
      <c r="C309" s="5"/>
      <c r="D309" s="2"/>
      <c r="E309" s="2"/>
      <c r="F309" s="2"/>
      <c r="G309" s="2"/>
      <c r="H309" s="7"/>
      <c r="I309" s="7"/>
      <c r="J309" s="7"/>
      <c r="K309" s="7"/>
      <c r="L309" s="2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5"/>
      <c r="AD309" s="5"/>
      <c r="AE309" s="5"/>
      <c r="AF309" s="37"/>
      <c r="AG309" s="5"/>
      <c r="AH309" s="5"/>
      <c r="AI309" s="5"/>
      <c r="AJ309" s="5"/>
      <c r="AK309" s="5"/>
    </row>
    <row r="310" spans="1:37" ht="15.75" customHeight="1">
      <c r="A310" s="5"/>
      <c r="B310" s="42"/>
      <c r="C310" s="5"/>
      <c r="D310" s="2"/>
      <c r="E310" s="2"/>
      <c r="F310" s="2"/>
      <c r="G310" s="2"/>
      <c r="H310" s="7"/>
      <c r="I310" s="7"/>
      <c r="J310" s="7"/>
      <c r="K310" s="7"/>
      <c r="L310" s="2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5"/>
      <c r="AD310" s="5"/>
      <c r="AE310" s="5"/>
      <c r="AF310" s="37"/>
      <c r="AG310" s="5"/>
      <c r="AH310" s="5"/>
      <c r="AI310" s="5"/>
      <c r="AJ310" s="5"/>
      <c r="AK310" s="5"/>
    </row>
    <row r="311" spans="1:37" ht="15.75" customHeight="1">
      <c r="A311" s="5"/>
      <c r="B311" s="42"/>
      <c r="C311" s="5"/>
      <c r="D311" s="2"/>
      <c r="E311" s="2"/>
      <c r="F311" s="2"/>
      <c r="G311" s="2"/>
      <c r="H311" s="7"/>
      <c r="I311" s="7"/>
      <c r="J311" s="7"/>
      <c r="K311" s="7"/>
      <c r="L311" s="2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5"/>
      <c r="AD311" s="5"/>
      <c r="AE311" s="5"/>
      <c r="AF311" s="37"/>
      <c r="AG311" s="5"/>
      <c r="AH311" s="5"/>
      <c r="AI311" s="5"/>
      <c r="AJ311" s="5"/>
      <c r="AK311" s="5"/>
    </row>
    <row r="312" spans="1:37" ht="15.75" customHeight="1">
      <c r="A312" s="5"/>
      <c r="B312" s="42"/>
      <c r="C312" s="5"/>
      <c r="D312" s="2"/>
      <c r="E312" s="2"/>
      <c r="F312" s="2"/>
      <c r="G312" s="2"/>
      <c r="H312" s="7"/>
      <c r="I312" s="7"/>
      <c r="J312" s="7"/>
      <c r="K312" s="7"/>
      <c r="L312" s="2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5"/>
      <c r="AD312" s="5"/>
      <c r="AE312" s="5"/>
      <c r="AF312" s="37"/>
      <c r="AG312" s="5"/>
      <c r="AH312" s="5"/>
      <c r="AI312" s="5"/>
      <c r="AJ312" s="5"/>
      <c r="AK312" s="5"/>
    </row>
    <row r="313" spans="1:37" ht="15.75" customHeight="1">
      <c r="A313" s="5"/>
      <c r="B313" s="42"/>
      <c r="C313" s="5"/>
      <c r="D313" s="2"/>
      <c r="E313" s="2"/>
      <c r="F313" s="2"/>
      <c r="G313" s="2"/>
      <c r="H313" s="7"/>
      <c r="I313" s="7"/>
      <c r="J313" s="7"/>
      <c r="K313" s="7"/>
      <c r="L313" s="2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5"/>
      <c r="AD313" s="5"/>
      <c r="AE313" s="5"/>
      <c r="AF313" s="37"/>
      <c r="AG313" s="5"/>
      <c r="AH313" s="5"/>
      <c r="AI313" s="5"/>
      <c r="AJ313" s="5"/>
      <c r="AK313" s="5"/>
    </row>
    <row r="314" spans="1:37" ht="15.75" customHeight="1">
      <c r="A314" s="5"/>
      <c r="B314" s="42"/>
      <c r="C314" s="5"/>
      <c r="D314" s="2"/>
      <c r="E314" s="2"/>
      <c r="F314" s="2"/>
      <c r="G314" s="2"/>
      <c r="H314" s="7"/>
      <c r="I314" s="7"/>
      <c r="J314" s="7"/>
      <c r="K314" s="7"/>
      <c r="L314" s="2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5"/>
      <c r="AD314" s="5"/>
      <c r="AE314" s="5"/>
      <c r="AF314" s="37"/>
      <c r="AG314" s="5"/>
      <c r="AH314" s="5"/>
      <c r="AI314" s="5"/>
      <c r="AJ314" s="5"/>
      <c r="AK314" s="5"/>
    </row>
    <row r="315" spans="1:37" ht="15.75" customHeight="1">
      <c r="A315" s="5"/>
      <c r="B315" s="42"/>
      <c r="C315" s="5"/>
      <c r="D315" s="2"/>
      <c r="E315" s="2"/>
      <c r="F315" s="2"/>
      <c r="G315" s="2"/>
      <c r="H315" s="7"/>
      <c r="I315" s="7"/>
      <c r="J315" s="7"/>
      <c r="K315" s="7"/>
      <c r="L315" s="2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5"/>
      <c r="AD315" s="5"/>
      <c r="AE315" s="5"/>
      <c r="AF315" s="37"/>
      <c r="AG315" s="5"/>
      <c r="AH315" s="5"/>
      <c r="AI315" s="5"/>
      <c r="AJ315" s="5"/>
      <c r="AK315" s="5"/>
    </row>
    <row r="316" spans="1:37" ht="15.75" customHeight="1">
      <c r="A316" s="5"/>
      <c r="B316" s="42"/>
      <c r="C316" s="5"/>
      <c r="D316" s="2"/>
      <c r="E316" s="2"/>
      <c r="F316" s="2"/>
      <c r="G316" s="2"/>
      <c r="H316" s="7"/>
      <c r="I316" s="7"/>
      <c r="J316" s="7"/>
      <c r="K316" s="7"/>
      <c r="L316" s="2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5"/>
      <c r="AD316" s="5"/>
      <c r="AE316" s="5"/>
      <c r="AF316" s="37"/>
      <c r="AG316" s="5"/>
      <c r="AH316" s="5"/>
      <c r="AI316" s="5"/>
      <c r="AJ316" s="5"/>
      <c r="AK316" s="5"/>
    </row>
    <row r="317" spans="1:37" ht="15.75" customHeight="1">
      <c r="A317" s="5"/>
      <c r="B317" s="42"/>
      <c r="C317" s="5"/>
      <c r="D317" s="2"/>
      <c r="E317" s="2"/>
      <c r="F317" s="2"/>
      <c r="G317" s="2"/>
      <c r="H317" s="7"/>
      <c r="I317" s="7"/>
      <c r="J317" s="7"/>
      <c r="K317" s="7"/>
      <c r="L317" s="2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5"/>
      <c r="AD317" s="5"/>
      <c r="AE317" s="5"/>
      <c r="AF317" s="37"/>
      <c r="AG317" s="5"/>
      <c r="AH317" s="5"/>
      <c r="AI317" s="5"/>
      <c r="AJ317" s="5"/>
      <c r="AK317" s="5"/>
    </row>
    <row r="318" spans="1:37" ht="15.75" customHeight="1">
      <c r="A318" s="5"/>
      <c r="B318" s="42"/>
      <c r="C318" s="5"/>
      <c r="D318" s="2"/>
      <c r="E318" s="2"/>
      <c r="F318" s="2"/>
      <c r="G318" s="2"/>
      <c r="H318" s="7"/>
      <c r="I318" s="7"/>
      <c r="J318" s="7"/>
      <c r="K318" s="7"/>
      <c r="L318" s="2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5"/>
      <c r="AD318" s="5"/>
      <c r="AE318" s="5"/>
      <c r="AF318" s="37"/>
      <c r="AG318" s="5"/>
      <c r="AH318" s="5"/>
      <c r="AI318" s="5"/>
      <c r="AJ318" s="5"/>
      <c r="AK318" s="5"/>
    </row>
    <row r="319" spans="1:37" ht="15.75" customHeight="1">
      <c r="A319" s="5"/>
      <c r="B319" s="42"/>
      <c r="C319" s="5"/>
      <c r="D319" s="2"/>
      <c r="E319" s="2"/>
      <c r="F319" s="2"/>
      <c r="G319" s="2"/>
      <c r="H319" s="7"/>
      <c r="I319" s="7"/>
      <c r="J319" s="7"/>
      <c r="K319" s="7"/>
      <c r="L319" s="2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5"/>
      <c r="AD319" s="5"/>
      <c r="AE319" s="5"/>
      <c r="AF319" s="37"/>
      <c r="AG319" s="5"/>
      <c r="AH319" s="5"/>
      <c r="AI319" s="5"/>
      <c r="AJ319" s="5"/>
      <c r="AK319" s="5"/>
    </row>
    <row r="320" spans="1:37" ht="15.75" customHeight="1">
      <c r="A320" s="5"/>
      <c r="B320" s="42"/>
      <c r="C320" s="5"/>
      <c r="D320" s="2"/>
      <c r="E320" s="2"/>
      <c r="F320" s="2"/>
      <c r="G320" s="2"/>
      <c r="H320" s="7"/>
      <c r="I320" s="7"/>
      <c r="J320" s="7"/>
      <c r="K320" s="7"/>
      <c r="L320" s="2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5"/>
      <c r="AD320" s="5"/>
      <c r="AE320" s="5"/>
      <c r="AF320" s="37"/>
      <c r="AG320" s="5"/>
      <c r="AH320" s="5"/>
      <c r="AI320" s="5"/>
      <c r="AJ320" s="5"/>
      <c r="AK320" s="5"/>
    </row>
    <row r="321" spans="1:37" ht="15.75" customHeight="1">
      <c r="A321" s="5"/>
      <c r="B321" s="42"/>
      <c r="C321" s="5"/>
      <c r="D321" s="2"/>
      <c r="E321" s="2"/>
      <c r="F321" s="2"/>
      <c r="G321" s="2"/>
      <c r="H321" s="7"/>
      <c r="I321" s="7"/>
      <c r="J321" s="7"/>
      <c r="K321" s="7"/>
      <c r="L321" s="2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5"/>
      <c r="AD321" s="5"/>
      <c r="AE321" s="5"/>
      <c r="AF321" s="37"/>
      <c r="AG321" s="5"/>
      <c r="AH321" s="5"/>
      <c r="AI321" s="5"/>
      <c r="AJ321" s="5"/>
      <c r="AK321" s="5"/>
    </row>
    <row r="322" spans="1:37" ht="15.75" customHeight="1">
      <c r="A322" s="5"/>
      <c r="B322" s="42"/>
      <c r="C322" s="5"/>
      <c r="D322" s="2"/>
      <c r="E322" s="2"/>
      <c r="F322" s="2"/>
      <c r="G322" s="2"/>
      <c r="H322" s="7"/>
      <c r="I322" s="7"/>
      <c r="J322" s="7"/>
      <c r="K322" s="7"/>
      <c r="L322" s="2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5"/>
      <c r="AD322" s="5"/>
      <c r="AE322" s="5"/>
      <c r="AF322" s="37"/>
      <c r="AG322" s="5"/>
      <c r="AH322" s="5"/>
      <c r="AI322" s="5"/>
      <c r="AJ322" s="5"/>
      <c r="AK322" s="5"/>
    </row>
    <row r="323" spans="1:37" ht="15.75" customHeight="1">
      <c r="A323" s="5"/>
      <c r="B323" s="42"/>
      <c r="C323" s="5"/>
      <c r="D323" s="2"/>
      <c r="E323" s="2"/>
      <c r="F323" s="2"/>
      <c r="G323" s="2"/>
      <c r="H323" s="7"/>
      <c r="I323" s="7"/>
      <c r="J323" s="7"/>
      <c r="K323" s="7"/>
      <c r="L323" s="2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5"/>
      <c r="AD323" s="5"/>
      <c r="AE323" s="5"/>
      <c r="AF323" s="37"/>
      <c r="AG323" s="5"/>
      <c r="AH323" s="5"/>
      <c r="AI323" s="5"/>
      <c r="AJ323" s="5"/>
      <c r="AK323" s="5"/>
    </row>
    <row r="324" spans="1:37" ht="15.75" customHeight="1">
      <c r="A324" s="5"/>
      <c r="B324" s="42"/>
      <c r="C324" s="5"/>
      <c r="D324" s="2"/>
      <c r="E324" s="2"/>
      <c r="F324" s="2"/>
      <c r="G324" s="2"/>
      <c r="H324" s="7"/>
      <c r="I324" s="7"/>
      <c r="J324" s="7"/>
      <c r="K324" s="7"/>
      <c r="L324" s="2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5"/>
      <c r="AD324" s="5"/>
      <c r="AE324" s="5"/>
      <c r="AF324" s="37"/>
      <c r="AG324" s="5"/>
      <c r="AH324" s="5"/>
      <c r="AI324" s="5"/>
      <c r="AJ324" s="5"/>
      <c r="AK324" s="5"/>
    </row>
    <row r="325" spans="1:37" ht="15.75" customHeight="1">
      <c r="A325" s="5"/>
      <c r="B325" s="42"/>
      <c r="C325" s="5"/>
      <c r="D325" s="2"/>
      <c r="E325" s="2"/>
      <c r="F325" s="2"/>
      <c r="G325" s="2"/>
      <c r="H325" s="7"/>
      <c r="I325" s="7"/>
      <c r="J325" s="7"/>
      <c r="K325" s="7"/>
      <c r="L325" s="2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5"/>
      <c r="AD325" s="5"/>
      <c r="AE325" s="5"/>
      <c r="AF325" s="37"/>
      <c r="AG325" s="5"/>
      <c r="AH325" s="5"/>
      <c r="AI325" s="5"/>
      <c r="AJ325" s="5"/>
      <c r="AK325" s="5"/>
    </row>
    <row r="326" spans="1:37" ht="15.75" customHeight="1">
      <c r="A326" s="5"/>
      <c r="B326" s="42"/>
      <c r="C326" s="5"/>
      <c r="D326" s="2"/>
      <c r="E326" s="2"/>
      <c r="F326" s="2"/>
      <c r="G326" s="2"/>
      <c r="H326" s="7"/>
      <c r="I326" s="7"/>
      <c r="J326" s="7"/>
      <c r="K326" s="7"/>
      <c r="L326" s="2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5"/>
      <c r="AD326" s="5"/>
      <c r="AE326" s="5"/>
      <c r="AF326" s="37"/>
      <c r="AG326" s="5"/>
      <c r="AH326" s="5"/>
      <c r="AI326" s="5"/>
      <c r="AJ326" s="5"/>
      <c r="AK326" s="5"/>
    </row>
    <row r="327" spans="1:37" ht="15.75" customHeight="1">
      <c r="A327" s="5"/>
      <c r="B327" s="42"/>
      <c r="C327" s="5"/>
      <c r="D327" s="2"/>
      <c r="E327" s="2"/>
      <c r="F327" s="2"/>
      <c r="G327" s="2"/>
      <c r="H327" s="7"/>
      <c r="I327" s="7"/>
      <c r="J327" s="7"/>
      <c r="K327" s="7"/>
      <c r="L327" s="2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5"/>
      <c r="AD327" s="5"/>
      <c r="AE327" s="5"/>
      <c r="AF327" s="37"/>
      <c r="AG327" s="5"/>
      <c r="AH327" s="5"/>
      <c r="AI327" s="5"/>
      <c r="AJ327" s="5"/>
      <c r="AK327" s="5"/>
    </row>
    <row r="328" spans="1:37" ht="15.75" customHeight="1">
      <c r="A328" s="5"/>
      <c r="B328" s="42"/>
      <c r="C328" s="5"/>
      <c r="D328" s="2"/>
      <c r="E328" s="2"/>
      <c r="F328" s="2"/>
      <c r="G328" s="2"/>
      <c r="H328" s="7"/>
      <c r="I328" s="7"/>
      <c r="J328" s="7"/>
      <c r="K328" s="7"/>
      <c r="L328" s="2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5"/>
      <c r="AD328" s="5"/>
      <c r="AE328" s="5"/>
      <c r="AF328" s="37"/>
      <c r="AG328" s="5"/>
      <c r="AH328" s="5"/>
      <c r="AI328" s="5"/>
      <c r="AJ328" s="5"/>
      <c r="AK328" s="5"/>
    </row>
    <row r="329" spans="1:37" ht="15.75" customHeight="1">
      <c r="A329" s="5"/>
      <c r="B329" s="42"/>
      <c r="C329" s="5"/>
      <c r="D329" s="2"/>
      <c r="E329" s="2"/>
      <c r="F329" s="2"/>
      <c r="G329" s="2"/>
      <c r="H329" s="7"/>
      <c r="I329" s="7"/>
      <c r="J329" s="7"/>
      <c r="K329" s="7"/>
      <c r="L329" s="2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5"/>
      <c r="AD329" s="5"/>
      <c r="AE329" s="5"/>
      <c r="AF329" s="37"/>
      <c r="AG329" s="5"/>
      <c r="AH329" s="5"/>
      <c r="AI329" s="5"/>
      <c r="AJ329" s="5"/>
      <c r="AK329" s="5"/>
    </row>
    <row r="330" spans="1:37" ht="15.75" customHeight="1">
      <c r="A330" s="5"/>
      <c r="B330" s="42"/>
      <c r="C330" s="5"/>
      <c r="D330" s="2"/>
      <c r="E330" s="2"/>
      <c r="F330" s="2"/>
      <c r="G330" s="2"/>
      <c r="H330" s="7"/>
      <c r="I330" s="7"/>
      <c r="J330" s="7"/>
      <c r="K330" s="7"/>
      <c r="L330" s="2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5"/>
      <c r="AD330" s="5"/>
      <c r="AE330" s="5"/>
      <c r="AF330" s="37"/>
      <c r="AG330" s="5"/>
      <c r="AH330" s="5"/>
      <c r="AI330" s="5"/>
      <c r="AJ330" s="5"/>
      <c r="AK330" s="5"/>
    </row>
    <row r="331" spans="1:37" ht="15.75" customHeight="1">
      <c r="A331" s="5"/>
      <c r="B331" s="42"/>
      <c r="C331" s="5"/>
      <c r="D331" s="2"/>
      <c r="E331" s="2"/>
      <c r="F331" s="2"/>
      <c r="G331" s="2"/>
      <c r="H331" s="7"/>
      <c r="I331" s="7"/>
      <c r="J331" s="7"/>
      <c r="K331" s="7"/>
      <c r="L331" s="2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5"/>
      <c r="AD331" s="5"/>
      <c r="AE331" s="5"/>
      <c r="AF331" s="37"/>
      <c r="AG331" s="5"/>
      <c r="AH331" s="5"/>
      <c r="AI331" s="5"/>
      <c r="AJ331" s="5"/>
      <c r="AK331" s="5"/>
    </row>
    <row r="332" spans="1:37" ht="15.75" customHeight="1">
      <c r="A332" s="5"/>
      <c r="B332" s="42"/>
      <c r="C332" s="5"/>
      <c r="D332" s="2"/>
      <c r="E332" s="2"/>
      <c r="F332" s="2"/>
      <c r="G332" s="2"/>
      <c r="H332" s="7"/>
      <c r="I332" s="7"/>
      <c r="J332" s="7"/>
      <c r="K332" s="7"/>
      <c r="L332" s="2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5"/>
      <c r="AD332" s="5"/>
      <c r="AE332" s="5"/>
      <c r="AF332" s="37"/>
      <c r="AG332" s="5"/>
      <c r="AH332" s="5"/>
      <c r="AI332" s="5"/>
      <c r="AJ332" s="5"/>
      <c r="AK332" s="5"/>
    </row>
    <row r="333" spans="1:37" ht="15.75" customHeight="1">
      <c r="A333" s="5"/>
      <c r="B333" s="42"/>
      <c r="C333" s="5"/>
      <c r="D333" s="2"/>
      <c r="E333" s="2"/>
      <c r="F333" s="2"/>
      <c r="G333" s="2"/>
      <c r="H333" s="7"/>
      <c r="I333" s="7"/>
      <c r="J333" s="7"/>
      <c r="K333" s="7"/>
      <c r="L333" s="2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5"/>
      <c r="AD333" s="5"/>
      <c r="AE333" s="5"/>
      <c r="AF333" s="37"/>
      <c r="AG333" s="5"/>
      <c r="AH333" s="5"/>
      <c r="AI333" s="5"/>
      <c r="AJ333" s="5"/>
      <c r="AK333" s="5"/>
    </row>
    <row r="334" spans="1:37" ht="15.75" customHeight="1">
      <c r="A334" s="5"/>
      <c r="B334" s="42"/>
      <c r="C334" s="5"/>
      <c r="D334" s="2"/>
      <c r="E334" s="2"/>
      <c r="F334" s="2"/>
      <c r="G334" s="2"/>
      <c r="H334" s="7"/>
      <c r="I334" s="7"/>
      <c r="J334" s="7"/>
      <c r="K334" s="7"/>
      <c r="L334" s="2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5"/>
      <c r="AD334" s="5"/>
      <c r="AE334" s="5"/>
      <c r="AF334" s="37"/>
      <c r="AG334" s="5"/>
      <c r="AH334" s="5"/>
      <c r="AI334" s="5"/>
      <c r="AJ334" s="5"/>
      <c r="AK334" s="5"/>
    </row>
    <row r="335" spans="1:37" ht="15.75" customHeight="1">
      <c r="A335" s="5"/>
      <c r="B335" s="42"/>
      <c r="C335" s="5"/>
      <c r="D335" s="2"/>
      <c r="E335" s="2"/>
      <c r="F335" s="2"/>
      <c r="G335" s="2"/>
      <c r="H335" s="7"/>
      <c r="I335" s="7"/>
      <c r="J335" s="7"/>
      <c r="K335" s="7"/>
      <c r="L335" s="2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5"/>
      <c r="AD335" s="5"/>
      <c r="AE335" s="5"/>
      <c r="AF335" s="37"/>
      <c r="AG335" s="5"/>
      <c r="AH335" s="5"/>
      <c r="AI335" s="5"/>
      <c r="AJ335" s="5"/>
      <c r="AK335" s="5"/>
    </row>
    <row r="336" spans="1:37" ht="15.75" customHeight="1">
      <c r="A336" s="5"/>
      <c r="B336" s="42"/>
      <c r="C336" s="5"/>
      <c r="D336" s="2"/>
      <c r="E336" s="2"/>
      <c r="F336" s="2"/>
      <c r="G336" s="2"/>
      <c r="H336" s="7"/>
      <c r="I336" s="7"/>
      <c r="J336" s="7"/>
      <c r="K336" s="7"/>
      <c r="L336" s="2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5"/>
      <c r="AD336" s="5"/>
      <c r="AE336" s="5"/>
      <c r="AF336" s="37"/>
      <c r="AG336" s="5"/>
      <c r="AH336" s="5"/>
      <c r="AI336" s="5"/>
      <c r="AJ336" s="5"/>
      <c r="AK336" s="5"/>
    </row>
    <row r="337" spans="1:37" ht="15.75" customHeight="1">
      <c r="A337" s="5"/>
      <c r="B337" s="42"/>
      <c r="C337" s="5"/>
      <c r="D337" s="2"/>
      <c r="E337" s="2"/>
      <c r="F337" s="2"/>
      <c r="G337" s="2"/>
      <c r="H337" s="7"/>
      <c r="I337" s="7"/>
      <c r="J337" s="7"/>
      <c r="K337" s="7"/>
      <c r="L337" s="2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5"/>
      <c r="AD337" s="5"/>
      <c r="AE337" s="5"/>
      <c r="AF337" s="37"/>
      <c r="AG337" s="5"/>
      <c r="AH337" s="5"/>
      <c r="AI337" s="5"/>
      <c r="AJ337" s="5"/>
      <c r="AK337" s="5"/>
    </row>
    <row r="338" spans="1:37" ht="15.75" customHeight="1">
      <c r="A338" s="5"/>
      <c r="B338" s="42"/>
      <c r="C338" s="5"/>
      <c r="D338" s="2"/>
      <c r="E338" s="2"/>
      <c r="F338" s="2"/>
      <c r="G338" s="2"/>
      <c r="H338" s="7"/>
      <c r="I338" s="7"/>
      <c r="J338" s="7"/>
      <c r="K338" s="7"/>
      <c r="L338" s="2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5"/>
      <c r="AD338" s="5"/>
      <c r="AE338" s="5"/>
      <c r="AF338" s="37"/>
      <c r="AG338" s="5"/>
      <c r="AH338" s="5"/>
      <c r="AI338" s="5"/>
      <c r="AJ338" s="5"/>
      <c r="AK338" s="5"/>
    </row>
    <row r="339" spans="1:37" ht="15.75" customHeight="1">
      <c r="A339" s="5"/>
      <c r="B339" s="42"/>
      <c r="C339" s="5"/>
      <c r="D339" s="2"/>
      <c r="E339" s="2"/>
      <c r="F339" s="2"/>
      <c r="G339" s="2"/>
      <c r="H339" s="7"/>
      <c r="I339" s="7"/>
      <c r="J339" s="7"/>
      <c r="K339" s="7"/>
      <c r="L339" s="2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5"/>
      <c r="AD339" s="5"/>
      <c r="AE339" s="5"/>
      <c r="AF339" s="37"/>
      <c r="AG339" s="5"/>
      <c r="AH339" s="5"/>
      <c r="AI339" s="5"/>
      <c r="AJ339" s="5"/>
      <c r="AK339" s="5"/>
    </row>
    <row r="340" spans="1:37" ht="15.75" customHeight="1">
      <c r="A340" s="5"/>
      <c r="B340" s="42"/>
      <c r="C340" s="5"/>
      <c r="D340" s="2"/>
      <c r="E340" s="2"/>
      <c r="F340" s="2"/>
      <c r="G340" s="2"/>
      <c r="H340" s="7"/>
      <c r="I340" s="7"/>
      <c r="J340" s="7"/>
      <c r="K340" s="7"/>
      <c r="L340" s="2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5"/>
      <c r="AD340" s="5"/>
      <c r="AE340" s="5"/>
      <c r="AF340" s="37"/>
      <c r="AG340" s="5"/>
      <c r="AH340" s="5"/>
      <c r="AI340" s="5"/>
      <c r="AJ340" s="5"/>
      <c r="AK340" s="5"/>
    </row>
    <row r="341" spans="1:37" ht="15.75" customHeight="1">
      <c r="A341" s="5"/>
      <c r="B341" s="42"/>
      <c r="C341" s="5"/>
      <c r="D341" s="2"/>
      <c r="E341" s="2"/>
      <c r="F341" s="2"/>
      <c r="G341" s="2"/>
      <c r="H341" s="7"/>
      <c r="I341" s="7"/>
      <c r="J341" s="7"/>
      <c r="K341" s="7"/>
      <c r="L341" s="2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5"/>
      <c r="AD341" s="5"/>
      <c r="AE341" s="5"/>
      <c r="AF341" s="37"/>
      <c r="AG341" s="5"/>
      <c r="AH341" s="5"/>
      <c r="AI341" s="5"/>
      <c r="AJ341" s="5"/>
      <c r="AK341" s="5"/>
    </row>
    <row r="342" spans="1:37" ht="15.75" customHeight="1">
      <c r="A342" s="5"/>
      <c r="B342" s="42"/>
      <c r="C342" s="5"/>
      <c r="D342" s="2"/>
      <c r="E342" s="2"/>
      <c r="F342" s="2"/>
      <c r="G342" s="2"/>
      <c r="H342" s="7"/>
      <c r="I342" s="7"/>
      <c r="J342" s="7"/>
      <c r="K342" s="7"/>
      <c r="L342" s="2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5"/>
      <c r="AD342" s="5"/>
      <c r="AE342" s="5"/>
      <c r="AF342" s="37"/>
      <c r="AG342" s="5"/>
      <c r="AH342" s="5"/>
      <c r="AI342" s="5"/>
      <c r="AJ342" s="5"/>
      <c r="AK342" s="5"/>
    </row>
    <row r="343" spans="1:37" ht="15.75" customHeight="1">
      <c r="A343" s="5"/>
      <c r="B343" s="42"/>
      <c r="C343" s="5"/>
      <c r="D343" s="2"/>
      <c r="E343" s="2"/>
      <c r="F343" s="2"/>
      <c r="G343" s="2"/>
      <c r="H343" s="7"/>
      <c r="I343" s="7"/>
      <c r="J343" s="7"/>
      <c r="K343" s="7"/>
      <c r="L343" s="2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5"/>
      <c r="AD343" s="5"/>
      <c r="AE343" s="5"/>
      <c r="AF343" s="37"/>
      <c r="AG343" s="5"/>
      <c r="AH343" s="5"/>
      <c r="AI343" s="5"/>
      <c r="AJ343" s="5"/>
      <c r="AK343" s="5"/>
    </row>
    <row r="344" spans="1:37" ht="15.75" customHeight="1">
      <c r="A344" s="5"/>
      <c r="B344" s="42"/>
      <c r="C344" s="5"/>
      <c r="D344" s="2"/>
      <c r="E344" s="2"/>
      <c r="F344" s="2"/>
      <c r="G344" s="2"/>
      <c r="H344" s="7"/>
      <c r="I344" s="7"/>
      <c r="J344" s="7"/>
      <c r="K344" s="7"/>
      <c r="L344" s="2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5"/>
      <c r="AD344" s="5"/>
      <c r="AE344" s="5"/>
      <c r="AF344" s="37"/>
      <c r="AG344" s="5"/>
      <c r="AH344" s="5"/>
      <c r="AI344" s="5"/>
      <c r="AJ344" s="5"/>
      <c r="AK344" s="5"/>
    </row>
    <row r="345" spans="1:37" ht="15.75" customHeight="1">
      <c r="A345" s="5"/>
      <c r="B345" s="42"/>
      <c r="C345" s="5"/>
      <c r="D345" s="2"/>
      <c r="E345" s="2"/>
      <c r="F345" s="2"/>
      <c r="G345" s="2"/>
      <c r="H345" s="7"/>
      <c r="I345" s="7"/>
      <c r="J345" s="7"/>
      <c r="K345" s="7"/>
      <c r="L345" s="2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5"/>
      <c r="AD345" s="5"/>
      <c r="AE345" s="5"/>
      <c r="AF345" s="37"/>
      <c r="AG345" s="5"/>
      <c r="AH345" s="5"/>
      <c r="AI345" s="5"/>
      <c r="AJ345" s="5"/>
      <c r="AK345" s="5"/>
    </row>
    <row r="346" spans="1:37" ht="15.75" customHeight="1">
      <c r="A346" s="5"/>
      <c r="B346" s="42"/>
      <c r="C346" s="5"/>
      <c r="D346" s="2"/>
      <c r="E346" s="2"/>
      <c r="F346" s="2"/>
      <c r="G346" s="2"/>
      <c r="H346" s="7"/>
      <c r="I346" s="7"/>
      <c r="J346" s="7"/>
      <c r="K346" s="7"/>
      <c r="L346" s="2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5"/>
      <c r="AD346" s="5"/>
      <c r="AE346" s="5"/>
      <c r="AF346" s="37"/>
      <c r="AG346" s="5"/>
      <c r="AH346" s="5"/>
      <c r="AI346" s="5"/>
      <c r="AJ346" s="5"/>
      <c r="AK346" s="5"/>
    </row>
    <row r="347" spans="1:37" ht="15.75" customHeight="1">
      <c r="A347" s="5"/>
      <c r="B347" s="42"/>
      <c r="C347" s="5"/>
      <c r="D347" s="2"/>
      <c r="E347" s="2"/>
      <c r="F347" s="2"/>
      <c r="G347" s="2"/>
      <c r="H347" s="7"/>
      <c r="I347" s="7"/>
      <c r="J347" s="7"/>
      <c r="K347" s="7"/>
      <c r="L347" s="2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5"/>
      <c r="AD347" s="5"/>
      <c r="AE347" s="5"/>
      <c r="AF347" s="37"/>
      <c r="AG347" s="5"/>
      <c r="AH347" s="5"/>
      <c r="AI347" s="5"/>
      <c r="AJ347" s="5"/>
      <c r="AK347" s="5"/>
    </row>
    <row r="348" spans="1:37" ht="15.75" customHeight="1">
      <c r="A348" s="5"/>
      <c r="B348" s="42"/>
      <c r="C348" s="5"/>
      <c r="D348" s="2"/>
      <c r="E348" s="2"/>
      <c r="F348" s="2"/>
      <c r="G348" s="2"/>
      <c r="H348" s="7"/>
      <c r="I348" s="7"/>
      <c r="J348" s="7"/>
      <c r="K348" s="7"/>
      <c r="L348" s="2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5"/>
      <c r="AD348" s="5"/>
      <c r="AE348" s="5"/>
      <c r="AF348" s="37"/>
      <c r="AG348" s="5"/>
      <c r="AH348" s="5"/>
      <c r="AI348" s="5"/>
      <c r="AJ348" s="5"/>
      <c r="AK348" s="5"/>
    </row>
    <row r="349" spans="1:37" ht="15.75" customHeight="1">
      <c r="A349" s="5"/>
      <c r="B349" s="42"/>
      <c r="C349" s="5"/>
      <c r="D349" s="2"/>
      <c r="E349" s="2"/>
      <c r="F349" s="2"/>
      <c r="G349" s="2"/>
      <c r="H349" s="7"/>
      <c r="I349" s="7"/>
      <c r="J349" s="7"/>
      <c r="K349" s="7"/>
      <c r="L349" s="2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5"/>
      <c r="AD349" s="5"/>
      <c r="AE349" s="5"/>
      <c r="AF349" s="37"/>
      <c r="AG349" s="5"/>
      <c r="AH349" s="5"/>
      <c r="AI349" s="5"/>
      <c r="AJ349" s="5"/>
      <c r="AK349" s="5"/>
    </row>
    <row r="350" spans="1:37" ht="15.75" customHeight="1">
      <c r="A350" s="5"/>
      <c r="B350" s="42"/>
      <c r="C350" s="5"/>
      <c r="D350" s="2"/>
      <c r="E350" s="2"/>
      <c r="F350" s="2"/>
      <c r="G350" s="2"/>
      <c r="H350" s="7"/>
      <c r="I350" s="7"/>
      <c r="J350" s="7"/>
      <c r="K350" s="7"/>
      <c r="L350" s="2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5"/>
      <c r="AD350" s="5"/>
      <c r="AE350" s="5"/>
      <c r="AF350" s="37"/>
      <c r="AG350" s="5"/>
      <c r="AH350" s="5"/>
      <c r="AI350" s="5"/>
      <c r="AJ350" s="5"/>
      <c r="AK350" s="5"/>
    </row>
    <row r="351" spans="1:37" ht="15.75" customHeight="1">
      <c r="A351" s="5"/>
      <c r="B351" s="42"/>
      <c r="C351" s="5"/>
      <c r="D351" s="2"/>
      <c r="E351" s="2"/>
      <c r="F351" s="2"/>
      <c r="G351" s="2"/>
      <c r="H351" s="7"/>
      <c r="I351" s="7"/>
      <c r="J351" s="7"/>
      <c r="K351" s="7"/>
      <c r="L351" s="2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5"/>
      <c r="AD351" s="5"/>
      <c r="AE351" s="5"/>
      <c r="AF351" s="37"/>
      <c r="AG351" s="5"/>
      <c r="AH351" s="5"/>
      <c r="AI351" s="5"/>
      <c r="AJ351" s="5"/>
      <c r="AK351" s="5"/>
    </row>
    <row r="352" spans="1:37" ht="15.75" customHeight="1">
      <c r="A352" s="5"/>
      <c r="B352" s="42"/>
      <c r="C352" s="5"/>
      <c r="D352" s="2"/>
      <c r="E352" s="2"/>
      <c r="F352" s="2"/>
      <c r="G352" s="2"/>
      <c r="H352" s="7"/>
      <c r="I352" s="7"/>
      <c r="J352" s="7"/>
      <c r="K352" s="7"/>
      <c r="L352" s="2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5"/>
      <c r="AD352" s="5"/>
      <c r="AE352" s="5"/>
      <c r="AF352" s="37"/>
      <c r="AG352" s="5"/>
      <c r="AH352" s="5"/>
      <c r="AI352" s="5"/>
      <c r="AJ352" s="5"/>
      <c r="AK352" s="5"/>
    </row>
    <row r="353" spans="1:37" ht="15.75" customHeight="1">
      <c r="A353" s="5"/>
      <c r="B353" s="42"/>
      <c r="C353" s="5"/>
      <c r="D353" s="2"/>
      <c r="E353" s="2"/>
      <c r="F353" s="2"/>
      <c r="G353" s="2"/>
      <c r="H353" s="7"/>
      <c r="I353" s="7"/>
      <c r="J353" s="7"/>
      <c r="K353" s="7"/>
      <c r="L353" s="2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5"/>
      <c r="AD353" s="5"/>
      <c r="AE353" s="5"/>
      <c r="AF353" s="37"/>
      <c r="AG353" s="5"/>
      <c r="AH353" s="5"/>
      <c r="AI353" s="5"/>
      <c r="AJ353" s="5"/>
      <c r="AK353" s="5"/>
    </row>
    <row r="354" spans="1:37" ht="15.75" customHeight="1">
      <c r="A354" s="5"/>
      <c r="B354" s="42"/>
      <c r="C354" s="5"/>
      <c r="D354" s="2"/>
      <c r="E354" s="2"/>
      <c r="F354" s="2"/>
      <c r="G354" s="2"/>
      <c r="H354" s="7"/>
      <c r="I354" s="7"/>
      <c r="J354" s="7"/>
      <c r="K354" s="7"/>
      <c r="L354" s="2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5"/>
      <c r="AD354" s="5"/>
      <c r="AE354" s="5"/>
      <c r="AF354" s="37"/>
      <c r="AG354" s="5"/>
      <c r="AH354" s="5"/>
      <c r="AI354" s="5"/>
      <c r="AJ354" s="5"/>
      <c r="AK354" s="5"/>
    </row>
    <row r="355" spans="1:37" ht="15.75" customHeight="1">
      <c r="A355" s="5"/>
      <c r="B355" s="42"/>
      <c r="C355" s="5"/>
      <c r="D355" s="2"/>
      <c r="E355" s="2"/>
      <c r="F355" s="2"/>
      <c r="G355" s="2"/>
      <c r="H355" s="7"/>
      <c r="I355" s="7"/>
      <c r="J355" s="7"/>
      <c r="K355" s="7"/>
      <c r="L355" s="2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5"/>
      <c r="AD355" s="5"/>
      <c r="AE355" s="5"/>
      <c r="AF355" s="37"/>
      <c r="AG355" s="5"/>
      <c r="AH355" s="5"/>
      <c r="AI355" s="5"/>
      <c r="AJ355" s="5"/>
      <c r="AK355" s="5"/>
    </row>
    <row r="356" spans="1:37" ht="15.75" customHeight="1">
      <c r="A356" s="5"/>
      <c r="B356" s="42"/>
      <c r="C356" s="5"/>
      <c r="D356" s="2"/>
      <c r="E356" s="2"/>
      <c r="F356" s="2"/>
      <c r="G356" s="2"/>
      <c r="H356" s="7"/>
      <c r="I356" s="7"/>
      <c r="J356" s="7"/>
      <c r="K356" s="7"/>
      <c r="L356" s="2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5"/>
      <c r="AD356" s="5"/>
      <c r="AE356" s="5"/>
      <c r="AF356" s="37"/>
      <c r="AG356" s="5"/>
      <c r="AH356" s="5"/>
      <c r="AI356" s="5"/>
      <c r="AJ356" s="5"/>
      <c r="AK356" s="5"/>
    </row>
    <row r="357" spans="1:37" ht="15.75" customHeight="1">
      <c r="A357" s="5"/>
      <c r="B357" s="42"/>
      <c r="C357" s="5"/>
      <c r="D357" s="2"/>
      <c r="E357" s="2"/>
      <c r="F357" s="2"/>
      <c r="G357" s="2"/>
      <c r="H357" s="7"/>
      <c r="I357" s="7"/>
      <c r="J357" s="7"/>
      <c r="K357" s="7"/>
      <c r="L357" s="2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5"/>
      <c r="AD357" s="5"/>
      <c r="AE357" s="5"/>
      <c r="AF357" s="37"/>
      <c r="AG357" s="5"/>
      <c r="AH357" s="5"/>
      <c r="AI357" s="5"/>
      <c r="AJ357" s="5"/>
      <c r="AK357" s="5"/>
    </row>
    <row r="358" spans="1:37" ht="15.75" customHeight="1">
      <c r="A358" s="5"/>
      <c r="B358" s="42"/>
      <c r="C358" s="5"/>
      <c r="D358" s="2"/>
      <c r="E358" s="2"/>
      <c r="F358" s="2"/>
      <c r="G358" s="2"/>
      <c r="H358" s="7"/>
      <c r="I358" s="7"/>
      <c r="J358" s="7"/>
      <c r="K358" s="7"/>
      <c r="L358" s="2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5"/>
      <c r="AD358" s="5"/>
      <c r="AE358" s="5"/>
      <c r="AF358" s="37"/>
      <c r="AG358" s="5"/>
      <c r="AH358" s="5"/>
      <c r="AI358" s="5"/>
      <c r="AJ358" s="5"/>
      <c r="AK358" s="5"/>
    </row>
    <row r="359" spans="1:37" ht="15.75" customHeight="1">
      <c r="A359" s="5"/>
      <c r="B359" s="42"/>
      <c r="C359" s="5"/>
      <c r="D359" s="2"/>
      <c r="E359" s="2"/>
      <c r="F359" s="2"/>
      <c r="G359" s="2"/>
      <c r="H359" s="7"/>
      <c r="I359" s="7"/>
      <c r="J359" s="7"/>
      <c r="K359" s="7"/>
      <c r="L359" s="2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5"/>
      <c r="AD359" s="5"/>
      <c r="AE359" s="5"/>
      <c r="AF359" s="37"/>
      <c r="AG359" s="5"/>
      <c r="AH359" s="5"/>
      <c r="AI359" s="5"/>
      <c r="AJ359" s="5"/>
      <c r="AK359" s="5"/>
    </row>
    <row r="360" spans="1:37" ht="15.75" customHeight="1">
      <c r="A360" s="5"/>
      <c r="B360" s="42"/>
      <c r="C360" s="5"/>
      <c r="D360" s="2"/>
      <c r="E360" s="2"/>
      <c r="F360" s="2"/>
      <c r="G360" s="2"/>
      <c r="H360" s="7"/>
      <c r="I360" s="7"/>
      <c r="J360" s="7"/>
      <c r="K360" s="7"/>
      <c r="L360" s="2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5"/>
      <c r="AD360" s="5"/>
      <c r="AE360" s="5"/>
      <c r="AF360" s="37"/>
      <c r="AG360" s="5"/>
      <c r="AH360" s="5"/>
      <c r="AI360" s="5"/>
      <c r="AJ360" s="5"/>
      <c r="AK360" s="5"/>
    </row>
    <row r="361" spans="1:37" ht="15.75" customHeight="1">
      <c r="A361" s="5"/>
      <c r="B361" s="42"/>
      <c r="C361" s="5"/>
      <c r="D361" s="2"/>
      <c r="E361" s="2"/>
      <c r="F361" s="2"/>
      <c r="G361" s="2"/>
      <c r="H361" s="7"/>
      <c r="I361" s="7"/>
      <c r="J361" s="7"/>
      <c r="K361" s="7"/>
      <c r="L361" s="2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5"/>
      <c r="AD361" s="5"/>
      <c r="AE361" s="5"/>
      <c r="AF361" s="37"/>
      <c r="AG361" s="5"/>
      <c r="AH361" s="5"/>
      <c r="AI361" s="5"/>
      <c r="AJ361" s="5"/>
      <c r="AK361" s="5"/>
    </row>
    <row r="362" spans="1:37" ht="15.75" customHeight="1">
      <c r="A362" s="5"/>
      <c r="B362" s="42"/>
      <c r="C362" s="5"/>
      <c r="D362" s="2"/>
      <c r="E362" s="2"/>
      <c r="F362" s="2"/>
      <c r="G362" s="2"/>
      <c r="H362" s="7"/>
      <c r="I362" s="7"/>
      <c r="J362" s="7"/>
      <c r="K362" s="7"/>
      <c r="L362" s="2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5"/>
      <c r="AD362" s="5"/>
      <c r="AE362" s="5"/>
      <c r="AF362" s="37"/>
      <c r="AG362" s="5"/>
      <c r="AH362" s="5"/>
      <c r="AI362" s="5"/>
      <c r="AJ362" s="5"/>
      <c r="AK362" s="5"/>
    </row>
    <row r="363" spans="1:37" ht="15.75" customHeight="1">
      <c r="A363" s="5"/>
      <c r="B363" s="42"/>
      <c r="C363" s="5"/>
      <c r="D363" s="2"/>
      <c r="E363" s="2"/>
      <c r="F363" s="2"/>
      <c r="G363" s="2"/>
      <c r="H363" s="7"/>
      <c r="I363" s="7"/>
      <c r="J363" s="7"/>
      <c r="K363" s="7"/>
      <c r="L363" s="2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5"/>
      <c r="AD363" s="5"/>
      <c r="AE363" s="5"/>
      <c r="AF363" s="37"/>
      <c r="AG363" s="5"/>
      <c r="AH363" s="5"/>
      <c r="AI363" s="5"/>
      <c r="AJ363" s="5"/>
      <c r="AK363" s="5"/>
    </row>
    <row r="364" spans="1:37" ht="15.75" customHeight="1">
      <c r="A364" s="5"/>
      <c r="B364" s="42"/>
      <c r="C364" s="5"/>
      <c r="D364" s="2"/>
      <c r="E364" s="2"/>
      <c r="F364" s="2"/>
      <c r="G364" s="2"/>
      <c r="H364" s="7"/>
      <c r="I364" s="7"/>
      <c r="J364" s="7"/>
      <c r="K364" s="7"/>
      <c r="L364" s="2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5"/>
      <c r="AD364" s="5"/>
      <c r="AE364" s="5"/>
      <c r="AF364" s="37"/>
      <c r="AG364" s="5"/>
      <c r="AH364" s="5"/>
      <c r="AI364" s="5"/>
      <c r="AJ364" s="5"/>
      <c r="AK364" s="5"/>
    </row>
    <row r="365" spans="1:37" ht="15.75" customHeight="1">
      <c r="A365" s="5"/>
      <c r="B365" s="42"/>
      <c r="C365" s="5"/>
      <c r="D365" s="2"/>
      <c r="E365" s="2"/>
      <c r="F365" s="2"/>
      <c r="G365" s="2"/>
      <c r="H365" s="7"/>
      <c r="I365" s="7"/>
      <c r="J365" s="7"/>
      <c r="K365" s="7"/>
      <c r="L365" s="2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5"/>
      <c r="AD365" s="5"/>
      <c r="AE365" s="5"/>
      <c r="AF365" s="37"/>
      <c r="AG365" s="5"/>
      <c r="AH365" s="5"/>
      <c r="AI365" s="5"/>
      <c r="AJ365" s="5"/>
      <c r="AK365" s="5"/>
    </row>
    <row r="366" spans="1:37" ht="15.75" customHeight="1">
      <c r="A366" s="5"/>
      <c r="B366" s="42"/>
      <c r="C366" s="5"/>
      <c r="D366" s="2"/>
      <c r="E366" s="2"/>
      <c r="F366" s="2"/>
      <c r="G366" s="2"/>
      <c r="H366" s="7"/>
      <c r="I366" s="7"/>
      <c r="J366" s="7"/>
      <c r="K366" s="7"/>
      <c r="L366" s="2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5"/>
      <c r="AD366" s="5"/>
      <c r="AE366" s="5"/>
      <c r="AF366" s="37"/>
      <c r="AG366" s="5"/>
      <c r="AH366" s="5"/>
      <c r="AI366" s="5"/>
      <c r="AJ366" s="5"/>
      <c r="AK366" s="5"/>
    </row>
    <row r="367" spans="1:37" ht="15.75" customHeight="1">
      <c r="A367" s="5"/>
      <c r="B367" s="42"/>
      <c r="C367" s="5"/>
      <c r="D367" s="2"/>
      <c r="E367" s="2"/>
      <c r="F367" s="2"/>
      <c r="G367" s="2"/>
      <c r="H367" s="7"/>
      <c r="I367" s="7"/>
      <c r="J367" s="7"/>
      <c r="K367" s="7"/>
      <c r="L367" s="2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5"/>
      <c r="AD367" s="5"/>
      <c r="AE367" s="5"/>
      <c r="AF367" s="37"/>
      <c r="AG367" s="5"/>
      <c r="AH367" s="5"/>
      <c r="AI367" s="5"/>
      <c r="AJ367" s="5"/>
      <c r="AK367" s="5"/>
    </row>
    <row r="368" spans="1:37" ht="15.75" customHeight="1">
      <c r="A368" s="5"/>
      <c r="B368" s="42"/>
      <c r="C368" s="5"/>
      <c r="D368" s="2"/>
      <c r="E368" s="2"/>
      <c r="F368" s="2"/>
      <c r="G368" s="2"/>
      <c r="H368" s="7"/>
      <c r="I368" s="7"/>
      <c r="J368" s="7"/>
      <c r="K368" s="7"/>
      <c r="L368" s="2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5"/>
      <c r="AD368" s="5"/>
      <c r="AE368" s="5"/>
      <c r="AF368" s="37"/>
      <c r="AG368" s="5"/>
      <c r="AH368" s="5"/>
      <c r="AI368" s="5"/>
      <c r="AJ368" s="5"/>
      <c r="AK368" s="5"/>
    </row>
    <row r="369" spans="1:37" ht="15.75" customHeight="1">
      <c r="A369" s="5"/>
      <c r="B369" s="42"/>
      <c r="C369" s="5"/>
      <c r="D369" s="2"/>
      <c r="E369" s="2"/>
      <c r="F369" s="2"/>
      <c r="G369" s="2"/>
      <c r="H369" s="7"/>
      <c r="I369" s="7"/>
      <c r="J369" s="7"/>
      <c r="K369" s="7"/>
      <c r="L369" s="2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5"/>
      <c r="AD369" s="5"/>
      <c r="AE369" s="5"/>
      <c r="AF369" s="37"/>
      <c r="AG369" s="5"/>
      <c r="AH369" s="5"/>
      <c r="AI369" s="5"/>
      <c r="AJ369" s="5"/>
      <c r="AK369" s="5"/>
    </row>
    <row r="370" spans="1:37" ht="15.75" customHeight="1">
      <c r="A370" s="5"/>
      <c r="B370" s="42"/>
      <c r="C370" s="5"/>
      <c r="D370" s="2"/>
      <c r="E370" s="2"/>
      <c r="F370" s="2"/>
      <c r="G370" s="2"/>
      <c r="H370" s="7"/>
      <c r="I370" s="7"/>
      <c r="J370" s="7"/>
      <c r="K370" s="7"/>
      <c r="L370" s="2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5"/>
      <c r="AD370" s="5"/>
      <c r="AE370" s="5"/>
      <c r="AF370" s="37"/>
      <c r="AG370" s="5"/>
      <c r="AH370" s="5"/>
      <c r="AI370" s="5"/>
      <c r="AJ370" s="5"/>
      <c r="AK370" s="5"/>
    </row>
    <row r="371" spans="1:37" ht="15.75" customHeight="1">
      <c r="A371" s="5"/>
      <c r="B371" s="42"/>
      <c r="C371" s="5"/>
      <c r="D371" s="2"/>
      <c r="E371" s="2"/>
      <c r="F371" s="2"/>
      <c r="G371" s="2"/>
      <c r="H371" s="7"/>
      <c r="I371" s="7"/>
      <c r="J371" s="7"/>
      <c r="K371" s="7"/>
      <c r="L371" s="2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5"/>
      <c r="AD371" s="5"/>
      <c r="AE371" s="5"/>
      <c r="AF371" s="37"/>
      <c r="AG371" s="5"/>
      <c r="AH371" s="5"/>
      <c r="AI371" s="5"/>
      <c r="AJ371" s="5"/>
      <c r="AK371" s="5"/>
    </row>
    <row r="372" spans="1:37" ht="15.75" customHeight="1">
      <c r="A372" s="5"/>
      <c r="B372" s="42"/>
      <c r="C372" s="5"/>
      <c r="D372" s="2"/>
      <c r="E372" s="2"/>
      <c r="F372" s="2"/>
      <c r="G372" s="2"/>
      <c r="H372" s="7"/>
      <c r="I372" s="7"/>
      <c r="J372" s="7"/>
      <c r="K372" s="7"/>
      <c r="L372" s="2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5"/>
      <c r="AD372" s="5"/>
      <c r="AE372" s="5"/>
      <c r="AF372" s="37"/>
      <c r="AG372" s="5"/>
      <c r="AH372" s="5"/>
      <c r="AI372" s="5"/>
      <c r="AJ372" s="5"/>
      <c r="AK372" s="5"/>
    </row>
    <row r="373" spans="1:37" ht="15.75" customHeight="1">
      <c r="A373" s="5"/>
      <c r="B373" s="42"/>
      <c r="C373" s="5"/>
      <c r="D373" s="2"/>
      <c r="E373" s="2"/>
      <c r="F373" s="2"/>
      <c r="G373" s="2"/>
      <c r="H373" s="7"/>
      <c r="I373" s="7"/>
      <c r="J373" s="7"/>
      <c r="K373" s="7"/>
      <c r="L373" s="2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5"/>
      <c r="AD373" s="5"/>
      <c r="AE373" s="5"/>
      <c r="AF373" s="37"/>
      <c r="AG373" s="5"/>
      <c r="AH373" s="5"/>
      <c r="AI373" s="5"/>
      <c r="AJ373" s="5"/>
      <c r="AK373" s="5"/>
    </row>
    <row r="374" spans="1:37" ht="15.75" customHeight="1">
      <c r="A374" s="5"/>
      <c r="B374" s="42"/>
      <c r="C374" s="5"/>
      <c r="D374" s="2"/>
      <c r="E374" s="2"/>
      <c r="F374" s="2"/>
      <c r="G374" s="2"/>
      <c r="H374" s="7"/>
      <c r="I374" s="7"/>
      <c r="J374" s="7"/>
      <c r="K374" s="7"/>
      <c r="L374" s="2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5"/>
      <c r="AD374" s="5"/>
      <c r="AE374" s="5"/>
      <c r="AF374" s="37"/>
      <c r="AG374" s="5"/>
      <c r="AH374" s="5"/>
      <c r="AI374" s="5"/>
      <c r="AJ374" s="5"/>
      <c r="AK374" s="5"/>
    </row>
    <row r="375" spans="1:37" ht="15.75" customHeight="1">
      <c r="A375" s="5"/>
      <c r="B375" s="42"/>
      <c r="C375" s="5"/>
      <c r="D375" s="2"/>
      <c r="E375" s="2"/>
      <c r="F375" s="2"/>
      <c r="G375" s="2"/>
      <c r="H375" s="7"/>
      <c r="I375" s="7"/>
      <c r="J375" s="7"/>
      <c r="K375" s="7"/>
      <c r="L375" s="2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5"/>
      <c r="AD375" s="5"/>
      <c r="AE375" s="5"/>
      <c r="AF375" s="37"/>
      <c r="AG375" s="5"/>
      <c r="AH375" s="5"/>
      <c r="AI375" s="5"/>
      <c r="AJ375" s="5"/>
      <c r="AK375" s="5"/>
    </row>
    <row r="376" spans="1:37" ht="15.75" customHeight="1">
      <c r="A376" s="5"/>
      <c r="B376" s="42"/>
      <c r="C376" s="5"/>
      <c r="D376" s="2"/>
      <c r="E376" s="2"/>
      <c r="F376" s="2"/>
      <c r="G376" s="2"/>
      <c r="H376" s="7"/>
      <c r="I376" s="7"/>
      <c r="J376" s="7"/>
      <c r="K376" s="7"/>
      <c r="L376" s="2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5"/>
      <c r="AD376" s="5"/>
      <c r="AE376" s="5"/>
      <c r="AF376" s="37"/>
      <c r="AG376" s="5"/>
      <c r="AH376" s="5"/>
      <c r="AI376" s="5"/>
      <c r="AJ376" s="5"/>
      <c r="AK376" s="5"/>
    </row>
    <row r="377" spans="1:37" ht="15.75" customHeight="1">
      <c r="A377" s="5"/>
      <c r="B377" s="42"/>
      <c r="C377" s="5"/>
      <c r="D377" s="2"/>
      <c r="E377" s="2"/>
      <c r="F377" s="2"/>
      <c r="G377" s="2"/>
      <c r="H377" s="7"/>
      <c r="I377" s="7"/>
      <c r="J377" s="7"/>
      <c r="K377" s="7"/>
      <c r="L377" s="2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5"/>
      <c r="AD377" s="5"/>
      <c r="AE377" s="5"/>
      <c r="AF377" s="37"/>
      <c r="AG377" s="5"/>
      <c r="AH377" s="5"/>
      <c r="AI377" s="5"/>
      <c r="AJ377" s="5"/>
      <c r="AK377" s="5"/>
    </row>
    <row r="378" spans="1:37" ht="15.75" customHeight="1">
      <c r="A378" s="5"/>
      <c r="B378" s="42"/>
      <c r="C378" s="5"/>
      <c r="D378" s="2"/>
      <c r="E378" s="2"/>
      <c r="F378" s="2"/>
      <c r="G378" s="2"/>
      <c r="H378" s="7"/>
      <c r="I378" s="7"/>
      <c r="J378" s="7"/>
      <c r="K378" s="7"/>
      <c r="L378" s="2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5"/>
      <c r="AD378" s="5"/>
      <c r="AE378" s="5"/>
      <c r="AF378" s="37"/>
      <c r="AG378" s="5"/>
      <c r="AH378" s="5"/>
      <c r="AI378" s="5"/>
      <c r="AJ378" s="5"/>
      <c r="AK378" s="5"/>
    </row>
    <row r="379" spans="1:37" ht="15.75" customHeight="1">
      <c r="A379" s="5"/>
      <c r="B379" s="42"/>
      <c r="C379" s="5"/>
      <c r="D379" s="2"/>
      <c r="E379" s="2"/>
      <c r="F379" s="2"/>
      <c r="G379" s="2"/>
      <c r="H379" s="7"/>
      <c r="I379" s="7"/>
      <c r="J379" s="7"/>
      <c r="K379" s="7"/>
      <c r="L379" s="2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5"/>
      <c r="AD379" s="5"/>
      <c r="AE379" s="5"/>
      <c r="AF379" s="37"/>
      <c r="AG379" s="5"/>
      <c r="AH379" s="5"/>
      <c r="AI379" s="5"/>
      <c r="AJ379" s="5"/>
      <c r="AK379" s="5"/>
    </row>
    <row r="380" spans="1:37" ht="15.75" customHeight="1">
      <c r="A380" s="5"/>
      <c r="B380" s="42"/>
      <c r="C380" s="5"/>
      <c r="D380" s="2"/>
      <c r="E380" s="2"/>
      <c r="F380" s="2"/>
      <c r="G380" s="2"/>
      <c r="H380" s="7"/>
      <c r="I380" s="7"/>
      <c r="J380" s="7"/>
      <c r="K380" s="7"/>
      <c r="L380" s="2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5"/>
      <c r="AD380" s="5"/>
      <c r="AE380" s="5"/>
      <c r="AF380" s="37"/>
      <c r="AG380" s="5"/>
      <c r="AH380" s="5"/>
      <c r="AI380" s="5"/>
      <c r="AJ380" s="5"/>
      <c r="AK380" s="5"/>
    </row>
    <row r="381" spans="1:37" ht="15.75" customHeight="1">
      <c r="A381" s="5"/>
      <c r="B381" s="42"/>
      <c r="C381" s="5"/>
      <c r="D381" s="2"/>
      <c r="E381" s="2"/>
      <c r="F381" s="2"/>
      <c r="G381" s="2"/>
      <c r="H381" s="7"/>
      <c r="I381" s="7"/>
      <c r="J381" s="7"/>
      <c r="K381" s="7"/>
      <c r="L381" s="2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5"/>
      <c r="AD381" s="5"/>
      <c r="AE381" s="5"/>
      <c r="AF381" s="37"/>
      <c r="AG381" s="5"/>
      <c r="AH381" s="5"/>
      <c r="AI381" s="5"/>
      <c r="AJ381" s="5"/>
      <c r="AK381" s="5"/>
    </row>
    <row r="382" spans="1:37" ht="15.75" customHeight="1">
      <c r="A382" s="5"/>
      <c r="B382" s="42"/>
      <c r="C382" s="5"/>
      <c r="D382" s="2"/>
      <c r="E382" s="2"/>
      <c r="F382" s="2"/>
      <c r="G382" s="2"/>
      <c r="H382" s="7"/>
      <c r="I382" s="7"/>
      <c r="J382" s="7"/>
      <c r="K382" s="7"/>
      <c r="L382" s="2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5"/>
      <c r="AD382" s="5"/>
      <c r="AE382" s="5"/>
      <c r="AF382" s="37"/>
      <c r="AG382" s="5"/>
      <c r="AH382" s="5"/>
      <c r="AI382" s="5"/>
      <c r="AJ382" s="5"/>
      <c r="AK382" s="5"/>
    </row>
    <row r="383" spans="1:37" ht="15.75" customHeight="1">
      <c r="A383" s="5"/>
      <c r="B383" s="42"/>
      <c r="C383" s="5"/>
      <c r="D383" s="2"/>
      <c r="E383" s="2"/>
      <c r="F383" s="2"/>
      <c r="G383" s="2"/>
      <c r="H383" s="7"/>
      <c r="I383" s="7"/>
      <c r="J383" s="7"/>
      <c r="K383" s="7"/>
      <c r="L383" s="2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5"/>
      <c r="AD383" s="5"/>
      <c r="AE383" s="5"/>
      <c r="AF383" s="37"/>
      <c r="AG383" s="5"/>
      <c r="AH383" s="5"/>
      <c r="AI383" s="5"/>
      <c r="AJ383" s="5"/>
      <c r="AK383" s="5"/>
    </row>
    <row r="384" spans="1:37" ht="15.75" customHeight="1">
      <c r="A384" s="5"/>
      <c r="B384" s="42"/>
      <c r="C384" s="5"/>
      <c r="D384" s="2"/>
      <c r="E384" s="2"/>
      <c r="F384" s="2"/>
      <c r="G384" s="2"/>
      <c r="H384" s="7"/>
      <c r="I384" s="7"/>
      <c r="J384" s="7"/>
      <c r="K384" s="7"/>
      <c r="L384" s="2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5"/>
      <c r="AD384" s="5"/>
      <c r="AE384" s="5"/>
      <c r="AF384" s="37"/>
      <c r="AG384" s="5"/>
      <c r="AH384" s="5"/>
      <c r="AI384" s="5"/>
      <c r="AJ384" s="5"/>
      <c r="AK384" s="5"/>
    </row>
    <row r="385" spans="1:37" ht="15.75" customHeight="1">
      <c r="A385" s="5"/>
      <c r="B385" s="42"/>
      <c r="C385" s="5"/>
      <c r="D385" s="2"/>
      <c r="E385" s="2"/>
      <c r="F385" s="2"/>
      <c r="G385" s="2"/>
      <c r="H385" s="7"/>
      <c r="I385" s="7"/>
      <c r="J385" s="7"/>
      <c r="K385" s="7"/>
      <c r="L385" s="2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5"/>
      <c r="AD385" s="5"/>
      <c r="AE385" s="5"/>
      <c r="AF385" s="37"/>
      <c r="AG385" s="5"/>
      <c r="AH385" s="5"/>
      <c r="AI385" s="5"/>
      <c r="AJ385" s="5"/>
      <c r="AK385" s="5"/>
    </row>
    <row r="386" spans="1:37" ht="15.75" customHeight="1">
      <c r="A386" s="5"/>
      <c r="B386" s="42"/>
      <c r="C386" s="5"/>
      <c r="D386" s="2"/>
      <c r="E386" s="2"/>
      <c r="F386" s="2"/>
      <c r="G386" s="2"/>
      <c r="H386" s="7"/>
      <c r="I386" s="7"/>
      <c r="J386" s="7"/>
      <c r="K386" s="7"/>
      <c r="L386" s="2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5"/>
      <c r="AD386" s="5"/>
      <c r="AE386" s="5"/>
      <c r="AF386" s="37"/>
      <c r="AG386" s="5"/>
      <c r="AH386" s="5"/>
      <c r="AI386" s="5"/>
      <c r="AJ386" s="5"/>
      <c r="AK386" s="5"/>
    </row>
    <row r="387" spans="1:37" ht="15.75" customHeight="1">
      <c r="A387" s="5"/>
      <c r="B387" s="42"/>
      <c r="C387" s="5"/>
      <c r="D387" s="2"/>
      <c r="E387" s="2"/>
      <c r="F387" s="2"/>
      <c r="G387" s="2"/>
      <c r="H387" s="7"/>
      <c r="I387" s="7"/>
      <c r="J387" s="7"/>
      <c r="K387" s="7"/>
      <c r="L387" s="2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5"/>
      <c r="AD387" s="5"/>
      <c r="AE387" s="5"/>
      <c r="AF387" s="37"/>
      <c r="AG387" s="5"/>
      <c r="AH387" s="5"/>
      <c r="AI387" s="5"/>
      <c r="AJ387" s="5"/>
      <c r="AK387" s="5"/>
    </row>
    <row r="388" spans="1:37" ht="15.75" customHeight="1">
      <c r="A388" s="5"/>
      <c r="B388" s="42"/>
      <c r="C388" s="5"/>
      <c r="D388" s="2"/>
      <c r="E388" s="2"/>
      <c r="F388" s="2"/>
      <c r="G388" s="2"/>
      <c r="H388" s="7"/>
      <c r="I388" s="7"/>
      <c r="J388" s="7"/>
      <c r="K388" s="7"/>
      <c r="L388" s="2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5"/>
      <c r="AD388" s="5"/>
      <c r="AE388" s="5"/>
      <c r="AF388" s="37"/>
      <c r="AG388" s="5"/>
      <c r="AH388" s="5"/>
      <c r="AI388" s="5"/>
      <c r="AJ388" s="5"/>
      <c r="AK388" s="5"/>
    </row>
    <row r="389" spans="1:37" ht="15.75" customHeight="1">
      <c r="A389" s="5"/>
      <c r="B389" s="42"/>
      <c r="C389" s="5"/>
      <c r="D389" s="2"/>
      <c r="E389" s="2"/>
      <c r="F389" s="2"/>
      <c r="G389" s="2"/>
      <c r="H389" s="7"/>
      <c r="I389" s="7"/>
      <c r="J389" s="7"/>
      <c r="K389" s="7"/>
      <c r="L389" s="2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5"/>
      <c r="AD389" s="5"/>
      <c r="AE389" s="5"/>
      <c r="AF389" s="37"/>
      <c r="AG389" s="5"/>
      <c r="AH389" s="5"/>
      <c r="AI389" s="5"/>
      <c r="AJ389" s="5"/>
      <c r="AK389" s="5"/>
    </row>
    <row r="390" spans="1:37" ht="15.75" customHeight="1">
      <c r="A390" s="5"/>
      <c r="B390" s="42"/>
      <c r="C390" s="5"/>
      <c r="D390" s="2"/>
      <c r="E390" s="2"/>
      <c r="F390" s="2"/>
      <c r="G390" s="2"/>
      <c r="H390" s="7"/>
      <c r="I390" s="7"/>
      <c r="J390" s="7"/>
      <c r="K390" s="7"/>
      <c r="L390" s="2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5"/>
      <c r="AD390" s="5"/>
      <c r="AE390" s="5"/>
      <c r="AF390" s="37"/>
      <c r="AG390" s="5"/>
      <c r="AH390" s="5"/>
      <c r="AI390" s="5"/>
      <c r="AJ390" s="5"/>
      <c r="AK390" s="5"/>
    </row>
    <row r="391" spans="1:37" ht="15.75" customHeight="1">
      <c r="A391" s="5"/>
      <c r="B391" s="42"/>
      <c r="C391" s="5"/>
      <c r="D391" s="2"/>
      <c r="E391" s="2"/>
      <c r="F391" s="2"/>
      <c r="G391" s="2"/>
      <c r="H391" s="7"/>
      <c r="I391" s="7"/>
      <c r="J391" s="7"/>
      <c r="K391" s="7"/>
      <c r="L391" s="2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5"/>
      <c r="AD391" s="5"/>
      <c r="AE391" s="5"/>
      <c r="AF391" s="37"/>
      <c r="AG391" s="5"/>
      <c r="AH391" s="5"/>
      <c r="AI391" s="5"/>
      <c r="AJ391" s="5"/>
      <c r="AK391" s="5"/>
    </row>
    <row r="392" spans="1:37" ht="15.75" customHeight="1">
      <c r="A392" s="5"/>
      <c r="B392" s="42"/>
      <c r="C392" s="5"/>
      <c r="D392" s="2"/>
      <c r="E392" s="2"/>
      <c r="F392" s="2"/>
      <c r="G392" s="2"/>
      <c r="H392" s="7"/>
      <c r="I392" s="7"/>
      <c r="J392" s="7"/>
      <c r="K392" s="7"/>
      <c r="L392" s="2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5"/>
      <c r="AD392" s="5"/>
      <c r="AE392" s="5"/>
      <c r="AF392" s="37"/>
      <c r="AG392" s="5"/>
      <c r="AH392" s="5"/>
      <c r="AI392" s="5"/>
      <c r="AJ392" s="5"/>
      <c r="AK392" s="5"/>
    </row>
    <row r="393" spans="1:37" ht="15.75" customHeight="1">
      <c r="A393" s="5"/>
      <c r="B393" s="42"/>
      <c r="C393" s="5"/>
      <c r="D393" s="2"/>
      <c r="E393" s="2"/>
      <c r="F393" s="2"/>
      <c r="G393" s="2"/>
      <c r="H393" s="7"/>
      <c r="I393" s="7"/>
      <c r="J393" s="7"/>
      <c r="K393" s="7"/>
      <c r="L393" s="2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5"/>
      <c r="AD393" s="5"/>
      <c r="AE393" s="5"/>
      <c r="AF393" s="37"/>
      <c r="AG393" s="5"/>
      <c r="AH393" s="5"/>
      <c r="AI393" s="5"/>
      <c r="AJ393" s="5"/>
      <c r="AK393" s="5"/>
    </row>
    <row r="394" spans="1:37" ht="15.75" customHeight="1">
      <c r="A394" s="5"/>
      <c r="B394" s="42"/>
      <c r="C394" s="5"/>
      <c r="D394" s="2"/>
      <c r="E394" s="2"/>
      <c r="F394" s="2"/>
      <c r="G394" s="2"/>
      <c r="H394" s="7"/>
      <c r="I394" s="7"/>
      <c r="J394" s="7"/>
      <c r="K394" s="7"/>
      <c r="L394" s="2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5"/>
      <c r="AD394" s="5"/>
      <c r="AE394" s="5"/>
      <c r="AF394" s="37"/>
      <c r="AG394" s="5"/>
      <c r="AH394" s="5"/>
      <c r="AI394" s="5"/>
      <c r="AJ394" s="5"/>
      <c r="AK394" s="5"/>
    </row>
    <row r="395" spans="1:37" ht="15.75" customHeight="1">
      <c r="A395" s="5"/>
      <c r="B395" s="42"/>
      <c r="C395" s="5"/>
      <c r="D395" s="2"/>
      <c r="E395" s="2"/>
      <c r="F395" s="2"/>
      <c r="G395" s="2"/>
      <c r="H395" s="7"/>
      <c r="I395" s="7"/>
      <c r="J395" s="7"/>
      <c r="K395" s="7"/>
      <c r="L395" s="2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5"/>
      <c r="AD395" s="5"/>
      <c r="AE395" s="5"/>
      <c r="AF395" s="37"/>
      <c r="AG395" s="5"/>
      <c r="AH395" s="5"/>
      <c r="AI395" s="5"/>
      <c r="AJ395" s="5"/>
      <c r="AK395" s="5"/>
    </row>
    <row r="396" spans="1:37" ht="15.75" customHeight="1">
      <c r="A396" s="5"/>
      <c r="B396" s="42"/>
      <c r="C396" s="5"/>
      <c r="D396" s="2"/>
      <c r="E396" s="2"/>
      <c r="F396" s="2"/>
      <c r="G396" s="2"/>
      <c r="H396" s="7"/>
      <c r="I396" s="7"/>
      <c r="J396" s="7"/>
      <c r="K396" s="7"/>
      <c r="L396" s="2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5"/>
      <c r="AD396" s="5"/>
      <c r="AE396" s="5"/>
      <c r="AF396" s="37"/>
      <c r="AG396" s="5"/>
      <c r="AH396" s="5"/>
      <c r="AI396" s="5"/>
      <c r="AJ396" s="5"/>
      <c r="AK396" s="5"/>
    </row>
    <row r="397" spans="1:37" ht="15.75" customHeight="1">
      <c r="A397" s="5"/>
      <c r="B397" s="42"/>
      <c r="C397" s="5"/>
      <c r="D397" s="2"/>
      <c r="E397" s="2"/>
      <c r="F397" s="2"/>
      <c r="G397" s="2"/>
      <c r="H397" s="7"/>
      <c r="I397" s="7"/>
      <c r="J397" s="7"/>
      <c r="K397" s="7"/>
      <c r="L397" s="2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5"/>
      <c r="AD397" s="5"/>
      <c r="AE397" s="5"/>
      <c r="AF397" s="37"/>
      <c r="AG397" s="5"/>
      <c r="AH397" s="5"/>
      <c r="AI397" s="5"/>
      <c r="AJ397" s="5"/>
      <c r="AK397" s="5"/>
    </row>
    <row r="398" spans="1:37" ht="15.75" customHeight="1">
      <c r="A398" s="5"/>
      <c r="B398" s="42"/>
      <c r="C398" s="5"/>
      <c r="D398" s="2"/>
      <c r="E398" s="2"/>
      <c r="F398" s="2"/>
      <c r="G398" s="2"/>
      <c r="H398" s="7"/>
      <c r="I398" s="7"/>
      <c r="J398" s="7"/>
      <c r="K398" s="7"/>
      <c r="L398" s="2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5"/>
      <c r="AD398" s="5"/>
      <c r="AE398" s="5"/>
      <c r="AF398" s="37"/>
      <c r="AG398" s="5"/>
      <c r="AH398" s="5"/>
      <c r="AI398" s="5"/>
      <c r="AJ398" s="5"/>
      <c r="AK398" s="5"/>
    </row>
    <row r="399" spans="1:37" ht="15.75" customHeight="1">
      <c r="A399" s="5"/>
      <c r="B399" s="42"/>
      <c r="C399" s="5"/>
      <c r="D399" s="2"/>
      <c r="E399" s="2"/>
      <c r="F399" s="2"/>
      <c r="G399" s="2"/>
      <c r="H399" s="7"/>
      <c r="I399" s="7"/>
      <c r="J399" s="7"/>
      <c r="K399" s="7"/>
      <c r="L399" s="2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5"/>
      <c r="AD399" s="5"/>
      <c r="AE399" s="5"/>
      <c r="AF399" s="37"/>
      <c r="AG399" s="5"/>
      <c r="AH399" s="5"/>
      <c r="AI399" s="5"/>
      <c r="AJ399" s="5"/>
      <c r="AK399" s="5"/>
    </row>
    <row r="400" spans="1:37" ht="15.75" customHeight="1">
      <c r="A400" s="5"/>
      <c r="B400" s="42"/>
      <c r="C400" s="5"/>
      <c r="D400" s="2"/>
      <c r="E400" s="2"/>
      <c r="F400" s="2"/>
      <c r="G400" s="2"/>
      <c r="H400" s="7"/>
      <c r="I400" s="7"/>
      <c r="J400" s="7"/>
      <c r="K400" s="7"/>
      <c r="L400" s="2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5"/>
      <c r="AD400" s="5"/>
      <c r="AE400" s="5"/>
      <c r="AF400" s="37"/>
      <c r="AG400" s="5"/>
      <c r="AH400" s="5"/>
      <c r="AI400" s="5"/>
      <c r="AJ400" s="5"/>
      <c r="AK400" s="5"/>
    </row>
    <row r="401" spans="1:37" ht="15.75" customHeight="1">
      <c r="A401" s="5"/>
      <c r="B401" s="42"/>
      <c r="C401" s="5"/>
      <c r="D401" s="2"/>
      <c r="E401" s="2"/>
      <c r="F401" s="2"/>
      <c r="G401" s="2"/>
      <c r="H401" s="7"/>
      <c r="I401" s="7"/>
      <c r="J401" s="7"/>
      <c r="K401" s="7"/>
      <c r="L401" s="2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5"/>
      <c r="AD401" s="5"/>
      <c r="AE401" s="5"/>
      <c r="AF401" s="37"/>
      <c r="AG401" s="5"/>
      <c r="AH401" s="5"/>
      <c r="AI401" s="5"/>
      <c r="AJ401" s="5"/>
      <c r="AK401" s="5"/>
    </row>
    <row r="402" spans="1:37" ht="15.75" customHeight="1">
      <c r="A402" s="5"/>
      <c r="B402" s="42"/>
      <c r="C402" s="5"/>
      <c r="D402" s="2"/>
      <c r="E402" s="2"/>
      <c r="F402" s="2"/>
      <c r="G402" s="2"/>
      <c r="H402" s="7"/>
      <c r="I402" s="7"/>
      <c r="J402" s="7"/>
      <c r="K402" s="7"/>
      <c r="L402" s="2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5"/>
      <c r="AD402" s="5"/>
      <c r="AE402" s="5"/>
      <c r="AF402" s="37"/>
      <c r="AG402" s="5"/>
      <c r="AH402" s="5"/>
      <c r="AI402" s="5"/>
      <c r="AJ402" s="5"/>
      <c r="AK402" s="5"/>
    </row>
    <row r="403" spans="1:37" ht="15.75" customHeight="1">
      <c r="A403" s="5"/>
      <c r="B403" s="42"/>
      <c r="C403" s="5"/>
      <c r="D403" s="2"/>
      <c r="E403" s="2"/>
      <c r="F403" s="2"/>
      <c r="G403" s="2"/>
      <c r="H403" s="7"/>
      <c r="I403" s="7"/>
      <c r="J403" s="7"/>
      <c r="K403" s="7"/>
      <c r="L403" s="2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5"/>
      <c r="AD403" s="5"/>
      <c r="AE403" s="5"/>
      <c r="AF403" s="37"/>
      <c r="AG403" s="5"/>
      <c r="AH403" s="5"/>
      <c r="AI403" s="5"/>
      <c r="AJ403" s="5"/>
      <c r="AK403" s="5"/>
    </row>
    <row r="404" spans="1:37" ht="15.75" customHeight="1">
      <c r="A404" s="5"/>
      <c r="B404" s="42"/>
      <c r="C404" s="5"/>
      <c r="D404" s="2"/>
      <c r="E404" s="2"/>
      <c r="F404" s="2"/>
      <c r="G404" s="2"/>
      <c r="H404" s="7"/>
      <c r="I404" s="7"/>
      <c r="J404" s="7"/>
      <c r="K404" s="7"/>
      <c r="L404" s="2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5"/>
      <c r="AD404" s="5"/>
      <c r="AE404" s="5"/>
      <c r="AF404" s="37"/>
      <c r="AG404" s="5"/>
      <c r="AH404" s="5"/>
      <c r="AI404" s="5"/>
      <c r="AJ404" s="5"/>
      <c r="AK404" s="5"/>
    </row>
    <row r="405" spans="1:37" ht="15.75" customHeight="1">
      <c r="A405" s="5"/>
      <c r="B405" s="42"/>
      <c r="C405" s="5"/>
      <c r="D405" s="2"/>
      <c r="E405" s="2"/>
      <c r="F405" s="2"/>
      <c r="G405" s="2"/>
      <c r="H405" s="7"/>
      <c r="I405" s="7"/>
      <c r="J405" s="7"/>
      <c r="K405" s="7"/>
      <c r="L405" s="2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5"/>
      <c r="AD405" s="5"/>
      <c r="AE405" s="5"/>
      <c r="AF405" s="37"/>
      <c r="AG405" s="5"/>
      <c r="AH405" s="5"/>
      <c r="AI405" s="5"/>
      <c r="AJ405" s="5"/>
      <c r="AK405" s="5"/>
    </row>
    <row r="406" spans="1:37" ht="15.75" customHeight="1">
      <c r="A406" s="5"/>
      <c r="B406" s="42"/>
      <c r="C406" s="5"/>
      <c r="D406" s="2"/>
      <c r="E406" s="2"/>
      <c r="F406" s="2"/>
      <c r="G406" s="2"/>
      <c r="H406" s="7"/>
      <c r="I406" s="7"/>
      <c r="J406" s="7"/>
      <c r="K406" s="7"/>
      <c r="L406" s="2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5"/>
      <c r="AD406" s="5"/>
      <c r="AE406" s="5"/>
      <c r="AF406" s="37"/>
      <c r="AG406" s="5"/>
      <c r="AH406" s="5"/>
      <c r="AI406" s="5"/>
      <c r="AJ406" s="5"/>
      <c r="AK406" s="5"/>
    </row>
    <row r="407" spans="1:37" ht="15.75" customHeight="1">
      <c r="A407" s="5"/>
      <c r="B407" s="42"/>
      <c r="C407" s="5"/>
      <c r="D407" s="2"/>
      <c r="E407" s="2"/>
      <c r="F407" s="2"/>
      <c r="G407" s="2"/>
      <c r="H407" s="7"/>
      <c r="I407" s="7"/>
      <c r="J407" s="7"/>
      <c r="K407" s="7"/>
      <c r="L407" s="2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5"/>
      <c r="AD407" s="5"/>
      <c r="AE407" s="5"/>
      <c r="AF407" s="37"/>
      <c r="AG407" s="5"/>
      <c r="AH407" s="5"/>
      <c r="AI407" s="5"/>
      <c r="AJ407" s="5"/>
      <c r="AK407" s="5"/>
    </row>
    <row r="408" spans="1:37" ht="15.75" customHeight="1">
      <c r="A408" s="5"/>
      <c r="B408" s="42"/>
      <c r="C408" s="5"/>
      <c r="D408" s="2"/>
      <c r="E408" s="2"/>
      <c r="F408" s="2"/>
      <c r="G408" s="2"/>
      <c r="H408" s="7"/>
      <c r="I408" s="7"/>
      <c r="J408" s="7"/>
      <c r="K408" s="7"/>
      <c r="L408" s="2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5"/>
      <c r="AD408" s="5"/>
      <c r="AE408" s="5"/>
      <c r="AF408" s="37"/>
      <c r="AG408" s="5"/>
      <c r="AH408" s="5"/>
      <c r="AI408" s="5"/>
      <c r="AJ408" s="5"/>
      <c r="AK408" s="5"/>
    </row>
    <row r="409" spans="1:37" ht="15.75" customHeight="1">
      <c r="A409" s="5"/>
      <c r="B409" s="42"/>
      <c r="C409" s="5"/>
      <c r="D409" s="2"/>
      <c r="E409" s="2"/>
      <c r="F409" s="2"/>
      <c r="G409" s="2"/>
      <c r="H409" s="7"/>
      <c r="I409" s="7"/>
      <c r="J409" s="7"/>
      <c r="K409" s="7"/>
      <c r="L409" s="2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5"/>
      <c r="AD409" s="5"/>
      <c r="AE409" s="5"/>
      <c r="AF409" s="37"/>
      <c r="AG409" s="5"/>
      <c r="AH409" s="5"/>
      <c r="AI409" s="5"/>
      <c r="AJ409" s="5"/>
      <c r="AK409" s="5"/>
    </row>
    <row r="410" spans="1:37" ht="15.75" customHeight="1">
      <c r="A410" s="5"/>
      <c r="B410" s="42"/>
      <c r="C410" s="5"/>
      <c r="D410" s="2"/>
      <c r="E410" s="2"/>
      <c r="F410" s="2"/>
      <c r="G410" s="2"/>
      <c r="H410" s="7"/>
      <c r="I410" s="7"/>
      <c r="J410" s="7"/>
      <c r="K410" s="7"/>
      <c r="L410" s="2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5"/>
      <c r="AD410" s="5"/>
      <c r="AE410" s="5"/>
      <c r="AF410" s="37"/>
      <c r="AG410" s="5"/>
      <c r="AH410" s="5"/>
      <c r="AI410" s="5"/>
      <c r="AJ410" s="5"/>
      <c r="AK410" s="5"/>
    </row>
    <row r="411" spans="1:37" ht="15.75" customHeight="1">
      <c r="A411" s="5"/>
      <c r="B411" s="42"/>
      <c r="C411" s="5"/>
      <c r="D411" s="2"/>
      <c r="E411" s="2"/>
      <c r="F411" s="2"/>
      <c r="G411" s="2"/>
      <c r="H411" s="7"/>
      <c r="I411" s="7"/>
      <c r="J411" s="7"/>
      <c r="K411" s="7"/>
      <c r="L411" s="2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5"/>
      <c r="AD411" s="5"/>
      <c r="AE411" s="5"/>
      <c r="AF411" s="37"/>
      <c r="AG411" s="5"/>
      <c r="AH411" s="5"/>
      <c r="AI411" s="5"/>
      <c r="AJ411" s="5"/>
      <c r="AK411" s="5"/>
    </row>
    <row r="412" spans="1:37" ht="15.75" customHeight="1">
      <c r="A412" s="5"/>
      <c r="B412" s="42"/>
      <c r="C412" s="5"/>
      <c r="D412" s="2"/>
      <c r="E412" s="2"/>
      <c r="F412" s="2"/>
      <c r="G412" s="2"/>
      <c r="H412" s="7"/>
      <c r="I412" s="7"/>
      <c r="J412" s="7"/>
      <c r="K412" s="7"/>
      <c r="L412" s="2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5"/>
      <c r="AD412" s="5"/>
      <c r="AE412" s="5"/>
      <c r="AF412" s="37"/>
      <c r="AG412" s="5"/>
      <c r="AH412" s="5"/>
      <c r="AI412" s="5"/>
      <c r="AJ412" s="5"/>
      <c r="AK412" s="5"/>
    </row>
    <row r="413" spans="1:37" ht="15.75" customHeight="1">
      <c r="A413" s="5"/>
      <c r="B413" s="42"/>
      <c r="C413" s="5"/>
      <c r="D413" s="2"/>
      <c r="E413" s="2"/>
      <c r="F413" s="2"/>
      <c r="G413" s="2"/>
      <c r="H413" s="7"/>
      <c r="I413" s="7"/>
      <c r="J413" s="7"/>
      <c r="K413" s="7"/>
      <c r="L413" s="2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5"/>
      <c r="AD413" s="5"/>
      <c r="AE413" s="5"/>
      <c r="AF413" s="37"/>
      <c r="AG413" s="5"/>
      <c r="AH413" s="5"/>
      <c r="AI413" s="5"/>
      <c r="AJ413" s="5"/>
      <c r="AK413" s="5"/>
    </row>
    <row r="414" spans="1:37" ht="15.75" customHeight="1">
      <c r="A414" s="5"/>
      <c r="B414" s="42"/>
      <c r="C414" s="5"/>
      <c r="D414" s="2"/>
      <c r="E414" s="2"/>
      <c r="F414" s="2"/>
      <c r="G414" s="2"/>
      <c r="H414" s="7"/>
      <c r="I414" s="7"/>
      <c r="J414" s="7"/>
      <c r="K414" s="7"/>
      <c r="L414" s="2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5"/>
      <c r="AD414" s="5"/>
      <c r="AE414" s="5"/>
      <c r="AF414" s="37"/>
      <c r="AG414" s="5"/>
      <c r="AH414" s="5"/>
      <c r="AI414" s="5"/>
      <c r="AJ414" s="5"/>
      <c r="AK414" s="5"/>
    </row>
    <row r="415" spans="1:37" ht="15.75" customHeight="1">
      <c r="A415" s="5"/>
      <c r="B415" s="42"/>
      <c r="C415" s="5"/>
      <c r="D415" s="2"/>
      <c r="E415" s="2"/>
      <c r="F415" s="2"/>
      <c r="G415" s="2"/>
      <c r="H415" s="7"/>
      <c r="I415" s="7"/>
      <c r="J415" s="7"/>
      <c r="K415" s="7"/>
      <c r="L415" s="2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5"/>
      <c r="AD415" s="5"/>
      <c r="AE415" s="5"/>
      <c r="AF415" s="37"/>
      <c r="AG415" s="5"/>
      <c r="AH415" s="5"/>
      <c r="AI415" s="5"/>
      <c r="AJ415" s="5"/>
      <c r="AK415" s="5"/>
    </row>
    <row r="416" spans="1:37" ht="15.75" customHeight="1">
      <c r="A416" s="5"/>
      <c r="B416" s="42"/>
      <c r="C416" s="5"/>
      <c r="D416" s="2"/>
      <c r="E416" s="2"/>
      <c r="F416" s="2"/>
      <c r="G416" s="2"/>
      <c r="H416" s="7"/>
      <c r="I416" s="7"/>
      <c r="J416" s="7"/>
      <c r="K416" s="7"/>
      <c r="L416" s="2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5"/>
      <c r="AD416" s="5"/>
      <c r="AE416" s="5"/>
      <c r="AF416" s="37"/>
      <c r="AG416" s="5"/>
      <c r="AH416" s="5"/>
      <c r="AI416" s="5"/>
      <c r="AJ416" s="5"/>
      <c r="AK416" s="5"/>
    </row>
    <row r="417" spans="1:37" ht="15.75" customHeight="1">
      <c r="A417" s="5"/>
      <c r="B417" s="42"/>
      <c r="C417" s="5"/>
      <c r="D417" s="2"/>
      <c r="E417" s="2"/>
      <c r="F417" s="2"/>
      <c r="G417" s="2"/>
      <c r="H417" s="7"/>
      <c r="I417" s="7"/>
      <c r="J417" s="7"/>
      <c r="K417" s="7"/>
      <c r="L417" s="2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5"/>
      <c r="AD417" s="5"/>
      <c r="AE417" s="5"/>
      <c r="AF417" s="37"/>
      <c r="AG417" s="5"/>
      <c r="AH417" s="5"/>
      <c r="AI417" s="5"/>
      <c r="AJ417" s="5"/>
      <c r="AK417" s="5"/>
    </row>
    <row r="418" spans="1:37" ht="15.75" customHeight="1">
      <c r="A418" s="5"/>
      <c r="B418" s="42"/>
      <c r="C418" s="5"/>
      <c r="D418" s="2"/>
      <c r="E418" s="2"/>
      <c r="F418" s="2"/>
      <c r="G418" s="2"/>
      <c r="H418" s="7"/>
      <c r="I418" s="7"/>
      <c r="J418" s="7"/>
      <c r="K418" s="7"/>
      <c r="L418" s="2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5"/>
      <c r="AD418" s="5"/>
      <c r="AE418" s="5"/>
      <c r="AF418" s="37"/>
      <c r="AG418" s="5"/>
      <c r="AH418" s="5"/>
      <c r="AI418" s="5"/>
      <c r="AJ418" s="5"/>
      <c r="AK418" s="5"/>
    </row>
    <row r="419" spans="1:37" ht="15.75" customHeight="1">
      <c r="A419" s="5"/>
      <c r="B419" s="42"/>
      <c r="C419" s="5"/>
      <c r="D419" s="2"/>
      <c r="E419" s="2"/>
      <c r="F419" s="2"/>
      <c r="G419" s="2"/>
      <c r="H419" s="7"/>
      <c r="I419" s="7"/>
      <c r="J419" s="7"/>
      <c r="K419" s="7"/>
      <c r="L419" s="2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5"/>
      <c r="AD419" s="5"/>
      <c r="AE419" s="5"/>
      <c r="AF419" s="37"/>
      <c r="AG419" s="5"/>
      <c r="AH419" s="5"/>
      <c r="AI419" s="5"/>
      <c r="AJ419" s="5"/>
      <c r="AK419" s="5"/>
    </row>
    <row r="420" spans="1:37" ht="15.75" customHeight="1">
      <c r="A420" s="5"/>
      <c r="B420" s="42"/>
      <c r="C420" s="5"/>
      <c r="D420" s="2"/>
      <c r="E420" s="2"/>
      <c r="F420" s="2"/>
      <c r="G420" s="2"/>
      <c r="H420" s="7"/>
      <c r="I420" s="7"/>
      <c r="J420" s="7"/>
      <c r="K420" s="7"/>
      <c r="L420" s="2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5"/>
      <c r="AD420" s="5"/>
      <c r="AE420" s="5"/>
      <c r="AF420" s="37"/>
      <c r="AG420" s="5"/>
      <c r="AH420" s="5"/>
      <c r="AI420" s="5"/>
      <c r="AJ420" s="5"/>
      <c r="AK420" s="5"/>
    </row>
    <row r="421" spans="1:37" ht="15.75" customHeight="1">
      <c r="A421" s="5"/>
      <c r="B421" s="42"/>
      <c r="C421" s="5"/>
      <c r="D421" s="2"/>
      <c r="E421" s="2"/>
      <c r="F421" s="2"/>
      <c r="G421" s="2"/>
      <c r="H421" s="7"/>
      <c r="I421" s="7"/>
      <c r="J421" s="7"/>
      <c r="K421" s="7"/>
      <c r="L421" s="2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5"/>
      <c r="AD421" s="5"/>
      <c r="AE421" s="5"/>
      <c r="AF421" s="37"/>
      <c r="AG421" s="5"/>
      <c r="AH421" s="5"/>
      <c r="AI421" s="5"/>
      <c r="AJ421" s="5"/>
      <c r="AK421" s="5"/>
    </row>
    <row r="422" spans="1:37" ht="15.75" customHeight="1">
      <c r="A422" s="5"/>
      <c r="B422" s="42"/>
      <c r="C422" s="5"/>
      <c r="D422" s="2"/>
      <c r="E422" s="2"/>
      <c r="F422" s="2"/>
      <c r="G422" s="2"/>
      <c r="H422" s="7"/>
      <c r="I422" s="7"/>
      <c r="J422" s="7"/>
      <c r="K422" s="7"/>
      <c r="L422" s="2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5"/>
      <c r="AD422" s="5"/>
      <c r="AE422" s="5"/>
      <c r="AF422" s="37"/>
      <c r="AG422" s="5"/>
      <c r="AH422" s="5"/>
      <c r="AI422" s="5"/>
      <c r="AJ422" s="5"/>
      <c r="AK422" s="5"/>
    </row>
    <row r="423" spans="1:37" ht="15.75" customHeight="1">
      <c r="A423" s="5"/>
      <c r="B423" s="42"/>
      <c r="C423" s="5"/>
      <c r="D423" s="2"/>
      <c r="E423" s="2"/>
      <c r="F423" s="2"/>
      <c r="G423" s="2"/>
      <c r="H423" s="7"/>
      <c r="I423" s="7"/>
      <c r="J423" s="7"/>
      <c r="K423" s="7"/>
      <c r="L423" s="2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5"/>
      <c r="AD423" s="5"/>
      <c r="AE423" s="5"/>
      <c r="AF423" s="37"/>
      <c r="AG423" s="5"/>
      <c r="AH423" s="5"/>
      <c r="AI423" s="5"/>
      <c r="AJ423" s="5"/>
      <c r="AK423" s="5"/>
    </row>
    <row r="424" spans="1:37" ht="15.75" customHeight="1">
      <c r="A424" s="5"/>
      <c r="B424" s="42"/>
      <c r="C424" s="5"/>
      <c r="D424" s="2"/>
      <c r="E424" s="2"/>
      <c r="F424" s="2"/>
      <c r="G424" s="2"/>
      <c r="H424" s="7"/>
      <c r="I424" s="7"/>
      <c r="J424" s="7"/>
      <c r="K424" s="7"/>
      <c r="L424" s="2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5"/>
      <c r="AD424" s="5"/>
      <c r="AE424" s="5"/>
      <c r="AF424" s="37"/>
      <c r="AG424" s="5"/>
      <c r="AH424" s="5"/>
      <c r="AI424" s="5"/>
      <c r="AJ424" s="5"/>
      <c r="AK424" s="5"/>
    </row>
    <row r="425" spans="1:37" ht="15.75" customHeight="1">
      <c r="A425" s="5"/>
      <c r="B425" s="42"/>
      <c r="C425" s="5"/>
      <c r="D425" s="2"/>
      <c r="E425" s="2"/>
      <c r="F425" s="2"/>
      <c r="G425" s="2"/>
      <c r="H425" s="7"/>
      <c r="I425" s="7"/>
      <c r="J425" s="7"/>
      <c r="K425" s="7"/>
      <c r="L425" s="2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5"/>
      <c r="AD425" s="5"/>
      <c r="AE425" s="5"/>
      <c r="AF425" s="37"/>
      <c r="AG425" s="5"/>
      <c r="AH425" s="5"/>
      <c r="AI425" s="5"/>
      <c r="AJ425" s="5"/>
      <c r="AK425" s="5"/>
    </row>
    <row r="426" spans="1:37" ht="15.75" customHeight="1">
      <c r="A426" s="5"/>
      <c r="B426" s="42"/>
      <c r="C426" s="5"/>
      <c r="D426" s="2"/>
      <c r="E426" s="2"/>
      <c r="F426" s="2"/>
      <c r="G426" s="2"/>
      <c r="H426" s="7"/>
      <c r="I426" s="7"/>
      <c r="J426" s="7"/>
      <c r="K426" s="7"/>
      <c r="L426" s="2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5"/>
      <c r="AD426" s="5"/>
      <c r="AE426" s="5"/>
      <c r="AF426" s="37"/>
      <c r="AG426" s="5"/>
      <c r="AH426" s="5"/>
      <c r="AI426" s="5"/>
      <c r="AJ426" s="5"/>
      <c r="AK426" s="5"/>
    </row>
    <row r="427" spans="1:37" ht="15.75" customHeight="1">
      <c r="A427" s="5"/>
      <c r="B427" s="42"/>
      <c r="C427" s="5"/>
      <c r="D427" s="2"/>
      <c r="E427" s="2"/>
      <c r="F427" s="2"/>
      <c r="G427" s="2"/>
      <c r="H427" s="7"/>
      <c r="I427" s="7"/>
      <c r="J427" s="7"/>
      <c r="K427" s="7"/>
      <c r="L427" s="2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5"/>
      <c r="AD427" s="5"/>
      <c r="AE427" s="5"/>
      <c r="AF427" s="37"/>
      <c r="AG427" s="5"/>
      <c r="AH427" s="5"/>
      <c r="AI427" s="5"/>
      <c r="AJ427" s="5"/>
      <c r="AK427" s="5"/>
    </row>
    <row r="428" spans="1:37" ht="15.75" customHeight="1">
      <c r="A428" s="5"/>
      <c r="B428" s="42"/>
      <c r="C428" s="5"/>
      <c r="D428" s="2"/>
      <c r="E428" s="2"/>
      <c r="F428" s="2"/>
      <c r="G428" s="2"/>
      <c r="H428" s="7"/>
      <c r="I428" s="7"/>
      <c r="J428" s="7"/>
      <c r="K428" s="7"/>
      <c r="L428" s="2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5"/>
      <c r="AD428" s="5"/>
      <c r="AE428" s="5"/>
      <c r="AF428" s="37"/>
      <c r="AG428" s="5"/>
      <c r="AH428" s="5"/>
      <c r="AI428" s="5"/>
      <c r="AJ428" s="5"/>
      <c r="AK428" s="5"/>
    </row>
    <row r="429" spans="1:37" ht="15.75" customHeight="1">
      <c r="A429" s="5"/>
      <c r="B429" s="42"/>
      <c r="C429" s="5"/>
      <c r="D429" s="2"/>
      <c r="E429" s="2"/>
      <c r="F429" s="2"/>
      <c r="G429" s="2"/>
      <c r="H429" s="7"/>
      <c r="I429" s="7"/>
      <c r="J429" s="7"/>
      <c r="K429" s="7"/>
      <c r="L429" s="2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5"/>
      <c r="AD429" s="5"/>
      <c r="AE429" s="5"/>
      <c r="AF429" s="37"/>
      <c r="AG429" s="5"/>
      <c r="AH429" s="5"/>
      <c r="AI429" s="5"/>
      <c r="AJ429" s="5"/>
      <c r="AK429" s="5"/>
    </row>
    <row r="430" spans="1:37" ht="15.75" customHeight="1">
      <c r="A430" s="5"/>
      <c r="B430" s="42"/>
      <c r="C430" s="5"/>
      <c r="D430" s="2"/>
      <c r="E430" s="2"/>
      <c r="F430" s="2"/>
      <c r="G430" s="2"/>
      <c r="H430" s="7"/>
      <c r="I430" s="7"/>
      <c r="J430" s="7"/>
      <c r="K430" s="7"/>
      <c r="L430" s="2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5"/>
      <c r="AD430" s="5"/>
      <c r="AE430" s="5"/>
      <c r="AF430" s="37"/>
      <c r="AG430" s="5"/>
      <c r="AH430" s="5"/>
      <c r="AI430" s="5"/>
      <c r="AJ430" s="5"/>
      <c r="AK430" s="5"/>
    </row>
    <row r="431" spans="1:37" ht="15.75" customHeight="1">
      <c r="A431" s="5"/>
      <c r="B431" s="42"/>
      <c r="C431" s="5"/>
      <c r="D431" s="2"/>
      <c r="E431" s="2"/>
      <c r="F431" s="2"/>
      <c r="G431" s="2"/>
      <c r="H431" s="7"/>
      <c r="I431" s="7"/>
      <c r="J431" s="7"/>
      <c r="K431" s="7"/>
      <c r="L431" s="2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5"/>
      <c r="AD431" s="5"/>
      <c r="AE431" s="5"/>
      <c r="AF431" s="37"/>
      <c r="AG431" s="5"/>
      <c r="AH431" s="5"/>
      <c r="AI431" s="5"/>
      <c r="AJ431" s="5"/>
      <c r="AK431" s="5"/>
    </row>
    <row r="432" spans="1:37" ht="15.75" customHeight="1">
      <c r="A432" s="5"/>
      <c r="B432" s="42"/>
      <c r="C432" s="5"/>
      <c r="D432" s="2"/>
      <c r="E432" s="2"/>
      <c r="F432" s="2"/>
      <c r="G432" s="2"/>
      <c r="H432" s="7"/>
      <c r="I432" s="7"/>
      <c r="J432" s="7"/>
      <c r="K432" s="7"/>
      <c r="L432" s="2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5"/>
      <c r="AD432" s="5"/>
      <c r="AE432" s="5"/>
      <c r="AF432" s="37"/>
      <c r="AG432" s="5"/>
      <c r="AH432" s="5"/>
      <c r="AI432" s="5"/>
      <c r="AJ432" s="5"/>
      <c r="AK432" s="5"/>
    </row>
    <row r="433" spans="1:37" ht="15.75" customHeight="1">
      <c r="A433" s="5"/>
      <c r="B433" s="42"/>
      <c r="C433" s="5"/>
      <c r="D433" s="2"/>
      <c r="E433" s="2"/>
      <c r="F433" s="2"/>
      <c r="G433" s="2"/>
      <c r="H433" s="7"/>
      <c r="I433" s="7"/>
      <c r="J433" s="7"/>
      <c r="K433" s="7"/>
      <c r="L433" s="2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5"/>
      <c r="AD433" s="5"/>
      <c r="AE433" s="5"/>
      <c r="AF433" s="37"/>
      <c r="AG433" s="5"/>
      <c r="AH433" s="5"/>
      <c r="AI433" s="5"/>
      <c r="AJ433" s="5"/>
      <c r="AK433" s="5"/>
    </row>
    <row r="434" spans="1:37" ht="15.75" customHeight="1">
      <c r="A434" s="5"/>
      <c r="B434" s="42"/>
      <c r="C434" s="5"/>
      <c r="D434" s="2"/>
      <c r="E434" s="2"/>
      <c r="F434" s="2"/>
      <c r="G434" s="2"/>
      <c r="H434" s="7"/>
      <c r="I434" s="7"/>
      <c r="J434" s="7"/>
      <c r="K434" s="7"/>
      <c r="L434" s="2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5"/>
      <c r="AD434" s="5"/>
      <c r="AE434" s="5"/>
      <c r="AF434" s="37"/>
      <c r="AG434" s="5"/>
      <c r="AH434" s="5"/>
      <c r="AI434" s="5"/>
      <c r="AJ434" s="5"/>
      <c r="AK434" s="5"/>
    </row>
    <row r="435" spans="1:37" ht="15.75" customHeight="1">
      <c r="A435" s="5"/>
      <c r="B435" s="42"/>
      <c r="C435" s="5"/>
      <c r="D435" s="2"/>
      <c r="E435" s="2"/>
      <c r="F435" s="2"/>
      <c r="G435" s="2"/>
      <c r="H435" s="7"/>
      <c r="I435" s="7"/>
      <c r="J435" s="7"/>
      <c r="K435" s="7"/>
      <c r="L435" s="2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5"/>
      <c r="AD435" s="5"/>
      <c r="AE435" s="5"/>
      <c r="AF435" s="37"/>
      <c r="AG435" s="5"/>
      <c r="AH435" s="5"/>
      <c r="AI435" s="5"/>
      <c r="AJ435" s="5"/>
      <c r="AK435" s="5"/>
    </row>
    <row r="436" spans="1:37" ht="15.75" customHeight="1">
      <c r="A436" s="5"/>
      <c r="B436" s="42"/>
      <c r="C436" s="5"/>
      <c r="D436" s="2"/>
      <c r="E436" s="2"/>
      <c r="F436" s="2"/>
      <c r="G436" s="2"/>
      <c r="H436" s="7"/>
      <c r="I436" s="7"/>
      <c r="J436" s="7"/>
      <c r="K436" s="7"/>
      <c r="L436" s="2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5"/>
      <c r="AD436" s="5"/>
      <c r="AE436" s="5"/>
      <c r="AF436" s="37"/>
      <c r="AG436" s="5"/>
      <c r="AH436" s="5"/>
      <c r="AI436" s="5"/>
      <c r="AJ436" s="5"/>
      <c r="AK436" s="5"/>
    </row>
    <row r="437" spans="1:37" ht="15.75" customHeight="1">
      <c r="A437" s="5"/>
      <c r="B437" s="42"/>
      <c r="C437" s="5"/>
      <c r="D437" s="2"/>
      <c r="E437" s="2"/>
      <c r="F437" s="2"/>
      <c r="G437" s="2"/>
      <c r="H437" s="7"/>
      <c r="I437" s="7"/>
      <c r="J437" s="7"/>
      <c r="K437" s="7"/>
      <c r="L437" s="2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5"/>
      <c r="AD437" s="5"/>
      <c r="AE437" s="5"/>
      <c r="AF437" s="37"/>
      <c r="AG437" s="5"/>
      <c r="AH437" s="5"/>
      <c r="AI437" s="5"/>
      <c r="AJ437" s="5"/>
      <c r="AK437" s="5"/>
    </row>
    <row r="438" spans="1:37" ht="15.75" customHeight="1">
      <c r="A438" s="5"/>
      <c r="B438" s="42"/>
      <c r="C438" s="5"/>
      <c r="D438" s="2"/>
      <c r="E438" s="2"/>
      <c r="F438" s="2"/>
      <c r="G438" s="2"/>
      <c r="H438" s="7"/>
      <c r="I438" s="7"/>
      <c r="J438" s="7"/>
      <c r="K438" s="7"/>
      <c r="L438" s="2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5"/>
      <c r="AD438" s="5"/>
      <c r="AE438" s="5"/>
      <c r="AF438" s="37"/>
      <c r="AG438" s="5"/>
      <c r="AH438" s="5"/>
      <c r="AI438" s="5"/>
      <c r="AJ438" s="5"/>
      <c r="AK438" s="5"/>
    </row>
    <row r="439" spans="1:37" ht="15.75" customHeight="1">
      <c r="A439" s="5"/>
      <c r="B439" s="42"/>
      <c r="C439" s="5"/>
      <c r="D439" s="2"/>
      <c r="E439" s="2"/>
      <c r="F439" s="2"/>
      <c r="G439" s="2"/>
      <c r="H439" s="7"/>
      <c r="I439" s="7"/>
      <c r="J439" s="7"/>
      <c r="K439" s="7"/>
      <c r="L439" s="2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5"/>
      <c r="AD439" s="5"/>
      <c r="AE439" s="5"/>
      <c r="AF439" s="37"/>
      <c r="AG439" s="5"/>
      <c r="AH439" s="5"/>
      <c r="AI439" s="5"/>
      <c r="AJ439" s="5"/>
      <c r="AK439" s="5"/>
    </row>
    <row r="440" spans="1:37" ht="15.75" customHeight="1">
      <c r="A440" s="5"/>
      <c r="B440" s="42"/>
      <c r="C440" s="5"/>
      <c r="D440" s="2"/>
      <c r="E440" s="2"/>
      <c r="F440" s="2"/>
      <c r="G440" s="2"/>
      <c r="H440" s="7"/>
      <c r="I440" s="7"/>
      <c r="J440" s="7"/>
      <c r="K440" s="7"/>
      <c r="L440" s="2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5"/>
      <c r="AD440" s="5"/>
      <c r="AE440" s="5"/>
      <c r="AF440" s="37"/>
      <c r="AG440" s="5"/>
      <c r="AH440" s="5"/>
      <c r="AI440" s="5"/>
      <c r="AJ440" s="5"/>
      <c r="AK440" s="5"/>
    </row>
    <row r="441" spans="1:37" ht="15.75" customHeight="1">
      <c r="A441" s="5"/>
      <c r="B441" s="42"/>
      <c r="C441" s="5"/>
      <c r="D441" s="2"/>
      <c r="E441" s="2"/>
      <c r="F441" s="2"/>
      <c r="G441" s="2"/>
      <c r="H441" s="7"/>
      <c r="I441" s="7"/>
      <c r="J441" s="7"/>
      <c r="K441" s="7"/>
      <c r="L441" s="2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5"/>
      <c r="AD441" s="5"/>
      <c r="AE441" s="5"/>
      <c r="AF441" s="37"/>
      <c r="AG441" s="5"/>
      <c r="AH441" s="5"/>
      <c r="AI441" s="5"/>
      <c r="AJ441" s="5"/>
      <c r="AK441" s="5"/>
    </row>
    <row r="442" spans="1:37" ht="15.75" customHeight="1">
      <c r="A442" s="5"/>
      <c r="B442" s="42"/>
      <c r="C442" s="5"/>
      <c r="D442" s="2"/>
      <c r="E442" s="2"/>
      <c r="F442" s="2"/>
      <c r="G442" s="2"/>
      <c r="H442" s="7"/>
      <c r="I442" s="7"/>
      <c r="J442" s="7"/>
      <c r="K442" s="7"/>
      <c r="L442" s="2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5"/>
      <c r="AD442" s="5"/>
      <c r="AE442" s="5"/>
      <c r="AF442" s="37"/>
      <c r="AG442" s="5"/>
      <c r="AH442" s="5"/>
      <c r="AI442" s="5"/>
      <c r="AJ442" s="5"/>
      <c r="AK442" s="5"/>
    </row>
    <row r="443" spans="1:37" ht="15.75" customHeight="1">
      <c r="A443" s="5"/>
      <c r="B443" s="42"/>
      <c r="C443" s="5"/>
      <c r="D443" s="2"/>
      <c r="E443" s="2"/>
      <c r="F443" s="2"/>
      <c r="G443" s="2"/>
      <c r="H443" s="7"/>
      <c r="I443" s="7"/>
      <c r="J443" s="7"/>
      <c r="K443" s="7"/>
      <c r="L443" s="2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5"/>
      <c r="AD443" s="5"/>
      <c r="AE443" s="5"/>
      <c r="AF443" s="37"/>
      <c r="AG443" s="5"/>
      <c r="AH443" s="5"/>
      <c r="AI443" s="5"/>
      <c r="AJ443" s="5"/>
      <c r="AK443" s="5"/>
    </row>
    <row r="444" spans="1:37" ht="15.75" customHeight="1">
      <c r="A444" s="5"/>
      <c r="B444" s="42"/>
      <c r="C444" s="5"/>
      <c r="D444" s="2"/>
      <c r="E444" s="2"/>
      <c r="F444" s="2"/>
      <c r="G444" s="2"/>
      <c r="H444" s="7"/>
      <c r="I444" s="7"/>
      <c r="J444" s="7"/>
      <c r="K444" s="7"/>
      <c r="L444" s="2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5"/>
      <c r="AD444" s="5"/>
      <c r="AE444" s="5"/>
      <c r="AF444" s="37"/>
      <c r="AG444" s="5"/>
      <c r="AH444" s="5"/>
      <c r="AI444" s="5"/>
      <c r="AJ444" s="5"/>
      <c r="AK444" s="5"/>
    </row>
    <row r="445" spans="1:37" ht="15.75" customHeight="1">
      <c r="A445" s="5"/>
      <c r="B445" s="42"/>
      <c r="C445" s="5"/>
      <c r="D445" s="2"/>
      <c r="E445" s="2"/>
      <c r="F445" s="2"/>
      <c r="G445" s="2"/>
      <c r="H445" s="7"/>
      <c r="I445" s="7"/>
      <c r="J445" s="7"/>
      <c r="K445" s="7"/>
      <c r="L445" s="2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5"/>
      <c r="AD445" s="5"/>
      <c r="AE445" s="5"/>
      <c r="AF445" s="37"/>
      <c r="AG445" s="5"/>
      <c r="AH445" s="5"/>
      <c r="AI445" s="5"/>
      <c r="AJ445" s="5"/>
      <c r="AK445" s="5"/>
    </row>
    <row r="446" spans="1:37" ht="15.75" customHeight="1">
      <c r="A446" s="5"/>
      <c r="B446" s="42"/>
      <c r="C446" s="5"/>
      <c r="D446" s="2"/>
      <c r="E446" s="2"/>
      <c r="F446" s="2"/>
      <c r="G446" s="2"/>
      <c r="H446" s="7"/>
      <c r="I446" s="7"/>
      <c r="J446" s="7"/>
      <c r="K446" s="7"/>
      <c r="L446" s="2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5"/>
      <c r="AD446" s="5"/>
      <c r="AE446" s="5"/>
      <c r="AF446" s="37"/>
      <c r="AG446" s="5"/>
      <c r="AH446" s="5"/>
      <c r="AI446" s="5"/>
      <c r="AJ446" s="5"/>
      <c r="AK446" s="5"/>
    </row>
    <row r="447" spans="1:37" ht="15.75" customHeight="1">
      <c r="A447" s="5"/>
      <c r="B447" s="42"/>
      <c r="C447" s="5"/>
      <c r="D447" s="2"/>
      <c r="E447" s="2"/>
      <c r="F447" s="2"/>
      <c r="G447" s="2"/>
      <c r="H447" s="7"/>
      <c r="I447" s="7"/>
      <c r="J447" s="7"/>
      <c r="K447" s="7"/>
      <c r="L447" s="2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5"/>
      <c r="AD447" s="5"/>
      <c r="AE447" s="5"/>
      <c r="AF447" s="37"/>
      <c r="AG447" s="5"/>
      <c r="AH447" s="5"/>
      <c r="AI447" s="5"/>
      <c r="AJ447" s="5"/>
      <c r="AK447" s="5"/>
    </row>
    <row r="448" spans="1:37" ht="15.75" customHeight="1">
      <c r="A448" s="5"/>
      <c r="B448" s="42"/>
      <c r="C448" s="5"/>
      <c r="D448" s="2"/>
      <c r="E448" s="2"/>
      <c r="F448" s="2"/>
      <c r="G448" s="2"/>
      <c r="H448" s="7"/>
      <c r="I448" s="7"/>
      <c r="J448" s="7"/>
      <c r="K448" s="7"/>
      <c r="L448" s="2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5"/>
      <c r="AD448" s="5"/>
      <c r="AE448" s="5"/>
      <c r="AF448" s="37"/>
      <c r="AG448" s="5"/>
      <c r="AH448" s="5"/>
      <c r="AI448" s="5"/>
      <c r="AJ448" s="5"/>
      <c r="AK448" s="5"/>
    </row>
    <row r="449" spans="1:37" ht="15.75" customHeight="1">
      <c r="A449" s="5"/>
      <c r="B449" s="42"/>
      <c r="C449" s="5"/>
      <c r="D449" s="2"/>
      <c r="E449" s="2"/>
      <c r="F449" s="2"/>
      <c r="G449" s="2"/>
      <c r="H449" s="7"/>
      <c r="I449" s="7"/>
      <c r="J449" s="7"/>
      <c r="K449" s="7"/>
      <c r="L449" s="2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5"/>
      <c r="AD449" s="5"/>
      <c r="AE449" s="5"/>
      <c r="AF449" s="37"/>
      <c r="AG449" s="5"/>
      <c r="AH449" s="5"/>
      <c r="AI449" s="5"/>
      <c r="AJ449" s="5"/>
      <c r="AK449" s="5"/>
    </row>
    <row r="450" spans="1:37" ht="15.75" customHeight="1">
      <c r="A450" s="5"/>
      <c r="B450" s="42"/>
      <c r="C450" s="5"/>
      <c r="D450" s="2"/>
      <c r="E450" s="2"/>
      <c r="F450" s="2"/>
      <c r="G450" s="2"/>
      <c r="H450" s="7"/>
      <c r="I450" s="7"/>
      <c r="J450" s="7"/>
      <c r="K450" s="7"/>
      <c r="L450" s="2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5"/>
      <c r="AD450" s="5"/>
      <c r="AE450" s="5"/>
      <c r="AF450" s="37"/>
      <c r="AG450" s="5"/>
      <c r="AH450" s="5"/>
      <c r="AI450" s="5"/>
      <c r="AJ450" s="5"/>
      <c r="AK450" s="5"/>
    </row>
    <row r="451" spans="1:37" ht="15.75" customHeight="1">
      <c r="A451" s="5"/>
      <c r="B451" s="42"/>
      <c r="C451" s="5"/>
      <c r="D451" s="2"/>
      <c r="E451" s="2"/>
      <c r="F451" s="2"/>
      <c r="G451" s="2"/>
      <c r="H451" s="7"/>
      <c r="I451" s="7"/>
      <c r="J451" s="7"/>
      <c r="K451" s="7"/>
      <c r="L451" s="2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5"/>
      <c r="AD451" s="5"/>
      <c r="AE451" s="5"/>
      <c r="AF451" s="37"/>
      <c r="AG451" s="5"/>
      <c r="AH451" s="5"/>
      <c r="AI451" s="5"/>
      <c r="AJ451" s="5"/>
      <c r="AK451" s="5"/>
    </row>
    <row r="452" spans="1:37" ht="15.75" customHeight="1">
      <c r="A452" s="5"/>
      <c r="B452" s="42"/>
      <c r="C452" s="5"/>
      <c r="D452" s="2"/>
      <c r="E452" s="2"/>
      <c r="F452" s="2"/>
      <c r="G452" s="2"/>
      <c r="H452" s="7"/>
      <c r="I452" s="7"/>
      <c r="J452" s="7"/>
      <c r="K452" s="7"/>
      <c r="L452" s="2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5"/>
      <c r="AD452" s="5"/>
      <c r="AE452" s="5"/>
      <c r="AF452" s="37"/>
      <c r="AG452" s="5"/>
      <c r="AH452" s="5"/>
      <c r="AI452" s="5"/>
      <c r="AJ452" s="5"/>
      <c r="AK452" s="5"/>
    </row>
    <row r="453" spans="1:37" ht="15.75" customHeight="1">
      <c r="A453" s="5"/>
      <c r="B453" s="42"/>
      <c r="C453" s="5"/>
      <c r="D453" s="2"/>
      <c r="E453" s="2"/>
      <c r="F453" s="2"/>
      <c r="G453" s="2"/>
      <c r="H453" s="7"/>
      <c r="I453" s="7"/>
      <c r="J453" s="7"/>
      <c r="K453" s="7"/>
      <c r="L453" s="2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5"/>
      <c r="AD453" s="5"/>
      <c r="AE453" s="5"/>
      <c r="AF453" s="37"/>
      <c r="AG453" s="5"/>
      <c r="AH453" s="5"/>
      <c r="AI453" s="5"/>
      <c r="AJ453" s="5"/>
      <c r="AK453" s="5"/>
    </row>
    <row r="454" spans="1:37" ht="15.75" customHeight="1">
      <c r="A454" s="5"/>
      <c r="B454" s="42"/>
      <c r="C454" s="5"/>
      <c r="D454" s="2"/>
      <c r="E454" s="2"/>
      <c r="F454" s="2"/>
      <c r="G454" s="2"/>
      <c r="H454" s="7"/>
      <c r="I454" s="7"/>
      <c r="J454" s="7"/>
      <c r="K454" s="7"/>
      <c r="L454" s="2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5"/>
      <c r="AD454" s="5"/>
      <c r="AE454" s="5"/>
      <c r="AF454" s="37"/>
      <c r="AG454" s="5"/>
      <c r="AH454" s="5"/>
      <c r="AI454" s="5"/>
      <c r="AJ454" s="5"/>
      <c r="AK454" s="5"/>
    </row>
    <row r="455" spans="1:37" ht="15.75" customHeight="1">
      <c r="A455" s="5"/>
      <c r="B455" s="42"/>
      <c r="C455" s="5"/>
      <c r="D455" s="2"/>
      <c r="E455" s="2"/>
      <c r="F455" s="2"/>
      <c r="G455" s="2"/>
      <c r="H455" s="7"/>
      <c r="I455" s="7"/>
      <c r="J455" s="7"/>
      <c r="K455" s="7"/>
      <c r="L455" s="2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5"/>
      <c r="AD455" s="5"/>
      <c r="AE455" s="5"/>
      <c r="AF455" s="37"/>
      <c r="AG455" s="5"/>
      <c r="AH455" s="5"/>
      <c r="AI455" s="5"/>
      <c r="AJ455" s="5"/>
      <c r="AK455" s="5"/>
    </row>
    <row r="456" spans="1:37" ht="15.75" customHeight="1">
      <c r="A456" s="5"/>
      <c r="B456" s="42"/>
      <c r="C456" s="5"/>
      <c r="D456" s="2"/>
      <c r="E456" s="2"/>
      <c r="F456" s="2"/>
      <c r="G456" s="2"/>
      <c r="H456" s="7"/>
      <c r="I456" s="7"/>
      <c r="J456" s="7"/>
      <c r="K456" s="7"/>
      <c r="L456" s="2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5"/>
      <c r="AD456" s="5"/>
      <c r="AE456" s="5"/>
      <c r="AF456" s="37"/>
      <c r="AG456" s="5"/>
      <c r="AH456" s="5"/>
      <c r="AI456" s="5"/>
      <c r="AJ456" s="5"/>
      <c r="AK456" s="5"/>
    </row>
    <row r="457" spans="1:37" ht="15.75" customHeight="1">
      <c r="A457" s="5"/>
      <c r="B457" s="42"/>
      <c r="C457" s="5"/>
      <c r="D457" s="2"/>
      <c r="E457" s="2"/>
      <c r="F457" s="2"/>
      <c r="G457" s="2"/>
      <c r="H457" s="7"/>
      <c r="I457" s="7"/>
      <c r="J457" s="7"/>
      <c r="K457" s="7"/>
      <c r="L457" s="2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5"/>
      <c r="AD457" s="5"/>
      <c r="AE457" s="5"/>
      <c r="AF457" s="37"/>
      <c r="AG457" s="5"/>
      <c r="AH457" s="5"/>
      <c r="AI457" s="5"/>
      <c r="AJ457" s="5"/>
      <c r="AK457" s="5"/>
    </row>
    <row r="458" spans="1:37" ht="15.75" customHeight="1">
      <c r="A458" s="5"/>
      <c r="B458" s="42"/>
      <c r="C458" s="5"/>
      <c r="D458" s="2"/>
      <c r="E458" s="2"/>
      <c r="F458" s="2"/>
      <c r="G458" s="2"/>
      <c r="H458" s="7"/>
      <c r="I458" s="7"/>
      <c r="J458" s="7"/>
      <c r="K458" s="7"/>
      <c r="L458" s="2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5"/>
      <c r="AD458" s="5"/>
      <c r="AE458" s="5"/>
      <c r="AF458" s="37"/>
      <c r="AG458" s="5"/>
      <c r="AH458" s="5"/>
      <c r="AI458" s="5"/>
      <c r="AJ458" s="5"/>
      <c r="AK458" s="5"/>
    </row>
    <row r="459" spans="1:37" ht="15.75" customHeight="1">
      <c r="A459" s="5"/>
      <c r="B459" s="42"/>
      <c r="C459" s="5"/>
      <c r="D459" s="2"/>
      <c r="E459" s="2"/>
      <c r="F459" s="2"/>
      <c r="G459" s="2"/>
      <c r="H459" s="7"/>
      <c r="I459" s="7"/>
      <c r="J459" s="7"/>
      <c r="K459" s="7"/>
      <c r="L459" s="2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5"/>
      <c r="AD459" s="5"/>
      <c r="AE459" s="5"/>
      <c r="AF459" s="37"/>
      <c r="AG459" s="5"/>
      <c r="AH459" s="5"/>
      <c r="AI459" s="5"/>
      <c r="AJ459" s="5"/>
      <c r="AK459" s="5"/>
    </row>
    <row r="460" spans="1:37" ht="15.75" customHeight="1">
      <c r="A460" s="5"/>
      <c r="B460" s="42"/>
      <c r="C460" s="5"/>
      <c r="D460" s="2"/>
      <c r="E460" s="2"/>
      <c r="F460" s="2"/>
      <c r="G460" s="2"/>
      <c r="H460" s="7"/>
      <c r="I460" s="7"/>
      <c r="J460" s="7"/>
      <c r="K460" s="7"/>
      <c r="L460" s="2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5"/>
      <c r="AD460" s="5"/>
      <c r="AE460" s="5"/>
      <c r="AF460" s="37"/>
      <c r="AG460" s="5"/>
      <c r="AH460" s="5"/>
      <c r="AI460" s="5"/>
      <c r="AJ460" s="5"/>
      <c r="AK460" s="5"/>
    </row>
    <row r="461" spans="1:37" ht="15.75" customHeight="1">
      <c r="A461" s="5"/>
      <c r="B461" s="42"/>
      <c r="C461" s="5"/>
      <c r="D461" s="2"/>
      <c r="E461" s="2"/>
      <c r="F461" s="2"/>
      <c r="G461" s="2"/>
      <c r="H461" s="7"/>
      <c r="I461" s="7"/>
      <c r="J461" s="7"/>
      <c r="K461" s="7"/>
      <c r="L461" s="2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5"/>
      <c r="AD461" s="5"/>
      <c r="AE461" s="5"/>
      <c r="AF461" s="37"/>
      <c r="AG461" s="5"/>
      <c r="AH461" s="5"/>
      <c r="AI461" s="5"/>
      <c r="AJ461" s="5"/>
      <c r="AK461" s="5"/>
    </row>
    <row r="462" spans="1:37" ht="15.75" customHeight="1">
      <c r="A462" s="5"/>
      <c r="B462" s="42"/>
      <c r="C462" s="5"/>
      <c r="D462" s="2"/>
      <c r="E462" s="2"/>
      <c r="F462" s="2"/>
      <c r="G462" s="2"/>
      <c r="H462" s="7"/>
      <c r="I462" s="7"/>
      <c r="J462" s="7"/>
      <c r="K462" s="7"/>
      <c r="L462" s="2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5"/>
      <c r="AD462" s="5"/>
      <c r="AE462" s="5"/>
      <c r="AF462" s="37"/>
      <c r="AG462" s="5"/>
      <c r="AH462" s="5"/>
      <c r="AI462" s="5"/>
      <c r="AJ462" s="5"/>
      <c r="AK462" s="5"/>
    </row>
    <row r="463" spans="1:37" ht="15.75" customHeight="1">
      <c r="A463" s="5"/>
      <c r="B463" s="42"/>
      <c r="C463" s="5"/>
      <c r="D463" s="2"/>
      <c r="E463" s="2"/>
      <c r="F463" s="2"/>
      <c r="G463" s="2"/>
      <c r="H463" s="7"/>
      <c r="I463" s="7"/>
      <c r="J463" s="7"/>
      <c r="K463" s="7"/>
      <c r="L463" s="2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5"/>
      <c r="AD463" s="5"/>
      <c r="AE463" s="5"/>
      <c r="AF463" s="37"/>
      <c r="AG463" s="5"/>
      <c r="AH463" s="5"/>
      <c r="AI463" s="5"/>
      <c r="AJ463" s="5"/>
      <c r="AK463" s="5"/>
    </row>
    <row r="464" spans="1:37" ht="15.75" customHeight="1">
      <c r="A464" s="5"/>
      <c r="B464" s="42"/>
      <c r="C464" s="5"/>
      <c r="D464" s="2"/>
      <c r="E464" s="2"/>
      <c r="F464" s="2"/>
      <c r="G464" s="2"/>
      <c r="H464" s="7"/>
      <c r="I464" s="7"/>
      <c r="J464" s="7"/>
      <c r="K464" s="7"/>
      <c r="L464" s="2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5"/>
      <c r="AD464" s="5"/>
      <c r="AE464" s="5"/>
      <c r="AF464" s="37"/>
      <c r="AG464" s="5"/>
      <c r="AH464" s="5"/>
      <c r="AI464" s="5"/>
      <c r="AJ464" s="5"/>
      <c r="AK464" s="5"/>
    </row>
    <row r="465" spans="1:37" ht="15.75" customHeight="1">
      <c r="A465" s="5"/>
      <c r="B465" s="42"/>
      <c r="C465" s="5"/>
      <c r="D465" s="2"/>
      <c r="E465" s="2"/>
      <c r="F465" s="2"/>
      <c r="G465" s="2"/>
      <c r="H465" s="7"/>
      <c r="I465" s="7"/>
      <c r="J465" s="7"/>
      <c r="K465" s="7"/>
      <c r="L465" s="2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5"/>
      <c r="AD465" s="5"/>
      <c r="AE465" s="5"/>
      <c r="AF465" s="37"/>
      <c r="AG465" s="5"/>
      <c r="AH465" s="5"/>
      <c r="AI465" s="5"/>
      <c r="AJ465" s="5"/>
      <c r="AK465" s="5"/>
    </row>
    <row r="466" spans="1:37" ht="15.75" customHeight="1">
      <c r="A466" s="5"/>
      <c r="B466" s="42"/>
      <c r="C466" s="5"/>
      <c r="D466" s="2"/>
      <c r="E466" s="2"/>
      <c r="F466" s="2"/>
      <c r="G466" s="2"/>
      <c r="H466" s="7"/>
      <c r="I466" s="7"/>
      <c r="J466" s="7"/>
      <c r="K466" s="7"/>
      <c r="L466" s="2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5"/>
      <c r="AD466" s="5"/>
      <c r="AE466" s="5"/>
      <c r="AF466" s="37"/>
      <c r="AG466" s="5"/>
      <c r="AH466" s="5"/>
      <c r="AI466" s="5"/>
      <c r="AJ466" s="5"/>
      <c r="AK466" s="5"/>
    </row>
    <row r="467" spans="1:37" ht="15.75" customHeight="1">
      <c r="A467" s="5"/>
      <c r="B467" s="42"/>
      <c r="C467" s="5"/>
      <c r="D467" s="2"/>
      <c r="E467" s="2"/>
      <c r="F467" s="2"/>
      <c r="G467" s="2"/>
      <c r="H467" s="7"/>
      <c r="I467" s="7"/>
      <c r="J467" s="7"/>
      <c r="K467" s="7"/>
      <c r="L467" s="2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5"/>
      <c r="AD467" s="5"/>
      <c r="AE467" s="5"/>
      <c r="AF467" s="37"/>
      <c r="AG467" s="5"/>
      <c r="AH467" s="5"/>
      <c r="AI467" s="5"/>
      <c r="AJ467" s="5"/>
      <c r="AK467" s="5"/>
    </row>
    <row r="468" spans="1:37" ht="15.75" customHeight="1">
      <c r="A468" s="5"/>
      <c r="B468" s="42"/>
      <c r="C468" s="5"/>
      <c r="D468" s="2"/>
      <c r="E468" s="2"/>
      <c r="F468" s="2"/>
      <c r="G468" s="2"/>
      <c r="H468" s="7"/>
      <c r="I468" s="7"/>
      <c r="J468" s="7"/>
      <c r="K468" s="7"/>
      <c r="L468" s="2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5"/>
      <c r="AD468" s="5"/>
      <c r="AE468" s="5"/>
      <c r="AF468" s="37"/>
      <c r="AG468" s="5"/>
      <c r="AH468" s="5"/>
      <c r="AI468" s="5"/>
      <c r="AJ468" s="5"/>
      <c r="AK468" s="5"/>
    </row>
    <row r="469" spans="1:37" ht="15.75" customHeight="1">
      <c r="A469" s="5"/>
      <c r="B469" s="42"/>
      <c r="C469" s="5"/>
      <c r="D469" s="2"/>
      <c r="E469" s="2"/>
      <c r="F469" s="2"/>
      <c r="G469" s="2"/>
      <c r="H469" s="7"/>
      <c r="I469" s="7"/>
      <c r="J469" s="7"/>
      <c r="K469" s="7"/>
      <c r="L469" s="2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5"/>
      <c r="AD469" s="5"/>
      <c r="AE469" s="5"/>
      <c r="AF469" s="37"/>
      <c r="AG469" s="5"/>
      <c r="AH469" s="5"/>
      <c r="AI469" s="5"/>
      <c r="AJ469" s="5"/>
      <c r="AK469" s="5"/>
    </row>
    <row r="470" spans="1:37" ht="15.75" customHeight="1">
      <c r="A470" s="5"/>
      <c r="B470" s="42"/>
      <c r="C470" s="5"/>
      <c r="D470" s="2"/>
      <c r="E470" s="2"/>
      <c r="F470" s="2"/>
      <c r="G470" s="2"/>
      <c r="H470" s="7"/>
      <c r="I470" s="7"/>
      <c r="J470" s="7"/>
      <c r="K470" s="7"/>
      <c r="L470" s="2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5"/>
      <c r="AD470" s="5"/>
      <c r="AE470" s="5"/>
      <c r="AF470" s="37"/>
      <c r="AG470" s="5"/>
      <c r="AH470" s="5"/>
      <c r="AI470" s="5"/>
      <c r="AJ470" s="5"/>
      <c r="AK470" s="5"/>
    </row>
    <row r="471" spans="1:37" ht="15.75" customHeight="1">
      <c r="A471" s="5"/>
      <c r="B471" s="42"/>
      <c r="C471" s="5"/>
      <c r="D471" s="2"/>
      <c r="E471" s="2"/>
      <c r="F471" s="2"/>
      <c r="G471" s="2"/>
      <c r="H471" s="7"/>
      <c r="I471" s="7"/>
      <c r="J471" s="7"/>
      <c r="K471" s="7"/>
      <c r="L471" s="2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5"/>
      <c r="AD471" s="5"/>
      <c r="AE471" s="5"/>
      <c r="AF471" s="37"/>
      <c r="AG471" s="5"/>
      <c r="AH471" s="5"/>
      <c r="AI471" s="5"/>
      <c r="AJ471" s="5"/>
      <c r="AK471" s="5"/>
    </row>
    <row r="472" spans="1:37" ht="15.75" customHeight="1">
      <c r="A472" s="5"/>
      <c r="B472" s="42"/>
      <c r="C472" s="5"/>
      <c r="D472" s="2"/>
      <c r="E472" s="2"/>
      <c r="F472" s="2"/>
      <c r="G472" s="2"/>
      <c r="H472" s="7"/>
      <c r="I472" s="7"/>
      <c r="J472" s="7"/>
      <c r="K472" s="7"/>
      <c r="L472" s="2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5"/>
      <c r="AD472" s="5"/>
      <c r="AE472" s="5"/>
      <c r="AF472" s="37"/>
      <c r="AG472" s="5"/>
      <c r="AH472" s="5"/>
      <c r="AI472" s="5"/>
      <c r="AJ472" s="5"/>
      <c r="AK472" s="5"/>
    </row>
    <row r="473" spans="1:37" ht="15.75" customHeight="1">
      <c r="A473" s="5"/>
      <c r="B473" s="42"/>
      <c r="C473" s="5"/>
      <c r="D473" s="2"/>
      <c r="E473" s="2"/>
      <c r="F473" s="2"/>
      <c r="G473" s="2"/>
      <c r="H473" s="7"/>
      <c r="I473" s="7"/>
      <c r="J473" s="7"/>
      <c r="K473" s="7"/>
      <c r="L473" s="2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5"/>
      <c r="AD473" s="5"/>
      <c r="AE473" s="5"/>
      <c r="AF473" s="37"/>
      <c r="AG473" s="5"/>
      <c r="AH473" s="5"/>
      <c r="AI473" s="5"/>
      <c r="AJ473" s="5"/>
      <c r="AK473" s="5"/>
    </row>
    <row r="474" spans="1:37" ht="15.75" customHeight="1">
      <c r="A474" s="5"/>
      <c r="B474" s="42"/>
      <c r="C474" s="5"/>
      <c r="D474" s="2"/>
      <c r="E474" s="2"/>
      <c r="F474" s="2"/>
      <c r="G474" s="2"/>
      <c r="H474" s="7"/>
      <c r="I474" s="7"/>
      <c r="J474" s="7"/>
      <c r="K474" s="7"/>
      <c r="L474" s="2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5"/>
      <c r="AD474" s="5"/>
      <c r="AE474" s="5"/>
      <c r="AF474" s="37"/>
      <c r="AG474" s="5"/>
      <c r="AH474" s="5"/>
      <c r="AI474" s="5"/>
      <c r="AJ474" s="5"/>
      <c r="AK474" s="5"/>
    </row>
    <row r="475" spans="1:37" ht="15.75" customHeight="1">
      <c r="A475" s="5"/>
      <c r="B475" s="42"/>
      <c r="C475" s="5"/>
      <c r="D475" s="2"/>
      <c r="E475" s="2"/>
      <c r="F475" s="2"/>
      <c r="G475" s="2"/>
      <c r="H475" s="7"/>
      <c r="I475" s="7"/>
      <c r="J475" s="7"/>
      <c r="K475" s="7"/>
      <c r="L475" s="2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5"/>
      <c r="AD475" s="5"/>
      <c r="AE475" s="5"/>
      <c r="AF475" s="37"/>
      <c r="AG475" s="5"/>
      <c r="AH475" s="5"/>
      <c r="AI475" s="5"/>
      <c r="AJ475" s="5"/>
      <c r="AK475" s="5"/>
    </row>
    <row r="476" spans="1:37" ht="15.75" customHeight="1">
      <c r="A476" s="5"/>
      <c r="B476" s="42"/>
      <c r="C476" s="5"/>
      <c r="D476" s="2"/>
      <c r="E476" s="2"/>
      <c r="F476" s="2"/>
      <c r="G476" s="2"/>
      <c r="H476" s="7"/>
      <c r="I476" s="7"/>
      <c r="J476" s="7"/>
      <c r="K476" s="7"/>
      <c r="L476" s="2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5"/>
      <c r="AD476" s="5"/>
      <c r="AE476" s="5"/>
      <c r="AF476" s="37"/>
      <c r="AG476" s="5"/>
      <c r="AH476" s="5"/>
      <c r="AI476" s="5"/>
      <c r="AJ476" s="5"/>
      <c r="AK476" s="5"/>
    </row>
    <row r="477" spans="1:37" ht="15.75" customHeight="1">
      <c r="A477" s="5"/>
      <c r="B477" s="42"/>
      <c r="C477" s="5"/>
      <c r="D477" s="2"/>
      <c r="E477" s="2"/>
      <c r="F477" s="2"/>
      <c r="G477" s="2"/>
      <c r="H477" s="7"/>
      <c r="I477" s="7"/>
      <c r="J477" s="7"/>
      <c r="K477" s="7"/>
      <c r="L477" s="2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5"/>
      <c r="AD477" s="5"/>
      <c r="AE477" s="5"/>
      <c r="AF477" s="37"/>
      <c r="AG477" s="5"/>
      <c r="AH477" s="5"/>
      <c r="AI477" s="5"/>
      <c r="AJ477" s="5"/>
      <c r="AK477" s="5"/>
    </row>
    <row r="478" spans="1:37" ht="15.75" customHeight="1">
      <c r="A478" s="5"/>
      <c r="B478" s="42"/>
      <c r="C478" s="5"/>
      <c r="D478" s="2"/>
      <c r="E478" s="2"/>
      <c r="F478" s="2"/>
      <c r="G478" s="2"/>
      <c r="H478" s="7"/>
      <c r="I478" s="7"/>
      <c r="J478" s="7"/>
      <c r="K478" s="7"/>
      <c r="L478" s="2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5"/>
      <c r="AD478" s="5"/>
      <c r="AE478" s="5"/>
      <c r="AF478" s="37"/>
      <c r="AG478" s="5"/>
      <c r="AH478" s="5"/>
      <c r="AI478" s="5"/>
      <c r="AJ478" s="5"/>
      <c r="AK478" s="5"/>
    </row>
    <row r="479" spans="1:37" ht="15.75" customHeight="1">
      <c r="A479" s="5"/>
      <c r="B479" s="42"/>
      <c r="C479" s="5"/>
      <c r="D479" s="2"/>
      <c r="E479" s="2"/>
      <c r="F479" s="2"/>
      <c r="G479" s="2"/>
      <c r="H479" s="7"/>
      <c r="I479" s="7"/>
      <c r="J479" s="7"/>
      <c r="K479" s="7"/>
      <c r="L479" s="2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5"/>
      <c r="AD479" s="5"/>
      <c r="AE479" s="5"/>
      <c r="AF479" s="37"/>
      <c r="AG479" s="5"/>
      <c r="AH479" s="5"/>
      <c r="AI479" s="5"/>
      <c r="AJ479" s="5"/>
      <c r="AK479" s="5"/>
    </row>
    <row r="480" spans="1:37" ht="15.75" customHeight="1">
      <c r="A480" s="5"/>
      <c r="B480" s="42"/>
      <c r="C480" s="5"/>
      <c r="D480" s="2"/>
      <c r="E480" s="2"/>
      <c r="F480" s="2"/>
      <c r="G480" s="2"/>
      <c r="H480" s="7"/>
      <c r="I480" s="7"/>
      <c r="J480" s="7"/>
      <c r="K480" s="7"/>
      <c r="L480" s="2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5"/>
      <c r="AD480" s="5"/>
      <c r="AE480" s="5"/>
      <c r="AF480" s="37"/>
      <c r="AG480" s="5"/>
      <c r="AH480" s="5"/>
      <c r="AI480" s="5"/>
      <c r="AJ480" s="5"/>
      <c r="AK480" s="5"/>
    </row>
    <row r="481" spans="1:37" ht="15.75" customHeight="1">
      <c r="A481" s="5"/>
      <c r="B481" s="42"/>
      <c r="C481" s="5"/>
      <c r="D481" s="2"/>
      <c r="E481" s="2"/>
      <c r="F481" s="2"/>
      <c r="G481" s="2"/>
      <c r="H481" s="7"/>
      <c r="I481" s="7"/>
      <c r="J481" s="7"/>
      <c r="K481" s="7"/>
      <c r="L481" s="2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5"/>
      <c r="AD481" s="5"/>
      <c r="AE481" s="5"/>
      <c r="AF481" s="37"/>
      <c r="AG481" s="5"/>
      <c r="AH481" s="5"/>
      <c r="AI481" s="5"/>
      <c r="AJ481" s="5"/>
      <c r="AK481" s="5"/>
    </row>
    <row r="482" spans="1:37" ht="15.75" customHeight="1">
      <c r="A482" s="5"/>
      <c r="B482" s="42"/>
      <c r="C482" s="5"/>
      <c r="D482" s="2"/>
      <c r="E482" s="2"/>
      <c r="F482" s="2"/>
      <c r="G482" s="2"/>
      <c r="H482" s="7"/>
      <c r="I482" s="7"/>
      <c r="J482" s="7"/>
      <c r="K482" s="7"/>
      <c r="L482" s="2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5"/>
      <c r="AD482" s="5"/>
      <c r="AE482" s="5"/>
      <c r="AF482" s="37"/>
      <c r="AG482" s="5"/>
      <c r="AH482" s="5"/>
      <c r="AI482" s="5"/>
      <c r="AJ482" s="5"/>
      <c r="AK482" s="5"/>
    </row>
    <row r="483" spans="1:37" ht="15.75" customHeight="1">
      <c r="A483" s="5"/>
      <c r="B483" s="42"/>
      <c r="C483" s="5"/>
      <c r="D483" s="2"/>
      <c r="E483" s="2"/>
      <c r="F483" s="2"/>
      <c r="G483" s="2"/>
      <c r="H483" s="7"/>
      <c r="I483" s="7"/>
      <c r="J483" s="7"/>
      <c r="K483" s="7"/>
      <c r="L483" s="2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5"/>
      <c r="AD483" s="5"/>
      <c r="AE483" s="5"/>
      <c r="AF483" s="37"/>
      <c r="AG483" s="5"/>
      <c r="AH483" s="5"/>
      <c r="AI483" s="5"/>
      <c r="AJ483" s="5"/>
      <c r="AK483" s="5"/>
    </row>
    <row r="484" spans="1:37" ht="15.75" customHeight="1">
      <c r="A484" s="5"/>
      <c r="B484" s="42"/>
      <c r="C484" s="5"/>
      <c r="D484" s="2"/>
      <c r="E484" s="2"/>
      <c r="F484" s="2"/>
      <c r="G484" s="2"/>
      <c r="H484" s="7"/>
      <c r="I484" s="7"/>
      <c r="J484" s="7"/>
      <c r="K484" s="7"/>
      <c r="L484" s="2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5"/>
      <c r="AD484" s="5"/>
      <c r="AE484" s="5"/>
      <c r="AF484" s="37"/>
      <c r="AG484" s="5"/>
      <c r="AH484" s="5"/>
      <c r="AI484" s="5"/>
      <c r="AJ484" s="5"/>
      <c r="AK484" s="5"/>
    </row>
    <row r="485" spans="1:37" ht="15.75" customHeight="1">
      <c r="A485" s="5"/>
      <c r="B485" s="42"/>
      <c r="C485" s="5"/>
      <c r="D485" s="2"/>
      <c r="E485" s="2"/>
      <c r="F485" s="2"/>
      <c r="G485" s="2"/>
      <c r="H485" s="7"/>
      <c r="I485" s="7"/>
      <c r="J485" s="7"/>
      <c r="K485" s="7"/>
      <c r="L485" s="2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5"/>
      <c r="AD485" s="5"/>
      <c r="AE485" s="5"/>
      <c r="AF485" s="37"/>
      <c r="AG485" s="5"/>
      <c r="AH485" s="5"/>
      <c r="AI485" s="5"/>
      <c r="AJ485" s="5"/>
      <c r="AK485" s="5"/>
    </row>
    <row r="486" spans="1:37" ht="15.75" customHeight="1">
      <c r="A486" s="5"/>
      <c r="B486" s="42"/>
      <c r="C486" s="5"/>
      <c r="D486" s="2"/>
      <c r="E486" s="2"/>
      <c r="F486" s="2"/>
      <c r="G486" s="2"/>
      <c r="H486" s="7"/>
      <c r="I486" s="7"/>
      <c r="J486" s="7"/>
      <c r="K486" s="7"/>
      <c r="L486" s="2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5"/>
      <c r="AD486" s="5"/>
      <c r="AE486" s="5"/>
      <c r="AF486" s="37"/>
      <c r="AG486" s="5"/>
      <c r="AH486" s="5"/>
      <c r="AI486" s="5"/>
      <c r="AJ486" s="5"/>
      <c r="AK486" s="5"/>
    </row>
    <row r="487" spans="1:37" ht="15.75" customHeight="1">
      <c r="A487" s="5"/>
      <c r="B487" s="42"/>
      <c r="C487" s="5"/>
      <c r="D487" s="2"/>
      <c r="E487" s="2"/>
      <c r="F487" s="2"/>
      <c r="G487" s="2"/>
      <c r="H487" s="7"/>
      <c r="I487" s="7"/>
      <c r="J487" s="7"/>
      <c r="K487" s="7"/>
      <c r="L487" s="2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5"/>
      <c r="AD487" s="5"/>
      <c r="AE487" s="5"/>
      <c r="AF487" s="37"/>
      <c r="AG487" s="5"/>
      <c r="AH487" s="5"/>
      <c r="AI487" s="5"/>
      <c r="AJ487" s="5"/>
      <c r="AK487" s="5"/>
    </row>
    <row r="488" spans="1:37" ht="15.75" customHeight="1">
      <c r="A488" s="5"/>
      <c r="B488" s="42"/>
      <c r="C488" s="5"/>
      <c r="D488" s="2"/>
      <c r="E488" s="2"/>
      <c r="F488" s="2"/>
      <c r="G488" s="2"/>
      <c r="H488" s="7"/>
      <c r="I488" s="7"/>
      <c r="J488" s="7"/>
      <c r="K488" s="7"/>
      <c r="L488" s="2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5"/>
      <c r="AD488" s="5"/>
      <c r="AE488" s="5"/>
      <c r="AF488" s="37"/>
      <c r="AG488" s="5"/>
      <c r="AH488" s="5"/>
      <c r="AI488" s="5"/>
      <c r="AJ488" s="5"/>
      <c r="AK488" s="5"/>
    </row>
    <row r="489" spans="1:37" ht="15.75" customHeight="1">
      <c r="A489" s="5"/>
      <c r="B489" s="42"/>
      <c r="C489" s="5"/>
      <c r="D489" s="2"/>
      <c r="E489" s="2"/>
      <c r="F489" s="2"/>
      <c r="G489" s="2"/>
      <c r="H489" s="7"/>
      <c r="I489" s="7"/>
      <c r="J489" s="7"/>
      <c r="K489" s="7"/>
      <c r="L489" s="2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5"/>
      <c r="AD489" s="5"/>
      <c r="AE489" s="5"/>
      <c r="AF489" s="37"/>
      <c r="AG489" s="5"/>
      <c r="AH489" s="5"/>
      <c r="AI489" s="5"/>
      <c r="AJ489" s="5"/>
      <c r="AK489" s="5"/>
    </row>
    <row r="490" spans="1:37" ht="15.75" customHeight="1">
      <c r="A490" s="5"/>
      <c r="B490" s="42"/>
      <c r="C490" s="5"/>
      <c r="D490" s="2"/>
      <c r="E490" s="2"/>
      <c r="F490" s="2"/>
      <c r="G490" s="2"/>
      <c r="H490" s="7"/>
      <c r="I490" s="7"/>
      <c r="J490" s="7"/>
      <c r="K490" s="7"/>
      <c r="L490" s="2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5"/>
      <c r="AD490" s="5"/>
      <c r="AE490" s="5"/>
      <c r="AF490" s="37"/>
      <c r="AG490" s="5"/>
      <c r="AH490" s="5"/>
      <c r="AI490" s="5"/>
      <c r="AJ490" s="5"/>
      <c r="AK490" s="5"/>
    </row>
    <row r="491" spans="1:37" ht="15.75" customHeight="1">
      <c r="A491" s="5"/>
      <c r="B491" s="42"/>
      <c r="C491" s="5"/>
      <c r="D491" s="2"/>
      <c r="E491" s="2"/>
      <c r="F491" s="2"/>
      <c r="G491" s="2"/>
      <c r="H491" s="7"/>
      <c r="I491" s="7"/>
      <c r="J491" s="7"/>
      <c r="K491" s="7"/>
      <c r="L491" s="2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5"/>
      <c r="AD491" s="5"/>
      <c r="AE491" s="5"/>
      <c r="AF491" s="37"/>
      <c r="AG491" s="5"/>
      <c r="AH491" s="5"/>
      <c r="AI491" s="5"/>
      <c r="AJ491" s="5"/>
      <c r="AK491" s="5"/>
    </row>
    <row r="492" spans="1:37" ht="15.75" customHeight="1">
      <c r="A492" s="5"/>
      <c r="B492" s="42"/>
      <c r="C492" s="5"/>
      <c r="D492" s="2"/>
      <c r="E492" s="2"/>
      <c r="F492" s="2"/>
      <c r="G492" s="2"/>
      <c r="H492" s="7"/>
      <c r="I492" s="7"/>
      <c r="J492" s="7"/>
      <c r="K492" s="7"/>
      <c r="L492" s="2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5"/>
      <c r="AD492" s="5"/>
      <c r="AE492" s="5"/>
      <c r="AF492" s="37"/>
      <c r="AG492" s="5"/>
      <c r="AH492" s="5"/>
      <c r="AI492" s="5"/>
      <c r="AJ492" s="5"/>
      <c r="AK492" s="5"/>
    </row>
    <row r="493" spans="1:37" ht="15.75" customHeight="1">
      <c r="A493" s="5"/>
      <c r="B493" s="42"/>
      <c r="C493" s="5"/>
      <c r="D493" s="2"/>
      <c r="E493" s="2"/>
      <c r="F493" s="2"/>
      <c r="G493" s="2"/>
      <c r="H493" s="7"/>
      <c r="I493" s="7"/>
      <c r="J493" s="7"/>
      <c r="K493" s="7"/>
      <c r="L493" s="2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5"/>
      <c r="AD493" s="5"/>
      <c r="AE493" s="5"/>
      <c r="AF493" s="37"/>
      <c r="AG493" s="5"/>
      <c r="AH493" s="5"/>
      <c r="AI493" s="5"/>
      <c r="AJ493" s="5"/>
      <c r="AK493" s="5"/>
    </row>
    <row r="494" spans="1:37" ht="15.75" customHeight="1">
      <c r="A494" s="5"/>
      <c r="B494" s="42"/>
      <c r="C494" s="5"/>
      <c r="D494" s="2"/>
      <c r="E494" s="2"/>
      <c r="F494" s="2"/>
      <c r="G494" s="2"/>
      <c r="H494" s="7"/>
      <c r="I494" s="7"/>
      <c r="J494" s="7"/>
      <c r="K494" s="7"/>
      <c r="L494" s="2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5"/>
      <c r="AD494" s="5"/>
      <c r="AE494" s="5"/>
      <c r="AF494" s="37"/>
      <c r="AG494" s="5"/>
      <c r="AH494" s="5"/>
      <c r="AI494" s="5"/>
      <c r="AJ494" s="5"/>
      <c r="AK494" s="5"/>
    </row>
    <row r="495" spans="1:37" ht="15.75" customHeight="1">
      <c r="A495" s="5"/>
      <c r="B495" s="42"/>
      <c r="C495" s="5"/>
      <c r="D495" s="2"/>
      <c r="E495" s="2"/>
      <c r="F495" s="2"/>
      <c r="G495" s="2"/>
      <c r="H495" s="7"/>
      <c r="I495" s="7"/>
      <c r="J495" s="7"/>
      <c r="K495" s="7"/>
      <c r="L495" s="2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5"/>
      <c r="AD495" s="5"/>
      <c r="AE495" s="5"/>
      <c r="AF495" s="37"/>
      <c r="AG495" s="5"/>
      <c r="AH495" s="5"/>
      <c r="AI495" s="5"/>
      <c r="AJ495" s="5"/>
      <c r="AK495" s="5"/>
    </row>
    <row r="496" spans="1:37" ht="15.75" customHeight="1">
      <c r="A496" s="5"/>
      <c r="B496" s="42"/>
      <c r="C496" s="5"/>
      <c r="D496" s="2"/>
      <c r="E496" s="2"/>
      <c r="F496" s="2"/>
      <c r="G496" s="2"/>
      <c r="H496" s="7"/>
      <c r="I496" s="7"/>
      <c r="J496" s="7"/>
      <c r="K496" s="7"/>
      <c r="L496" s="2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5"/>
      <c r="AD496" s="5"/>
      <c r="AE496" s="5"/>
      <c r="AF496" s="37"/>
      <c r="AG496" s="5"/>
      <c r="AH496" s="5"/>
      <c r="AI496" s="5"/>
      <c r="AJ496" s="5"/>
      <c r="AK496" s="5"/>
    </row>
    <row r="497" spans="1:37" ht="15.75" customHeight="1">
      <c r="A497" s="5"/>
      <c r="B497" s="42"/>
      <c r="C497" s="5"/>
      <c r="D497" s="2"/>
      <c r="E497" s="2"/>
      <c r="F497" s="2"/>
      <c r="G497" s="2"/>
      <c r="H497" s="7"/>
      <c r="I497" s="7"/>
      <c r="J497" s="7"/>
      <c r="K497" s="7"/>
      <c r="L497" s="2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5"/>
      <c r="AD497" s="5"/>
      <c r="AE497" s="5"/>
      <c r="AF497" s="37"/>
      <c r="AG497" s="5"/>
      <c r="AH497" s="5"/>
      <c r="AI497" s="5"/>
      <c r="AJ497" s="5"/>
      <c r="AK497" s="5"/>
    </row>
    <row r="498" spans="1:37" ht="15.75" customHeight="1">
      <c r="A498" s="5"/>
      <c r="B498" s="42"/>
      <c r="C498" s="5"/>
      <c r="D498" s="2"/>
      <c r="E498" s="2"/>
      <c r="F498" s="2"/>
      <c r="G498" s="2"/>
      <c r="H498" s="7"/>
      <c r="I498" s="7"/>
      <c r="J498" s="7"/>
      <c r="K498" s="7"/>
      <c r="L498" s="2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5"/>
      <c r="AD498" s="5"/>
      <c r="AE498" s="5"/>
      <c r="AF498" s="37"/>
      <c r="AG498" s="5"/>
      <c r="AH498" s="5"/>
      <c r="AI498" s="5"/>
      <c r="AJ498" s="5"/>
      <c r="AK498" s="5"/>
    </row>
    <row r="499" spans="1:37" ht="15.75" customHeight="1">
      <c r="A499" s="5"/>
      <c r="B499" s="42"/>
      <c r="C499" s="5"/>
      <c r="D499" s="2"/>
      <c r="E499" s="2"/>
      <c r="F499" s="2"/>
      <c r="G499" s="2"/>
      <c r="H499" s="7"/>
      <c r="I499" s="7"/>
      <c r="J499" s="7"/>
      <c r="K499" s="7"/>
      <c r="L499" s="2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5"/>
      <c r="AD499" s="5"/>
      <c r="AE499" s="5"/>
      <c r="AF499" s="37"/>
      <c r="AG499" s="5"/>
      <c r="AH499" s="5"/>
      <c r="AI499" s="5"/>
      <c r="AJ499" s="5"/>
      <c r="AK499" s="5"/>
    </row>
    <row r="500" spans="1:37" ht="15.75" customHeight="1">
      <c r="A500" s="5"/>
      <c r="B500" s="42"/>
      <c r="C500" s="5"/>
      <c r="D500" s="2"/>
      <c r="E500" s="2"/>
      <c r="F500" s="2"/>
      <c r="G500" s="2"/>
      <c r="H500" s="7"/>
      <c r="I500" s="7"/>
      <c r="J500" s="7"/>
      <c r="K500" s="7"/>
      <c r="L500" s="2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5"/>
      <c r="AD500" s="5"/>
      <c r="AE500" s="5"/>
      <c r="AF500" s="37"/>
      <c r="AG500" s="5"/>
      <c r="AH500" s="5"/>
      <c r="AI500" s="5"/>
      <c r="AJ500" s="5"/>
      <c r="AK500" s="5"/>
    </row>
    <row r="501" spans="1:37" ht="15.75" customHeight="1">
      <c r="A501" s="5"/>
      <c r="B501" s="42"/>
      <c r="C501" s="5"/>
      <c r="D501" s="2"/>
      <c r="E501" s="2"/>
      <c r="F501" s="2"/>
      <c r="G501" s="2"/>
      <c r="H501" s="7"/>
      <c r="I501" s="7"/>
      <c r="J501" s="7"/>
      <c r="K501" s="7"/>
      <c r="L501" s="2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5"/>
      <c r="AD501" s="5"/>
      <c r="AE501" s="5"/>
      <c r="AF501" s="37"/>
      <c r="AG501" s="5"/>
      <c r="AH501" s="5"/>
      <c r="AI501" s="5"/>
      <c r="AJ501" s="5"/>
      <c r="AK501" s="5"/>
    </row>
    <row r="502" spans="1:37" ht="15.75" customHeight="1">
      <c r="A502" s="5"/>
      <c r="B502" s="42"/>
      <c r="C502" s="5"/>
      <c r="D502" s="2"/>
      <c r="E502" s="2"/>
      <c r="F502" s="2"/>
      <c r="G502" s="2"/>
      <c r="H502" s="7"/>
      <c r="I502" s="7"/>
      <c r="J502" s="7"/>
      <c r="K502" s="7"/>
      <c r="L502" s="2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5"/>
      <c r="AD502" s="5"/>
      <c r="AE502" s="5"/>
      <c r="AF502" s="37"/>
      <c r="AG502" s="5"/>
      <c r="AH502" s="5"/>
      <c r="AI502" s="5"/>
      <c r="AJ502" s="5"/>
      <c r="AK502" s="5"/>
    </row>
    <row r="503" spans="1:37" ht="15.75" customHeight="1">
      <c r="A503" s="5"/>
      <c r="B503" s="42"/>
      <c r="C503" s="5"/>
      <c r="D503" s="2"/>
      <c r="E503" s="2"/>
      <c r="F503" s="2"/>
      <c r="G503" s="2"/>
      <c r="H503" s="7"/>
      <c r="I503" s="7"/>
      <c r="J503" s="7"/>
      <c r="K503" s="7"/>
      <c r="L503" s="2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5"/>
      <c r="AD503" s="5"/>
      <c r="AE503" s="5"/>
      <c r="AF503" s="37"/>
      <c r="AG503" s="5"/>
      <c r="AH503" s="5"/>
      <c r="AI503" s="5"/>
      <c r="AJ503" s="5"/>
      <c r="AK503" s="5"/>
    </row>
    <row r="504" spans="1:37" ht="15.75" customHeight="1">
      <c r="A504" s="5"/>
      <c r="B504" s="42"/>
      <c r="C504" s="5"/>
      <c r="D504" s="2"/>
      <c r="E504" s="2"/>
      <c r="F504" s="2"/>
      <c r="G504" s="2"/>
      <c r="H504" s="7"/>
      <c r="I504" s="7"/>
      <c r="J504" s="7"/>
      <c r="K504" s="7"/>
      <c r="L504" s="2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5"/>
      <c r="AD504" s="5"/>
      <c r="AE504" s="5"/>
      <c r="AF504" s="37"/>
      <c r="AG504" s="5"/>
      <c r="AH504" s="5"/>
      <c r="AI504" s="5"/>
      <c r="AJ504" s="5"/>
      <c r="AK504" s="5"/>
    </row>
    <row r="505" spans="1:37" ht="15.75" customHeight="1">
      <c r="A505" s="5"/>
      <c r="B505" s="42"/>
      <c r="C505" s="5"/>
      <c r="D505" s="2"/>
      <c r="E505" s="2"/>
      <c r="F505" s="2"/>
      <c r="G505" s="2"/>
      <c r="H505" s="7"/>
      <c r="I505" s="7"/>
      <c r="J505" s="7"/>
      <c r="K505" s="7"/>
      <c r="L505" s="2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5"/>
      <c r="AD505" s="5"/>
      <c r="AE505" s="5"/>
      <c r="AF505" s="37"/>
      <c r="AG505" s="5"/>
      <c r="AH505" s="5"/>
      <c r="AI505" s="5"/>
      <c r="AJ505" s="5"/>
      <c r="AK505" s="5"/>
    </row>
    <row r="506" spans="1:37" ht="15.75" customHeight="1">
      <c r="A506" s="5"/>
      <c r="B506" s="42"/>
      <c r="C506" s="5"/>
      <c r="D506" s="2"/>
      <c r="E506" s="2"/>
      <c r="F506" s="2"/>
      <c r="G506" s="2"/>
      <c r="H506" s="7"/>
      <c r="I506" s="7"/>
      <c r="J506" s="7"/>
      <c r="K506" s="7"/>
      <c r="L506" s="2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5"/>
      <c r="AD506" s="5"/>
      <c r="AE506" s="5"/>
      <c r="AF506" s="37"/>
      <c r="AG506" s="5"/>
      <c r="AH506" s="5"/>
      <c r="AI506" s="5"/>
      <c r="AJ506" s="5"/>
      <c r="AK506" s="5"/>
    </row>
    <row r="507" spans="1:37" ht="15.75" customHeight="1">
      <c r="A507" s="5"/>
      <c r="B507" s="42"/>
      <c r="C507" s="5"/>
      <c r="D507" s="2"/>
      <c r="E507" s="2"/>
      <c r="F507" s="2"/>
      <c r="G507" s="2"/>
      <c r="H507" s="7"/>
      <c r="I507" s="7"/>
      <c r="J507" s="7"/>
      <c r="K507" s="7"/>
      <c r="L507" s="2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5"/>
      <c r="AD507" s="5"/>
      <c r="AE507" s="5"/>
      <c r="AF507" s="37"/>
      <c r="AG507" s="5"/>
      <c r="AH507" s="5"/>
      <c r="AI507" s="5"/>
      <c r="AJ507" s="5"/>
      <c r="AK507" s="5"/>
    </row>
    <row r="508" spans="1:37" ht="15.75" customHeight="1">
      <c r="A508" s="5"/>
      <c r="B508" s="42"/>
      <c r="C508" s="5"/>
      <c r="D508" s="2"/>
      <c r="E508" s="2"/>
      <c r="F508" s="2"/>
      <c r="G508" s="2"/>
      <c r="H508" s="7"/>
      <c r="I508" s="7"/>
      <c r="J508" s="7"/>
      <c r="K508" s="7"/>
      <c r="L508" s="2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5"/>
      <c r="AD508" s="5"/>
      <c r="AE508" s="5"/>
      <c r="AF508" s="37"/>
      <c r="AG508" s="5"/>
      <c r="AH508" s="5"/>
      <c r="AI508" s="5"/>
      <c r="AJ508" s="5"/>
      <c r="AK508" s="5"/>
    </row>
    <row r="509" spans="1:37" ht="15.75" customHeight="1">
      <c r="A509" s="5"/>
      <c r="B509" s="42"/>
      <c r="C509" s="5"/>
      <c r="D509" s="2"/>
      <c r="E509" s="2"/>
      <c r="F509" s="2"/>
      <c r="G509" s="2"/>
      <c r="H509" s="7"/>
      <c r="I509" s="7"/>
      <c r="J509" s="7"/>
      <c r="K509" s="7"/>
      <c r="L509" s="2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5"/>
      <c r="AD509" s="5"/>
      <c r="AE509" s="5"/>
      <c r="AF509" s="37"/>
      <c r="AG509" s="5"/>
      <c r="AH509" s="5"/>
      <c r="AI509" s="5"/>
      <c r="AJ509" s="5"/>
      <c r="AK509" s="5"/>
    </row>
    <row r="510" spans="1:37" ht="15.75" customHeight="1">
      <c r="A510" s="5"/>
      <c r="B510" s="42"/>
      <c r="C510" s="5"/>
      <c r="D510" s="2"/>
      <c r="E510" s="2"/>
      <c r="F510" s="2"/>
      <c r="G510" s="2"/>
      <c r="H510" s="7"/>
      <c r="I510" s="7"/>
      <c r="J510" s="7"/>
      <c r="K510" s="7"/>
      <c r="L510" s="2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5"/>
      <c r="AD510" s="5"/>
      <c r="AE510" s="5"/>
      <c r="AF510" s="37"/>
      <c r="AG510" s="5"/>
      <c r="AH510" s="5"/>
      <c r="AI510" s="5"/>
      <c r="AJ510" s="5"/>
      <c r="AK510" s="5"/>
    </row>
    <row r="511" spans="1:37" ht="15.75" customHeight="1">
      <c r="A511" s="5"/>
      <c r="B511" s="42"/>
      <c r="C511" s="5"/>
      <c r="D511" s="2"/>
      <c r="E511" s="2"/>
      <c r="F511" s="2"/>
      <c r="G511" s="2"/>
      <c r="H511" s="7"/>
      <c r="I511" s="7"/>
      <c r="J511" s="7"/>
      <c r="K511" s="7"/>
      <c r="L511" s="2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5"/>
      <c r="AD511" s="5"/>
      <c r="AE511" s="5"/>
      <c r="AF511" s="37"/>
      <c r="AG511" s="5"/>
      <c r="AH511" s="5"/>
      <c r="AI511" s="5"/>
      <c r="AJ511" s="5"/>
      <c r="AK511" s="5"/>
    </row>
    <row r="512" spans="1:37" ht="15.75" customHeight="1">
      <c r="A512" s="5"/>
      <c r="B512" s="42"/>
      <c r="C512" s="5"/>
      <c r="D512" s="2"/>
      <c r="E512" s="2"/>
      <c r="F512" s="2"/>
      <c r="G512" s="2"/>
      <c r="H512" s="7"/>
      <c r="I512" s="7"/>
      <c r="J512" s="7"/>
      <c r="K512" s="7"/>
      <c r="L512" s="2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5"/>
      <c r="AD512" s="5"/>
      <c r="AE512" s="5"/>
      <c r="AF512" s="37"/>
      <c r="AG512" s="5"/>
      <c r="AH512" s="5"/>
      <c r="AI512" s="5"/>
      <c r="AJ512" s="5"/>
      <c r="AK512" s="5"/>
    </row>
    <row r="513" spans="1:37" ht="15.75" customHeight="1">
      <c r="A513" s="5"/>
      <c r="B513" s="42"/>
      <c r="C513" s="5"/>
      <c r="D513" s="2"/>
      <c r="E513" s="2"/>
      <c r="F513" s="2"/>
      <c r="G513" s="2"/>
      <c r="H513" s="7"/>
      <c r="I513" s="7"/>
      <c r="J513" s="7"/>
      <c r="K513" s="7"/>
      <c r="L513" s="2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5"/>
      <c r="AD513" s="5"/>
      <c r="AE513" s="5"/>
      <c r="AF513" s="37"/>
      <c r="AG513" s="5"/>
      <c r="AH513" s="5"/>
      <c r="AI513" s="5"/>
      <c r="AJ513" s="5"/>
      <c r="AK513" s="5"/>
    </row>
    <row r="514" spans="1:37" ht="15.75" customHeight="1">
      <c r="A514" s="5"/>
      <c r="B514" s="42"/>
      <c r="C514" s="5"/>
      <c r="D514" s="2"/>
      <c r="E514" s="2"/>
      <c r="F514" s="2"/>
      <c r="G514" s="2"/>
      <c r="H514" s="7"/>
      <c r="I514" s="7"/>
      <c r="J514" s="7"/>
      <c r="K514" s="7"/>
      <c r="L514" s="2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5"/>
      <c r="AD514" s="5"/>
      <c r="AE514" s="5"/>
      <c r="AF514" s="37"/>
      <c r="AG514" s="5"/>
      <c r="AH514" s="5"/>
      <c r="AI514" s="5"/>
      <c r="AJ514" s="5"/>
      <c r="AK514" s="5"/>
    </row>
    <row r="515" spans="1:37" ht="15.75" customHeight="1">
      <c r="A515" s="5"/>
      <c r="B515" s="42"/>
      <c r="C515" s="5"/>
      <c r="D515" s="2"/>
      <c r="E515" s="2"/>
      <c r="F515" s="2"/>
      <c r="G515" s="2"/>
      <c r="H515" s="7"/>
      <c r="I515" s="7"/>
      <c r="J515" s="7"/>
      <c r="K515" s="7"/>
      <c r="L515" s="2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5"/>
      <c r="AD515" s="5"/>
      <c r="AE515" s="5"/>
      <c r="AF515" s="37"/>
      <c r="AG515" s="5"/>
      <c r="AH515" s="5"/>
      <c r="AI515" s="5"/>
      <c r="AJ515" s="5"/>
      <c r="AK515" s="5"/>
    </row>
    <row r="516" spans="1:37" ht="15.75" customHeight="1">
      <c r="A516" s="5"/>
      <c r="B516" s="42"/>
      <c r="C516" s="5"/>
      <c r="D516" s="2"/>
      <c r="E516" s="2"/>
      <c r="F516" s="2"/>
      <c r="G516" s="2"/>
      <c r="H516" s="7"/>
      <c r="I516" s="7"/>
      <c r="J516" s="7"/>
      <c r="K516" s="7"/>
      <c r="L516" s="2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5"/>
      <c r="AD516" s="5"/>
      <c r="AE516" s="5"/>
      <c r="AF516" s="37"/>
      <c r="AG516" s="5"/>
      <c r="AH516" s="5"/>
      <c r="AI516" s="5"/>
      <c r="AJ516" s="5"/>
      <c r="AK516" s="5"/>
    </row>
    <row r="517" spans="1:37" ht="15.75" customHeight="1">
      <c r="A517" s="5"/>
      <c r="B517" s="42"/>
      <c r="C517" s="5"/>
      <c r="D517" s="2"/>
      <c r="E517" s="2"/>
      <c r="F517" s="2"/>
      <c r="G517" s="2"/>
      <c r="H517" s="7"/>
      <c r="I517" s="7"/>
      <c r="J517" s="7"/>
      <c r="K517" s="7"/>
      <c r="L517" s="2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5"/>
      <c r="AD517" s="5"/>
      <c r="AE517" s="5"/>
      <c r="AF517" s="37"/>
      <c r="AG517" s="5"/>
      <c r="AH517" s="5"/>
      <c r="AI517" s="5"/>
      <c r="AJ517" s="5"/>
      <c r="AK517" s="5"/>
    </row>
    <row r="518" spans="1:37" ht="15.75" customHeight="1">
      <c r="A518" s="5"/>
      <c r="B518" s="42"/>
      <c r="C518" s="5"/>
      <c r="D518" s="2"/>
      <c r="E518" s="2"/>
      <c r="F518" s="2"/>
      <c r="G518" s="2"/>
      <c r="H518" s="7"/>
      <c r="I518" s="7"/>
      <c r="J518" s="7"/>
      <c r="K518" s="7"/>
      <c r="L518" s="2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5"/>
      <c r="AD518" s="5"/>
      <c r="AE518" s="5"/>
      <c r="AF518" s="37"/>
      <c r="AG518" s="5"/>
      <c r="AH518" s="5"/>
      <c r="AI518" s="5"/>
      <c r="AJ518" s="5"/>
      <c r="AK518" s="5"/>
    </row>
    <row r="519" spans="1:37" ht="15.75" customHeight="1">
      <c r="A519" s="5"/>
      <c r="B519" s="42"/>
      <c r="C519" s="5"/>
      <c r="D519" s="2"/>
      <c r="E519" s="2"/>
      <c r="F519" s="2"/>
      <c r="G519" s="2"/>
      <c r="H519" s="7"/>
      <c r="I519" s="7"/>
      <c r="J519" s="7"/>
      <c r="K519" s="7"/>
      <c r="L519" s="2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5"/>
      <c r="AD519" s="5"/>
      <c r="AE519" s="5"/>
      <c r="AF519" s="37"/>
      <c r="AG519" s="5"/>
      <c r="AH519" s="5"/>
      <c r="AI519" s="5"/>
      <c r="AJ519" s="5"/>
      <c r="AK519" s="5"/>
    </row>
    <row r="520" spans="1:37" ht="15.75" customHeight="1">
      <c r="A520" s="5"/>
      <c r="B520" s="42"/>
      <c r="C520" s="5"/>
      <c r="D520" s="2"/>
      <c r="E520" s="2"/>
      <c r="F520" s="2"/>
      <c r="G520" s="2"/>
      <c r="H520" s="7"/>
      <c r="I520" s="7"/>
      <c r="J520" s="7"/>
      <c r="K520" s="7"/>
      <c r="L520" s="2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5"/>
      <c r="AD520" s="5"/>
      <c r="AE520" s="5"/>
      <c r="AF520" s="37"/>
      <c r="AG520" s="5"/>
      <c r="AH520" s="5"/>
      <c r="AI520" s="5"/>
      <c r="AJ520" s="5"/>
      <c r="AK520" s="5"/>
    </row>
    <row r="521" spans="1:37" ht="15.75" customHeight="1">
      <c r="A521" s="5"/>
      <c r="B521" s="42"/>
      <c r="C521" s="5"/>
      <c r="D521" s="2"/>
      <c r="E521" s="2"/>
      <c r="F521" s="2"/>
      <c r="G521" s="2"/>
      <c r="H521" s="7"/>
      <c r="I521" s="7"/>
      <c r="J521" s="7"/>
      <c r="K521" s="7"/>
      <c r="L521" s="2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5"/>
      <c r="AD521" s="5"/>
      <c r="AE521" s="5"/>
      <c r="AF521" s="37"/>
      <c r="AG521" s="5"/>
      <c r="AH521" s="5"/>
      <c r="AI521" s="5"/>
      <c r="AJ521" s="5"/>
      <c r="AK521" s="5"/>
    </row>
    <row r="522" spans="1:37" ht="15.75" customHeight="1">
      <c r="A522" s="5"/>
      <c r="B522" s="42"/>
      <c r="C522" s="5"/>
      <c r="D522" s="2"/>
      <c r="E522" s="2"/>
      <c r="F522" s="2"/>
      <c r="G522" s="2"/>
      <c r="H522" s="7"/>
      <c r="I522" s="7"/>
      <c r="J522" s="7"/>
      <c r="K522" s="7"/>
      <c r="L522" s="2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5"/>
      <c r="AD522" s="5"/>
      <c r="AE522" s="5"/>
      <c r="AF522" s="37"/>
      <c r="AG522" s="5"/>
      <c r="AH522" s="5"/>
      <c r="AI522" s="5"/>
      <c r="AJ522" s="5"/>
      <c r="AK522" s="5"/>
    </row>
    <row r="523" spans="1:37" ht="15.75" customHeight="1">
      <c r="A523" s="5"/>
      <c r="B523" s="42"/>
      <c r="C523" s="5"/>
      <c r="D523" s="2"/>
      <c r="E523" s="2"/>
      <c r="F523" s="2"/>
      <c r="G523" s="2"/>
      <c r="H523" s="7"/>
      <c r="I523" s="7"/>
      <c r="J523" s="7"/>
      <c r="K523" s="7"/>
      <c r="L523" s="2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5"/>
      <c r="AD523" s="5"/>
      <c r="AE523" s="5"/>
      <c r="AF523" s="37"/>
      <c r="AG523" s="5"/>
      <c r="AH523" s="5"/>
      <c r="AI523" s="5"/>
      <c r="AJ523" s="5"/>
      <c r="AK523" s="5"/>
    </row>
    <row r="524" spans="1:37" ht="15.75" customHeight="1">
      <c r="A524" s="5"/>
      <c r="B524" s="42"/>
      <c r="C524" s="5"/>
      <c r="D524" s="2"/>
      <c r="E524" s="2"/>
      <c r="F524" s="2"/>
      <c r="G524" s="2"/>
      <c r="H524" s="7"/>
      <c r="I524" s="7"/>
      <c r="J524" s="7"/>
      <c r="K524" s="7"/>
      <c r="L524" s="2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5"/>
      <c r="AD524" s="5"/>
      <c r="AE524" s="5"/>
      <c r="AF524" s="37"/>
      <c r="AG524" s="5"/>
      <c r="AH524" s="5"/>
      <c r="AI524" s="5"/>
      <c r="AJ524" s="5"/>
      <c r="AK524" s="5"/>
    </row>
    <row r="525" spans="1:37" ht="15.75" customHeight="1">
      <c r="A525" s="5"/>
      <c r="B525" s="42"/>
      <c r="C525" s="5"/>
      <c r="D525" s="2"/>
      <c r="E525" s="2"/>
      <c r="F525" s="2"/>
      <c r="G525" s="2"/>
      <c r="H525" s="7"/>
      <c r="I525" s="7"/>
      <c r="J525" s="7"/>
      <c r="K525" s="7"/>
      <c r="L525" s="2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5"/>
      <c r="AD525" s="5"/>
      <c r="AE525" s="5"/>
      <c r="AF525" s="37"/>
      <c r="AG525" s="5"/>
      <c r="AH525" s="5"/>
      <c r="AI525" s="5"/>
      <c r="AJ525" s="5"/>
      <c r="AK525" s="5"/>
    </row>
    <row r="526" spans="1:37" ht="15.75" customHeight="1">
      <c r="A526" s="5"/>
      <c r="B526" s="42"/>
      <c r="C526" s="5"/>
      <c r="D526" s="2"/>
      <c r="E526" s="2"/>
      <c r="F526" s="2"/>
      <c r="G526" s="2"/>
      <c r="H526" s="7"/>
      <c r="I526" s="7"/>
      <c r="J526" s="7"/>
      <c r="K526" s="7"/>
      <c r="L526" s="2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5"/>
      <c r="AD526" s="5"/>
      <c r="AE526" s="5"/>
      <c r="AF526" s="37"/>
      <c r="AG526" s="5"/>
      <c r="AH526" s="5"/>
      <c r="AI526" s="5"/>
      <c r="AJ526" s="5"/>
      <c r="AK526" s="5"/>
    </row>
    <row r="527" spans="1:37" ht="15.75" customHeight="1">
      <c r="A527" s="5"/>
      <c r="B527" s="42"/>
      <c r="C527" s="5"/>
      <c r="D527" s="2"/>
      <c r="E527" s="2"/>
      <c r="F527" s="2"/>
      <c r="G527" s="2"/>
      <c r="H527" s="7"/>
      <c r="I527" s="7"/>
      <c r="J527" s="7"/>
      <c r="K527" s="7"/>
      <c r="L527" s="2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5"/>
      <c r="AD527" s="5"/>
      <c r="AE527" s="5"/>
      <c r="AF527" s="37"/>
      <c r="AG527" s="5"/>
      <c r="AH527" s="5"/>
      <c r="AI527" s="5"/>
      <c r="AJ527" s="5"/>
      <c r="AK527" s="5"/>
    </row>
    <row r="528" spans="1:37" ht="15.75" customHeight="1">
      <c r="A528" s="5"/>
      <c r="B528" s="42"/>
      <c r="C528" s="5"/>
      <c r="D528" s="2"/>
      <c r="E528" s="2"/>
      <c r="F528" s="2"/>
      <c r="G528" s="2"/>
      <c r="H528" s="7"/>
      <c r="I528" s="7"/>
      <c r="J528" s="7"/>
      <c r="K528" s="7"/>
      <c r="L528" s="2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5"/>
      <c r="AD528" s="5"/>
      <c r="AE528" s="5"/>
      <c r="AF528" s="37"/>
      <c r="AG528" s="5"/>
      <c r="AH528" s="5"/>
      <c r="AI528" s="5"/>
      <c r="AJ528" s="5"/>
      <c r="AK528" s="5"/>
    </row>
    <row r="529" spans="1:37" ht="15.75" customHeight="1">
      <c r="A529" s="5"/>
      <c r="B529" s="42"/>
      <c r="C529" s="5"/>
      <c r="D529" s="2"/>
      <c r="E529" s="2"/>
      <c r="F529" s="2"/>
      <c r="G529" s="2"/>
      <c r="H529" s="7"/>
      <c r="I529" s="7"/>
      <c r="J529" s="7"/>
      <c r="K529" s="7"/>
      <c r="L529" s="2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5"/>
      <c r="AD529" s="5"/>
      <c r="AE529" s="5"/>
      <c r="AF529" s="37"/>
      <c r="AG529" s="5"/>
      <c r="AH529" s="5"/>
      <c r="AI529" s="5"/>
      <c r="AJ529" s="5"/>
      <c r="AK529" s="5"/>
    </row>
    <row r="530" spans="1:37" ht="15.75" customHeight="1">
      <c r="A530" s="5"/>
      <c r="B530" s="42"/>
      <c r="C530" s="5"/>
      <c r="D530" s="2"/>
      <c r="E530" s="2"/>
      <c r="F530" s="2"/>
      <c r="G530" s="2"/>
      <c r="H530" s="7"/>
      <c r="I530" s="7"/>
      <c r="J530" s="7"/>
      <c r="K530" s="7"/>
      <c r="L530" s="2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5"/>
      <c r="AD530" s="5"/>
      <c r="AE530" s="5"/>
      <c r="AF530" s="37"/>
      <c r="AG530" s="5"/>
      <c r="AH530" s="5"/>
      <c r="AI530" s="5"/>
      <c r="AJ530" s="5"/>
      <c r="AK530" s="5"/>
    </row>
    <row r="531" spans="1:37" ht="15.75" customHeight="1">
      <c r="A531" s="5"/>
      <c r="B531" s="42"/>
      <c r="C531" s="5"/>
      <c r="D531" s="2"/>
      <c r="E531" s="2"/>
      <c r="F531" s="2"/>
      <c r="G531" s="2"/>
      <c r="H531" s="7"/>
      <c r="I531" s="7"/>
      <c r="J531" s="7"/>
      <c r="K531" s="7"/>
      <c r="L531" s="2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5"/>
      <c r="AD531" s="5"/>
      <c r="AE531" s="5"/>
      <c r="AF531" s="37"/>
      <c r="AG531" s="5"/>
      <c r="AH531" s="5"/>
      <c r="AI531" s="5"/>
      <c r="AJ531" s="5"/>
      <c r="AK531" s="5"/>
    </row>
    <row r="532" spans="1:37" ht="15.75" customHeight="1">
      <c r="A532" s="5"/>
      <c r="B532" s="42"/>
      <c r="C532" s="5"/>
      <c r="D532" s="2"/>
      <c r="E532" s="2"/>
      <c r="F532" s="2"/>
      <c r="G532" s="2"/>
      <c r="H532" s="7"/>
      <c r="I532" s="7"/>
      <c r="J532" s="7"/>
      <c r="K532" s="7"/>
      <c r="L532" s="2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5"/>
      <c r="AD532" s="5"/>
      <c r="AE532" s="5"/>
      <c r="AF532" s="37"/>
      <c r="AG532" s="5"/>
      <c r="AH532" s="5"/>
      <c r="AI532" s="5"/>
      <c r="AJ532" s="5"/>
      <c r="AK532" s="5"/>
    </row>
    <row r="533" spans="1:37" ht="15.75" customHeight="1">
      <c r="A533" s="5"/>
      <c r="B533" s="42"/>
      <c r="C533" s="5"/>
      <c r="D533" s="2"/>
      <c r="E533" s="2"/>
      <c r="F533" s="2"/>
      <c r="G533" s="2"/>
      <c r="H533" s="7"/>
      <c r="I533" s="7"/>
      <c r="J533" s="7"/>
      <c r="K533" s="7"/>
      <c r="L533" s="2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5"/>
      <c r="AD533" s="5"/>
      <c r="AE533" s="5"/>
      <c r="AF533" s="37"/>
      <c r="AG533" s="5"/>
      <c r="AH533" s="5"/>
      <c r="AI533" s="5"/>
      <c r="AJ533" s="5"/>
      <c r="AK533" s="5"/>
    </row>
    <row r="534" spans="1:37" ht="15.75" customHeight="1">
      <c r="A534" s="5"/>
      <c r="B534" s="42"/>
      <c r="C534" s="5"/>
      <c r="D534" s="2"/>
      <c r="E534" s="2"/>
      <c r="F534" s="2"/>
      <c r="G534" s="2"/>
      <c r="H534" s="7"/>
      <c r="I534" s="7"/>
      <c r="J534" s="7"/>
      <c r="K534" s="7"/>
      <c r="L534" s="2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5"/>
      <c r="AD534" s="5"/>
      <c r="AE534" s="5"/>
      <c r="AF534" s="37"/>
      <c r="AG534" s="5"/>
      <c r="AH534" s="5"/>
      <c r="AI534" s="5"/>
      <c r="AJ534" s="5"/>
      <c r="AK534" s="5"/>
    </row>
    <row r="535" spans="1:37" ht="15.75" customHeight="1">
      <c r="A535" s="5"/>
      <c r="B535" s="42"/>
      <c r="C535" s="5"/>
      <c r="D535" s="2"/>
      <c r="E535" s="2"/>
      <c r="F535" s="2"/>
      <c r="G535" s="2"/>
      <c r="H535" s="7"/>
      <c r="I535" s="7"/>
      <c r="J535" s="7"/>
      <c r="K535" s="7"/>
      <c r="L535" s="2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5"/>
      <c r="AD535" s="5"/>
      <c r="AE535" s="5"/>
      <c r="AF535" s="37"/>
      <c r="AG535" s="5"/>
      <c r="AH535" s="5"/>
      <c r="AI535" s="5"/>
      <c r="AJ535" s="5"/>
      <c r="AK535" s="5"/>
    </row>
    <row r="536" spans="1:37" ht="15.75" customHeight="1">
      <c r="A536" s="5"/>
      <c r="B536" s="42"/>
      <c r="C536" s="5"/>
      <c r="D536" s="2"/>
      <c r="E536" s="2"/>
      <c r="F536" s="2"/>
      <c r="G536" s="2"/>
      <c r="H536" s="7"/>
      <c r="I536" s="7"/>
      <c r="J536" s="7"/>
      <c r="K536" s="7"/>
      <c r="L536" s="2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5"/>
      <c r="AD536" s="5"/>
      <c r="AE536" s="5"/>
      <c r="AF536" s="37"/>
      <c r="AG536" s="5"/>
      <c r="AH536" s="5"/>
      <c r="AI536" s="5"/>
      <c r="AJ536" s="5"/>
      <c r="AK536" s="5"/>
    </row>
    <row r="537" spans="1:37" ht="15.75" customHeight="1">
      <c r="A537" s="5"/>
      <c r="B537" s="42"/>
      <c r="C537" s="5"/>
      <c r="D537" s="2"/>
      <c r="E537" s="2"/>
      <c r="F537" s="2"/>
      <c r="G537" s="2"/>
      <c r="H537" s="7"/>
      <c r="I537" s="7"/>
      <c r="J537" s="7"/>
      <c r="K537" s="7"/>
      <c r="L537" s="2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5"/>
      <c r="AD537" s="5"/>
      <c r="AE537" s="5"/>
      <c r="AF537" s="37"/>
      <c r="AG537" s="5"/>
      <c r="AH537" s="5"/>
      <c r="AI537" s="5"/>
      <c r="AJ537" s="5"/>
      <c r="AK537" s="5"/>
    </row>
    <row r="538" spans="1:37" ht="15.75" customHeight="1">
      <c r="A538" s="5"/>
      <c r="B538" s="42"/>
      <c r="C538" s="5"/>
      <c r="D538" s="2"/>
      <c r="E538" s="2"/>
      <c r="F538" s="2"/>
      <c r="G538" s="2"/>
      <c r="H538" s="7"/>
      <c r="I538" s="7"/>
      <c r="J538" s="7"/>
      <c r="K538" s="7"/>
      <c r="L538" s="2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5"/>
      <c r="AD538" s="5"/>
      <c r="AE538" s="5"/>
      <c r="AF538" s="37"/>
      <c r="AG538" s="5"/>
      <c r="AH538" s="5"/>
      <c r="AI538" s="5"/>
      <c r="AJ538" s="5"/>
      <c r="AK538" s="5"/>
    </row>
    <row r="539" spans="1:37" ht="15.75" customHeight="1">
      <c r="A539" s="5"/>
      <c r="B539" s="42"/>
      <c r="C539" s="5"/>
      <c r="D539" s="2"/>
      <c r="E539" s="2"/>
      <c r="F539" s="2"/>
      <c r="G539" s="2"/>
      <c r="H539" s="7"/>
      <c r="I539" s="7"/>
      <c r="J539" s="7"/>
      <c r="K539" s="7"/>
      <c r="L539" s="2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5"/>
      <c r="AD539" s="5"/>
      <c r="AE539" s="5"/>
      <c r="AF539" s="37"/>
      <c r="AG539" s="5"/>
      <c r="AH539" s="5"/>
      <c r="AI539" s="5"/>
      <c r="AJ539" s="5"/>
      <c r="AK539" s="5"/>
    </row>
    <row r="540" spans="1:37" ht="15.75" customHeight="1">
      <c r="A540" s="5"/>
      <c r="B540" s="42"/>
      <c r="C540" s="5"/>
      <c r="D540" s="2"/>
      <c r="E540" s="2"/>
      <c r="F540" s="2"/>
      <c r="G540" s="2"/>
      <c r="H540" s="7"/>
      <c r="I540" s="7"/>
      <c r="J540" s="7"/>
      <c r="K540" s="7"/>
      <c r="L540" s="2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5"/>
      <c r="AD540" s="5"/>
      <c r="AE540" s="5"/>
      <c r="AF540" s="37"/>
      <c r="AG540" s="5"/>
      <c r="AH540" s="5"/>
      <c r="AI540" s="5"/>
      <c r="AJ540" s="5"/>
      <c r="AK540" s="5"/>
    </row>
    <row r="541" spans="1:37" ht="15.75" customHeight="1">
      <c r="A541" s="5"/>
      <c r="B541" s="42"/>
      <c r="C541" s="5"/>
      <c r="D541" s="2"/>
      <c r="E541" s="2"/>
      <c r="F541" s="2"/>
      <c r="G541" s="2"/>
      <c r="H541" s="7"/>
      <c r="I541" s="7"/>
      <c r="J541" s="7"/>
      <c r="K541" s="7"/>
      <c r="L541" s="2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5"/>
      <c r="AD541" s="5"/>
      <c r="AE541" s="5"/>
      <c r="AF541" s="37"/>
      <c r="AG541" s="5"/>
      <c r="AH541" s="5"/>
      <c r="AI541" s="5"/>
      <c r="AJ541" s="5"/>
      <c r="AK541" s="5"/>
    </row>
    <row r="542" spans="1:37" ht="15.75" customHeight="1">
      <c r="A542" s="5"/>
      <c r="B542" s="42"/>
      <c r="C542" s="5"/>
      <c r="D542" s="2"/>
      <c r="E542" s="2"/>
      <c r="F542" s="2"/>
      <c r="G542" s="2"/>
      <c r="H542" s="7"/>
      <c r="I542" s="7"/>
      <c r="J542" s="7"/>
      <c r="K542" s="7"/>
      <c r="L542" s="2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5"/>
      <c r="AD542" s="5"/>
      <c r="AE542" s="5"/>
      <c r="AF542" s="37"/>
      <c r="AG542" s="5"/>
      <c r="AH542" s="5"/>
      <c r="AI542" s="5"/>
      <c r="AJ542" s="5"/>
      <c r="AK542" s="5"/>
    </row>
    <row r="543" spans="1:37" ht="15.75" customHeight="1">
      <c r="A543" s="5"/>
      <c r="B543" s="42"/>
      <c r="C543" s="5"/>
      <c r="D543" s="2"/>
      <c r="E543" s="2"/>
      <c r="F543" s="2"/>
      <c r="G543" s="2"/>
      <c r="H543" s="7"/>
      <c r="I543" s="7"/>
      <c r="J543" s="7"/>
      <c r="K543" s="7"/>
      <c r="L543" s="2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5"/>
      <c r="AD543" s="5"/>
      <c r="AE543" s="5"/>
      <c r="AF543" s="37"/>
      <c r="AG543" s="5"/>
      <c r="AH543" s="5"/>
      <c r="AI543" s="5"/>
      <c r="AJ543" s="5"/>
      <c r="AK543" s="5"/>
    </row>
    <row r="544" spans="1:37" ht="15.75" customHeight="1">
      <c r="A544" s="5"/>
      <c r="B544" s="42"/>
      <c r="C544" s="5"/>
      <c r="D544" s="2"/>
      <c r="E544" s="2"/>
      <c r="F544" s="2"/>
      <c r="G544" s="2"/>
      <c r="H544" s="7"/>
      <c r="I544" s="7"/>
      <c r="J544" s="7"/>
      <c r="K544" s="7"/>
      <c r="L544" s="2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5"/>
      <c r="AD544" s="5"/>
      <c r="AE544" s="5"/>
      <c r="AF544" s="37"/>
      <c r="AG544" s="5"/>
      <c r="AH544" s="5"/>
      <c r="AI544" s="5"/>
      <c r="AJ544" s="5"/>
      <c r="AK544" s="5"/>
    </row>
    <row r="545" spans="1:37" ht="15.75" customHeight="1">
      <c r="A545" s="5"/>
      <c r="B545" s="42"/>
      <c r="C545" s="5"/>
      <c r="D545" s="2"/>
      <c r="E545" s="2"/>
      <c r="F545" s="2"/>
      <c r="G545" s="2"/>
      <c r="H545" s="7"/>
      <c r="I545" s="7"/>
      <c r="J545" s="7"/>
      <c r="K545" s="7"/>
      <c r="L545" s="2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5"/>
      <c r="AD545" s="5"/>
      <c r="AE545" s="5"/>
      <c r="AF545" s="37"/>
      <c r="AG545" s="5"/>
      <c r="AH545" s="5"/>
      <c r="AI545" s="5"/>
      <c r="AJ545" s="5"/>
      <c r="AK545" s="5"/>
    </row>
    <row r="546" spans="1:37" ht="15.75" customHeight="1">
      <c r="A546" s="5"/>
      <c r="B546" s="42"/>
      <c r="C546" s="5"/>
      <c r="D546" s="2"/>
      <c r="E546" s="2"/>
      <c r="F546" s="2"/>
      <c r="G546" s="2"/>
      <c r="H546" s="7"/>
      <c r="I546" s="7"/>
      <c r="J546" s="7"/>
      <c r="K546" s="7"/>
      <c r="L546" s="2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5"/>
      <c r="AD546" s="5"/>
      <c r="AE546" s="5"/>
      <c r="AF546" s="37"/>
      <c r="AG546" s="5"/>
      <c r="AH546" s="5"/>
      <c r="AI546" s="5"/>
      <c r="AJ546" s="5"/>
      <c r="AK546" s="5"/>
    </row>
    <row r="547" spans="1:37" ht="15.75" customHeight="1">
      <c r="A547" s="5"/>
      <c r="B547" s="42"/>
      <c r="C547" s="5"/>
      <c r="D547" s="2"/>
      <c r="E547" s="2"/>
      <c r="F547" s="2"/>
      <c r="G547" s="2"/>
      <c r="H547" s="7"/>
      <c r="I547" s="7"/>
      <c r="J547" s="7"/>
      <c r="K547" s="7"/>
      <c r="L547" s="2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5"/>
      <c r="AD547" s="5"/>
      <c r="AE547" s="5"/>
      <c r="AF547" s="37"/>
      <c r="AG547" s="5"/>
      <c r="AH547" s="5"/>
      <c r="AI547" s="5"/>
      <c r="AJ547" s="5"/>
      <c r="AK547" s="5"/>
    </row>
    <row r="548" spans="1:37" ht="15.75" customHeight="1">
      <c r="A548" s="5"/>
      <c r="B548" s="42"/>
      <c r="C548" s="5"/>
      <c r="D548" s="2"/>
      <c r="E548" s="2"/>
      <c r="F548" s="2"/>
      <c r="G548" s="2"/>
      <c r="H548" s="7"/>
      <c r="I548" s="7"/>
      <c r="J548" s="7"/>
      <c r="K548" s="7"/>
      <c r="L548" s="2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5"/>
      <c r="AD548" s="5"/>
      <c r="AE548" s="5"/>
      <c r="AF548" s="37"/>
      <c r="AG548" s="5"/>
      <c r="AH548" s="5"/>
      <c r="AI548" s="5"/>
      <c r="AJ548" s="5"/>
      <c r="AK548" s="5"/>
    </row>
    <row r="549" spans="1:37" ht="15.75" customHeight="1">
      <c r="A549" s="5"/>
      <c r="B549" s="42"/>
      <c r="C549" s="5"/>
      <c r="D549" s="2"/>
      <c r="E549" s="2"/>
      <c r="F549" s="2"/>
      <c r="G549" s="2"/>
      <c r="H549" s="7"/>
      <c r="I549" s="7"/>
      <c r="J549" s="7"/>
      <c r="K549" s="7"/>
      <c r="L549" s="2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5"/>
      <c r="AD549" s="5"/>
      <c r="AE549" s="5"/>
      <c r="AF549" s="37"/>
      <c r="AG549" s="5"/>
      <c r="AH549" s="5"/>
      <c r="AI549" s="5"/>
      <c r="AJ549" s="5"/>
      <c r="AK549" s="5"/>
    </row>
    <row r="550" spans="1:37" ht="15.75" customHeight="1">
      <c r="A550" s="5"/>
      <c r="B550" s="42"/>
      <c r="C550" s="5"/>
      <c r="D550" s="2"/>
      <c r="E550" s="2"/>
      <c r="F550" s="2"/>
      <c r="G550" s="2"/>
      <c r="H550" s="7"/>
      <c r="I550" s="7"/>
      <c r="J550" s="7"/>
      <c r="K550" s="7"/>
      <c r="L550" s="2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5"/>
      <c r="AD550" s="5"/>
      <c r="AE550" s="5"/>
      <c r="AF550" s="37"/>
      <c r="AG550" s="5"/>
      <c r="AH550" s="5"/>
      <c r="AI550" s="5"/>
      <c r="AJ550" s="5"/>
      <c r="AK550" s="5"/>
    </row>
    <row r="551" spans="1:37" ht="15.75" customHeight="1">
      <c r="A551" s="5"/>
      <c r="B551" s="42"/>
      <c r="C551" s="5"/>
      <c r="D551" s="2"/>
      <c r="E551" s="2"/>
      <c r="F551" s="2"/>
      <c r="G551" s="2"/>
      <c r="H551" s="7"/>
      <c r="I551" s="7"/>
      <c r="J551" s="7"/>
      <c r="K551" s="7"/>
      <c r="L551" s="2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5"/>
      <c r="AD551" s="5"/>
      <c r="AE551" s="5"/>
      <c r="AF551" s="37"/>
      <c r="AG551" s="5"/>
      <c r="AH551" s="5"/>
      <c r="AI551" s="5"/>
      <c r="AJ551" s="5"/>
      <c r="AK551" s="5"/>
    </row>
    <row r="552" spans="1:37" ht="15.75" customHeight="1">
      <c r="A552" s="5"/>
      <c r="B552" s="42"/>
      <c r="C552" s="5"/>
      <c r="D552" s="2"/>
      <c r="E552" s="2"/>
      <c r="F552" s="2"/>
      <c r="G552" s="2"/>
      <c r="H552" s="7"/>
      <c r="I552" s="7"/>
      <c r="J552" s="7"/>
      <c r="K552" s="7"/>
      <c r="L552" s="2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5"/>
      <c r="AD552" s="5"/>
      <c r="AE552" s="5"/>
      <c r="AF552" s="37"/>
      <c r="AG552" s="5"/>
      <c r="AH552" s="5"/>
      <c r="AI552" s="5"/>
      <c r="AJ552" s="5"/>
      <c r="AK552" s="5"/>
    </row>
    <row r="553" spans="1:37" ht="15.75" customHeight="1">
      <c r="A553" s="5"/>
      <c r="B553" s="42"/>
      <c r="C553" s="5"/>
      <c r="D553" s="2"/>
      <c r="E553" s="2"/>
      <c r="F553" s="2"/>
      <c r="G553" s="2"/>
      <c r="H553" s="7"/>
      <c r="I553" s="7"/>
      <c r="J553" s="7"/>
      <c r="K553" s="7"/>
      <c r="L553" s="2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5"/>
      <c r="AD553" s="5"/>
      <c r="AE553" s="5"/>
      <c r="AF553" s="37"/>
      <c r="AG553" s="5"/>
      <c r="AH553" s="5"/>
      <c r="AI553" s="5"/>
      <c r="AJ553" s="5"/>
      <c r="AK553" s="5"/>
    </row>
    <row r="554" spans="1:37" ht="15.75" customHeight="1">
      <c r="A554" s="5"/>
      <c r="B554" s="42"/>
      <c r="C554" s="5"/>
      <c r="D554" s="2"/>
      <c r="E554" s="2"/>
      <c r="F554" s="2"/>
      <c r="G554" s="2"/>
      <c r="H554" s="7"/>
      <c r="I554" s="7"/>
      <c r="J554" s="7"/>
      <c r="K554" s="7"/>
      <c r="L554" s="2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5"/>
      <c r="AD554" s="5"/>
      <c r="AE554" s="5"/>
      <c r="AF554" s="37"/>
      <c r="AG554" s="5"/>
      <c r="AH554" s="5"/>
      <c r="AI554" s="5"/>
      <c r="AJ554" s="5"/>
      <c r="AK554" s="5"/>
    </row>
    <row r="555" spans="1:37" ht="15.75" customHeight="1">
      <c r="A555" s="5"/>
      <c r="B555" s="42"/>
      <c r="C555" s="5"/>
      <c r="D555" s="2"/>
      <c r="E555" s="2"/>
      <c r="F555" s="2"/>
      <c r="G555" s="2"/>
      <c r="H555" s="7"/>
      <c r="I555" s="7"/>
      <c r="J555" s="7"/>
      <c r="K555" s="7"/>
      <c r="L555" s="2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5"/>
      <c r="AD555" s="5"/>
      <c r="AE555" s="5"/>
      <c r="AF555" s="37"/>
      <c r="AG555" s="5"/>
      <c r="AH555" s="5"/>
      <c r="AI555" s="5"/>
      <c r="AJ555" s="5"/>
      <c r="AK555" s="5"/>
    </row>
    <row r="556" spans="1:37" ht="15.75" customHeight="1">
      <c r="A556" s="5"/>
      <c r="B556" s="42"/>
      <c r="C556" s="5"/>
      <c r="D556" s="2"/>
      <c r="E556" s="2"/>
      <c r="F556" s="2"/>
      <c r="G556" s="2"/>
      <c r="H556" s="7"/>
      <c r="I556" s="7"/>
      <c r="J556" s="7"/>
      <c r="K556" s="7"/>
      <c r="L556" s="2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5"/>
      <c r="AD556" s="5"/>
      <c r="AE556" s="5"/>
      <c r="AF556" s="37"/>
      <c r="AG556" s="5"/>
      <c r="AH556" s="5"/>
      <c r="AI556" s="5"/>
      <c r="AJ556" s="5"/>
      <c r="AK556" s="5"/>
    </row>
    <row r="557" spans="1:37" ht="15.75" customHeight="1">
      <c r="A557" s="5"/>
      <c r="B557" s="42"/>
      <c r="C557" s="5"/>
      <c r="D557" s="2"/>
      <c r="E557" s="2"/>
      <c r="F557" s="2"/>
      <c r="G557" s="2"/>
      <c r="H557" s="7"/>
      <c r="I557" s="7"/>
      <c r="J557" s="7"/>
      <c r="K557" s="7"/>
      <c r="L557" s="2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5"/>
      <c r="AD557" s="5"/>
      <c r="AE557" s="5"/>
      <c r="AF557" s="37"/>
      <c r="AG557" s="5"/>
      <c r="AH557" s="5"/>
      <c r="AI557" s="5"/>
      <c r="AJ557" s="5"/>
      <c r="AK557" s="5"/>
    </row>
    <row r="558" spans="1:37" ht="15.75" customHeight="1">
      <c r="A558" s="5"/>
      <c r="B558" s="42"/>
      <c r="C558" s="5"/>
      <c r="D558" s="2"/>
      <c r="E558" s="2"/>
      <c r="F558" s="2"/>
      <c r="G558" s="2"/>
      <c r="H558" s="7"/>
      <c r="I558" s="7"/>
      <c r="J558" s="7"/>
      <c r="K558" s="7"/>
      <c r="L558" s="2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5"/>
      <c r="AD558" s="5"/>
      <c r="AE558" s="5"/>
      <c r="AF558" s="37"/>
      <c r="AG558" s="5"/>
      <c r="AH558" s="5"/>
      <c r="AI558" s="5"/>
      <c r="AJ558" s="5"/>
      <c r="AK558" s="5"/>
    </row>
    <row r="559" spans="1:37" ht="15.75" customHeight="1">
      <c r="A559" s="5"/>
      <c r="B559" s="42"/>
      <c r="C559" s="5"/>
      <c r="D559" s="2"/>
      <c r="E559" s="2"/>
      <c r="F559" s="2"/>
      <c r="G559" s="2"/>
      <c r="H559" s="7"/>
      <c r="I559" s="7"/>
      <c r="J559" s="7"/>
      <c r="K559" s="7"/>
      <c r="L559" s="2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5"/>
      <c r="AD559" s="5"/>
      <c r="AE559" s="5"/>
      <c r="AF559" s="37"/>
      <c r="AG559" s="5"/>
      <c r="AH559" s="5"/>
      <c r="AI559" s="5"/>
      <c r="AJ559" s="5"/>
      <c r="AK559" s="5"/>
    </row>
    <row r="560" spans="1:37" ht="15.75" customHeight="1">
      <c r="A560" s="5"/>
      <c r="B560" s="42"/>
      <c r="C560" s="5"/>
      <c r="D560" s="2"/>
      <c r="E560" s="2"/>
      <c r="F560" s="2"/>
      <c r="G560" s="2"/>
      <c r="H560" s="7"/>
      <c r="I560" s="7"/>
      <c r="J560" s="7"/>
      <c r="K560" s="7"/>
      <c r="L560" s="2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5"/>
      <c r="AD560" s="5"/>
      <c r="AE560" s="5"/>
      <c r="AF560" s="37"/>
      <c r="AG560" s="5"/>
      <c r="AH560" s="5"/>
      <c r="AI560" s="5"/>
      <c r="AJ560" s="5"/>
      <c r="AK560" s="5"/>
    </row>
    <row r="561" spans="1:37" ht="15.75" customHeight="1">
      <c r="A561" s="5"/>
      <c r="B561" s="42"/>
      <c r="C561" s="5"/>
      <c r="D561" s="2"/>
      <c r="E561" s="2"/>
      <c r="F561" s="2"/>
      <c r="G561" s="2"/>
      <c r="H561" s="7"/>
      <c r="I561" s="7"/>
      <c r="J561" s="7"/>
      <c r="K561" s="7"/>
      <c r="L561" s="2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5"/>
      <c r="AD561" s="5"/>
      <c r="AE561" s="5"/>
      <c r="AF561" s="37"/>
      <c r="AG561" s="5"/>
      <c r="AH561" s="5"/>
      <c r="AI561" s="5"/>
      <c r="AJ561" s="5"/>
      <c r="AK561" s="5"/>
    </row>
    <row r="562" spans="1:37" ht="15.75" customHeight="1">
      <c r="A562" s="5"/>
      <c r="B562" s="42"/>
      <c r="C562" s="5"/>
      <c r="D562" s="2"/>
      <c r="E562" s="2"/>
      <c r="F562" s="2"/>
      <c r="G562" s="2"/>
      <c r="H562" s="7"/>
      <c r="I562" s="7"/>
      <c r="J562" s="7"/>
      <c r="K562" s="7"/>
      <c r="L562" s="2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5"/>
      <c r="AD562" s="5"/>
      <c r="AE562" s="5"/>
      <c r="AF562" s="37"/>
      <c r="AG562" s="5"/>
      <c r="AH562" s="5"/>
      <c r="AI562" s="5"/>
      <c r="AJ562" s="5"/>
      <c r="AK562" s="5"/>
    </row>
    <row r="563" spans="1:37" ht="15.75" customHeight="1">
      <c r="A563" s="5"/>
      <c r="B563" s="42"/>
      <c r="C563" s="5"/>
      <c r="D563" s="2"/>
      <c r="E563" s="2"/>
      <c r="F563" s="2"/>
      <c r="G563" s="2"/>
      <c r="H563" s="7"/>
      <c r="I563" s="7"/>
      <c r="J563" s="7"/>
      <c r="K563" s="7"/>
      <c r="L563" s="2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5"/>
      <c r="AD563" s="5"/>
      <c r="AE563" s="5"/>
      <c r="AF563" s="37"/>
      <c r="AG563" s="5"/>
      <c r="AH563" s="5"/>
      <c r="AI563" s="5"/>
      <c r="AJ563" s="5"/>
      <c r="AK563" s="5"/>
    </row>
    <row r="564" spans="1:37" ht="15.75" customHeight="1">
      <c r="A564" s="5"/>
      <c r="B564" s="42"/>
      <c r="C564" s="5"/>
      <c r="D564" s="2"/>
      <c r="E564" s="2"/>
      <c r="F564" s="2"/>
      <c r="G564" s="2"/>
      <c r="H564" s="7"/>
      <c r="I564" s="7"/>
      <c r="J564" s="7"/>
      <c r="K564" s="7"/>
      <c r="L564" s="2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5"/>
      <c r="AD564" s="5"/>
      <c r="AE564" s="5"/>
      <c r="AF564" s="37"/>
      <c r="AG564" s="5"/>
      <c r="AH564" s="5"/>
      <c r="AI564" s="5"/>
      <c r="AJ564" s="5"/>
      <c r="AK564" s="5"/>
    </row>
    <row r="565" spans="1:37" ht="15.75" customHeight="1">
      <c r="A565" s="5"/>
      <c r="B565" s="42"/>
      <c r="C565" s="5"/>
      <c r="D565" s="2"/>
      <c r="E565" s="2"/>
      <c r="F565" s="2"/>
      <c r="G565" s="2"/>
      <c r="H565" s="7"/>
      <c r="I565" s="7"/>
      <c r="J565" s="7"/>
      <c r="K565" s="7"/>
      <c r="L565" s="2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5"/>
      <c r="AD565" s="5"/>
      <c r="AE565" s="5"/>
      <c r="AF565" s="37"/>
      <c r="AG565" s="5"/>
      <c r="AH565" s="5"/>
      <c r="AI565" s="5"/>
      <c r="AJ565" s="5"/>
      <c r="AK565" s="5"/>
    </row>
    <row r="566" spans="1:37" ht="15.75" customHeight="1">
      <c r="A566" s="5"/>
      <c r="B566" s="42"/>
      <c r="C566" s="5"/>
      <c r="D566" s="2"/>
      <c r="E566" s="2"/>
      <c r="F566" s="2"/>
      <c r="G566" s="2"/>
      <c r="H566" s="7"/>
      <c r="I566" s="7"/>
      <c r="J566" s="7"/>
      <c r="K566" s="7"/>
      <c r="L566" s="2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5"/>
      <c r="AD566" s="5"/>
      <c r="AE566" s="5"/>
      <c r="AF566" s="37"/>
      <c r="AG566" s="5"/>
      <c r="AH566" s="5"/>
      <c r="AI566" s="5"/>
      <c r="AJ566" s="5"/>
      <c r="AK566" s="5"/>
    </row>
    <row r="567" spans="1:37" ht="15.75" customHeight="1">
      <c r="A567" s="5"/>
      <c r="B567" s="42"/>
      <c r="C567" s="5"/>
      <c r="D567" s="2"/>
      <c r="E567" s="2"/>
      <c r="F567" s="2"/>
      <c r="G567" s="2"/>
      <c r="H567" s="7"/>
      <c r="I567" s="7"/>
      <c r="J567" s="7"/>
      <c r="K567" s="7"/>
      <c r="L567" s="2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5"/>
      <c r="AD567" s="5"/>
      <c r="AE567" s="5"/>
      <c r="AF567" s="37"/>
      <c r="AG567" s="5"/>
      <c r="AH567" s="5"/>
      <c r="AI567" s="5"/>
      <c r="AJ567" s="5"/>
      <c r="AK567" s="5"/>
    </row>
    <row r="568" spans="1:37" ht="15.75" customHeight="1">
      <c r="A568" s="5"/>
      <c r="B568" s="42"/>
      <c r="C568" s="5"/>
      <c r="D568" s="2"/>
      <c r="E568" s="2"/>
      <c r="F568" s="2"/>
      <c r="G568" s="2"/>
      <c r="H568" s="7"/>
      <c r="I568" s="7"/>
      <c r="J568" s="7"/>
      <c r="K568" s="7"/>
      <c r="L568" s="2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5"/>
      <c r="AD568" s="5"/>
      <c r="AE568" s="5"/>
      <c r="AF568" s="37"/>
      <c r="AG568" s="5"/>
      <c r="AH568" s="5"/>
      <c r="AI568" s="5"/>
      <c r="AJ568" s="5"/>
      <c r="AK568" s="5"/>
    </row>
    <row r="569" spans="1:37" ht="15.75" customHeight="1">
      <c r="A569" s="5"/>
      <c r="B569" s="42"/>
      <c r="C569" s="5"/>
      <c r="D569" s="2"/>
      <c r="E569" s="2"/>
      <c r="F569" s="2"/>
      <c r="G569" s="2"/>
      <c r="H569" s="7"/>
      <c r="I569" s="7"/>
      <c r="J569" s="7"/>
      <c r="K569" s="7"/>
      <c r="L569" s="2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5"/>
      <c r="AD569" s="5"/>
      <c r="AE569" s="5"/>
      <c r="AF569" s="37"/>
      <c r="AG569" s="5"/>
      <c r="AH569" s="5"/>
      <c r="AI569" s="5"/>
      <c r="AJ569" s="5"/>
      <c r="AK569" s="5"/>
    </row>
    <row r="570" spans="1:37" ht="15.75" customHeight="1">
      <c r="A570" s="5"/>
      <c r="B570" s="42"/>
      <c r="C570" s="5"/>
      <c r="D570" s="2"/>
      <c r="E570" s="2"/>
      <c r="F570" s="2"/>
      <c r="G570" s="2"/>
      <c r="H570" s="7"/>
      <c r="I570" s="7"/>
      <c r="J570" s="7"/>
      <c r="K570" s="7"/>
      <c r="L570" s="2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5"/>
      <c r="AD570" s="5"/>
      <c r="AE570" s="5"/>
      <c r="AF570" s="37"/>
      <c r="AG570" s="5"/>
      <c r="AH570" s="5"/>
      <c r="AI570" s="5"/>
      <c r="AJ570" s="5"/>
      <c r="AK570" s="5"/>
    </row>
    <row r="571" spans="1:37" ht="15.75" customHeight="1">
      <c r="A571" s="5"/>
      <c r="B571" s="42"/>
      <c r="C571" s="5"/>
      <c r="D571" s="2"/>
      <c r="E571" s="2"/>
      <c r="F571" s="2"/>
      <c r="G571" s="2"/>
      <c r="H571" s="7"/>
      <c r="I571" s="7"/>
      <c r="J571" s="7"/>
      <c r="K571" s="7"/>
      <c r="L571" s="2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5"/>
      <c r="AD571" s="5"/>
      <c r="AE571" s="5"/>
      <c r="AF571" s="37"/>
      <c r="AG571" s="5"/>
      <c r="AH571" s="5"/>
      <c r="AI571" s="5"/>
      <c r="AJ571" s="5"/>
      <c r="AK571" s="5"/>
    </row>
    <row r="572" spans="1:37" ht="15.75" customHeight="1">
      <c r="A572" s="5"/>
      <c r="B572" s="42"/>
      <c r="C572" s="5"/>
      <c r="D572" s="2"/>
      <c r="E572" s="2"/>
      <c r="F572" s="2"/>
      <c r="G572" s="2"/>
      <c r="H572" s="7"/>
      <c r="I572" s="7"/>
      <c r="J572" s="7"/>
      <c r="K572" s="7"/>
      <c r="L572" s="2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5"/>
      <c r="AD572" s="5"/>
      <c r="AE572" s="5"/>
      <c r="AF572" s="37"/>
      <c r="AG572" s="5"/>
      <c r="AH572" s="5"/>
      <c r="AI572" s="5"/>
      <c r="AJ572" s="5"/>
      <c r="AK572" s="5"/>
    </row>
    <row r="573" spans="1:37" ht="15.75" customHeight="1">
      <c r="A573" s="5"/>
      <c r="B573" s="42"/>
      <c r="C573" s="5"/>
      <c r="D573" s="2"/>
      <c r="E573" s="2"/>
      <c r="F573" s="2"/>
      <c r="G573" s="2"/>
      <c r="H573" s="7"/>
      <c r="I573" s="7"/>
      <c r="J573" s="7"/>
      <c r="K573" s="7"/>
      <c r="L573" s="2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5"/>
      <c r="AD573" s="5"/>
      <c r="AE573" s="5"/>
      <c r="AF573" s="37"/>
      <c r="AG573" s="5"/>
      <c r="AH573" s="5"/>
      <c r="AI573" s="5"/>
      <c r="AJ573" s="5"/>
      <c r="AK573" s="5"/>
    </row>
    <row r="574" spans="1:37" ht="15.75" customHeight="1">
      <c r="A574" s="5"/>
      <c r="B574" s="42"/>
      <c r="C574" s="5"/>
      <c r="D574" s="2"/>
      <c r="E574" s="2"/>
      <c r="F574" s="2"/>
      <c r="G574" s="2"/>
      <c r="H574" s="7"/>
      <c r="I574" s="7"/>
      <c r="J574" s="7"/>
      <c r="K574" s="7"/>
      <c r="L574" s="2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5"/>
      <c r="AD574" s="5"/>
      <c r="AE574" s="5"/>
      <c r="AF574" s="37"/>
      <c r="AG574" s="5"/>
      <c r="AH574" s="5"/>
      <c r="AI574" s="5"/>
      <c r="AJ574" s="5"/>
      <c r="AK574" s="5"/>
    </row>
    <row r="575" spans="1:37" ht="15.75" customHeight="1">
      <c r="A575" s="5"/>
      <c r="B575" s="42"/>
      <c r="C575" s="5"/>
      <c r="D575" s="2"/>
      <c r="E575" s="2"/>
      <c r="F575" s="2"/>
      <c r="G575" s="2"/>
      <c r="H575" s="7"/>
      <c r="I575" s="7"/>
      <c r="J575" s="7"/>
      <c r="K575" s="7"/>
      <c r="L575" s="2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5"/>
      <c r="AD575" s="5"/>
      <c r="AE575" s="5"/>
      <c r="AF575" s="37"/>
      <c r="AG575" s="5"/>
      <c r="AH575" s="5"/>
      <c r="AI575" s="5"/>
      <c r="AJ575" s="5"/>
      <c r="AK575" s="5"/>
    </row>
    <row r="576" spans="1:37" ht="15.75" customHeight="1">
      <c r="A576" s="5"/>
      <c r="B576" s="42"/>
      <c r="C576" s="5"/>
      <c r="D576" s="2"/>
      <c r="E576" s="2"/>
      <c r="F576" s="2"/>
      <c r="G576" s="2"/>
      <c r="H576" s="7"/>
      <c r="I576" s="7"/>
      <c r="J576" s="7"/>
      <c r="K576" s="7"/>
      <c r="L576" s="2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5"/>
      <c r="AD576" s="5"/>
      <c r="AE576" s="5"/>
      <c r="AF576" s="37"/>
      <c r="AG576" s="5"/>
      <c r="AH576" s="5"/>
      <c r="AI576" s="5"/>
      <c r="AJ576" s="5"/>
      <c r="AK576" s="5"/>
    </row>
    <row r="577" spans="1:37" ht="15.75" customHeight="1">
      <c r="A577" s="5"/>
      <c r="B577" s="42"/>
      <c r="C577" s="5"/>
      <c r="D577" s="2"/>
      <c r="E577" s="2"/>
      <c r="F577" s="2"/>
      <c r="G577" s="2"/>
      <c r="H577" s="7"/>
      <c r="I577" s="7"/>
      <c r="J577" s="7"/>
      <c r="K577" s="7"/>
      <c r="L577" s="2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5"/>
      <c r="AD577" s="5"/>
      <c r="AE577" s="5"/>
      <c r="AF577" s="37"/>
      <c r="AG577" s="5"/>
      <c r="AH577" s="5"/>
      <c r="AI577" s="5"/>
      <c r="AJ577" s="5"/>
      <c r="AK577" s="5"/>
    </row>
    <row r="578" spans="1:37" ht="15.75" customHeight="1">
      <c r="A578" s="5"/>
      <c r="B578" s="42"/>
      <c r="C578" s="5"/>
      <c r="D578" s="2"/>
      <c r="E578" s="2"/>
      <c r="F578" s="2"/>
      <c r="G578" s="2"/>
      <c r="H578" s="7"/>
      <c r="I578" s="7"/>
      <c r="J578" s="7"/>
      <c r="K578" s="7"/>
      <c r="L578" s="2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5"/>
      <c r="AD578" s="5"/>
      <c r="AE578" s="5"/>
      <c r="AF578" s="37"/>
      <c r="AG578" s="5"/>
      <c r="AH578" s="5"/>
      <c r="AI578" s="5"/>
      <c r="AJ578" s="5"/>
      <c r="AK578" s="5"/>
    </row>
    <row r="579" spans="1:37" ht="15.75" customHeight="1">
      <c r="A579" s="5"/>
      <c r="B579" s="42"/>
      <c r="C579" s="5"/>
      <c r="D579" s="2"/>
      <c r="E579" s="2"/>
      <c r="F579" s="2"/>
      <c r="G579" s="2"/>
      <c r="H579" s="7"/>
      <c r="I579" s="7"/>
      <c r="J579" s="7"/>
      <c r="K579" s="7"/>
      <c r="L579" s="2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5"/>
      <c r="AD579" s="5"/>
      <c r="AE579" s="5"/>
      <c r="AF579" s="37"/>
      <c r="AG579" s="5"/>
      <c r="AH579" s="5"/>
      <c r="AI579" s="5"/>
      <c r="AJ579" s="5"/>
      <c r="AK579" s="5"/>
    </row>
    <row r="580" spans="1:37" ht="15.75" customHeight="1">
      <c r="A580" s="5"/>
      <c r="B580" s="42"/>
      <c r="C580" s="5"/>
      <c r="D580" s="2"/>
      <c r="E580" s="2"/>
      <c r="F580" s="2"/>
      <c r="G580" s="2"/>
      <c r="H580" s="7"/>
      <c r="I580" s="7"/>
      <c r="J580" s="7"/>
      <c r="K580" s="7"/>
      <c r="L580" s="2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5"/>
      <c r="AD580" s="5"/>
      <c r="AE580" s="5"/>
      <c r="AF580" s="37"/>
      <c r="AG580" s="5"/>
      <c r="AH580" s="5"/>
      <c r="AI580" s="5"/>
      <c r="AJ580" s="5"/>
      <c r="AK580" s="5"/>
    </row>
    <row r="581" spans="1:37" ht="15.75" customHeight="1">
      <c r="A581" s="5"/>
      <c r="B581" s="42"/>
      <c r="C581" s="5"/>
      <c r="D581" s="2"/>
      <c r="E581" s="2"/>
      <c r="F581" s="2"/>
      <c r="G581" s="2"/>
      <c r="H581" s="7"/>
      <c r="I581" s="7"/>
      <c r="J581" s="7"/>
      <c r="K581" s="7"/>
      <c r="L581" s="2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5"/>
      <c r="AD581" s="5"/>
      <c r="AE581" s="5"/>
      <c r="AF581" s="37"/>
      <c r="AG581" s="5"/>
      <c r="AH581" s="5"/>
      <c r="AI581" s="5"/>
      <c r="AJ581" s="5"/>
      <c r="AK581" s="5"/>
    </row>
    <row r="582" spans="1:37" ht="15.75" customHeight="1">
      <c r="A582" s="5"/>
      <c r="B582" s="42"/>
      <c r="C582" s="5"/>
      <c r="D582" s="2"/>
      <c r="E582" s="2"/>
      <c r="F582" s="2"/>
      <c r="G582" s="2"/>
      <c r="H582" s="7"/>
      <c r="I582" s="7"/>
      <c r="J582" s="7"/>
      <c r="K582" s="7"/>
      <c r="L582" s="2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5"/>
      <c r="AD582" s="5"/>
      <c r="AE582" s="5"/>
      <c r="AF582" s="37"/>
      <c r="AG582" s="5"/>
      <c r="AH582" s="5"/>
      <c r="AI582" s="5"/>
      <c r="AJ582" s="5"/>
      <c r="AK582" s="5"/>
    </row>
    <row r="583" spans="1:37" ht="15.75" customHeight="1">
      <c r="A583" s="5"/>
      <c r="B583" s="42"/>
      <c r="C583" s="5"/>
      <c r="D583" s="2"/>
      <c r="E583" s="2"/>
      <c r="F583" s="2"/>
      <c r="G583" s="2"/>
      <c r="H583" s="7"/>
      <c r="I583" s="7"/>
      <c r="J583" s="7"/>
      <c r="K583" s="7"/>
      <c r="L583" s="2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5"/>
      <c r="AD583" s="5"/>
      <c r="AE583" s="5"/>
      <c r="AF583" s="37"/>
      <c r="AG583" s="5"/>
      <c r="AH583" s="5"/>
      <c r="AI583" s="5"/>
      <c r="AJ583" s="5"/>
      <c r="AK583" s="5"/>
    </row>
    <row r="584" spans="1:37" ht="15.75" customHeight="1">
      <c r="A584" s="5"/>
      <c r="B584" s="42"/>
      <c r="C584" s="5"/>
      <c r="D584" s="2"/>
      <c r="E584" s="2"/>
      <c r="F584" s="2"/>
      <c r="G584" s="2"/>
      <c r="H584" s="7"/>
      <c r="I584" s="7"/>
      <c r="J584" s="7"/>
      <c r="K584" s="7"/>
      <c r="L584" s="2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5"/>
      <c r="AD584" s="5"/>
      <c r="AE584" s="5"/>
      <c r="AF584" s="37"/>
      <c r="AG584" s="5"/>
      <c r="AH584" s="5"/>
      <c r="AI584" s="5"/>
      <c r="AJ584" s="5"/>
      <c r="AK584" s="5"/>
    </row>
    <row r="585" spans="1:37" ht="15.75" customHeight="1">
      <c r="A585" s="5"/>
      <c r="B585" s="42"/>
      <c r="C585" s="5"/>
      <c r="D585" s="2"/>
      <c r="E585" s="2"/>
      <c r="F585" s="2"/>
      <c r="G585" s="2"/>
      <c r="H585" s="7"/>
      <c r="I585" s="7"/>
      <c r="J585" s="7"/>
      <c r="K585" s="7"/>
      <c r="L585" s="2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5"/>
      <c r="AD585" s="5"/>
      <c r="AE585" s="5"/>
      <c r="AF585" s="37"/>
      <c r="AG585" s="5"/>
      <c r="AH585" s="5"/>
      <c r="AI585" s="5"/>
      <c r="AJ585" s="5"/>
      <c r="AK585" s="5"/>
    </row>
    <row r="586" spans="1:37" ht="15.75" customHeight="1">
      <c r="A586" s="5"/>
      <c r="B586" s="42"/>
      <c r="C586" s="5"/>
      <c r="D586" s="2"/>
      <c r="E586" s="2"/>
      <c r="F586" s="2"/>
      <c r="G586" s="2"/>
      <c r="H586" s="7"/>
      <c r="I586" s="7"/>
      <c r="J586" s="7"/>
      <c r="K586" s="7"/>
      <c r="L586" s="2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5"/>
      <c r="AD586" s="5"/>
      <c r="AE586" s="5"/>
      <c r="AF586" s="37"/>
      <c r="AG586" s="5"/>
      <c r="AH586" s="5"/>
      <c r="AI586" s="5"/>
      <c r="AJ586" s="5"/>
      <c r="AK586" s="5"/>
    </row>
    <row r="587" spans="1:37" ht="15.75" customHeight="1">
      <c r="A587" s="5"/>
      <c r="B587" s="42"/>
      <c r="C587" s="5"/>
      <c r="D587" s="2"/>
      <c r="E587" s="2"/>
      <c r="F587" s="2"/>
      <c r="G587" s="2"/>
      <c r="H587" s="7"/>
      <c r="I587" s="7"/>
      <c r="J587" s="7"/>
      <c r="K587" s="7"/>
      <c r="L587" s="2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5"/>
      <c r="AD587" s="5"/>
      <c r="AE587" s="5"/>
      <c r="AF587" s="37"/>
      <c r="AG587" s="5"/>
      <c r="AH587" s="5"/>
      <c r="AI587" s="5"/>
      <c r="AJ587" s="5"/>
      <c r="AK587" s="5"/>
    </row>
    <row r="588" spans="1:37" ht="15.75" customHeight="1">
      <c r="A588" s="5"/>
      <c r="B588" s="42"/>
      <c r="C588" s="5"/>
      <c r="D588" s="2"/>
      <c r="E588" s="2"/>
      <c r="F588" s="2"/>
      <c r="G588" s="2"/>
      <c r="H588" s="7"/>
      <c r="I588" s="7"/>
      <c r="J588" s="7"/>
      <c r="K588" s="7"/>
      <c r="L588" s="2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5"/>
      <c r="AD588" s="5"/>
      <c r="AE588" s="5"/>
      <c r="AF588" s="37"/>
      <c r="AG588" s="5"/>
      <c r="AH588" s="5"/>
      <c r="AI588" s="5"/>
      <c r="AJ588" s="5"/>
      <c r="AK588" s="5"/>
    </row>
    <row r="589" spans="1:37" ht="15.75" customHeight="1">
      <c r="A589" s="5"/>
      <c r="B589" s="42"/>
      <c r="C589" s="5"/>
      <c r="D589" s="2"/>
      <c r="E589" s="2"/>
      <c r="F589" s="2"/>
      <c r="G589" s="2"/>
      <c r="H589" s="7"/>
      <c r="I589" s="7"/>
      <c r="J589" s="7"/>
      <c r="K589" s="7"/>
      <c r="L589" s="2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5"/>
      <c r="AD589" s="5"/>
      <c r="AE589" s="5"/>
      <c r="AF589" s="37"/>
      <c r="AG589" s="5"/>
      <c r="AH589" s="5"/>
      <c r="AI589" s="5"/>
      <c r="AJ589" s="5"/>
      <c r="AK589" s="5"/>
    </row>
    <row r="590" spans="1:37" ht="15.75" customHeight="1">
      <c r="A590" s="5"/>
      <c r="B590" s="42"/>
      <c r="C590" s="5"/>
      <c r="D590" s="2"/>
      <c r="E590" s="2"/>
      <c r="F590" s="2"/>
      <c r="G590" s="2"/>
      <c r="H590" s="7"/>
      <c r="I590" s="7"/>
      <c r="J590" s="7"/>
      <c r="K590" s="7"/>
      <c r="L590" s="2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5"/>
      <c r="AD590" s="5"/>
      <c r="AE590" s="5"/>
      <c r="AF590" s="37"/>
      <c r="AG590" s="5"/>
      <c r="AH590" s="5"/>
      <c r="AI590" s="5"/>
      <c r="AJ590" s="5"/>
      <c r="AK590" s="5"/>
    </row>
    <row r="591" spans="1:37" ht="15.75" customHeight="1">
      <c r="A591" s="5"/>
      <c r="B591" s="42"/>
      <c r="C591" s="5"/>
      <c r="D591" s="2"/>
      <c r="E591" s="2"/>
      <c r="F591" s="2"/>
      <c r="G591" s="2"/>
      <c r="H591" s="7"/>
      <c r="I591" s="7"/>
      <c r="J591" s="7"/>
      <c r="K591" s="7"/>
      <c r="L591" s="2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5"/>
      <c r="AD591" s="5"/>
      <c r="AE591" s="5"/>
      <c r="AF591" s="37"/>
      <c r="AG591" s="5"/>
      <c r="AH591" s="5"/>
      <c r="AI591" s="5"/>
      <c r="AJ591" s="5"/>
      <c r="AK591" s="5"/>
    </row>
    <row r="592" spans="1:37" ht="15.75" customHeight="1">
      <c r="A592" s="5"/>
      <c r="B592" s="42"/>
      <c r="C592" s="5"/>
      <c r="D592" s="2"/>
      <c r="E592" s="2"/>
      <c r="F592" s="2"/>
      <c r="G592" s="2"/>
      <c r="H592" s="7"/>
      <c r="I592" s="7"/>
      <c r="J592" s="7"/>
      <c r="K592" s="7"/>
      <c r="L592" s="2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5"/>
      <c r="AD592" s="5"/>
      <c r="AE592" s="5"/>
      <c r="AF592" s="37"/>
      <c r="AG592" s="5"/>
      <c r="AH592" s="5"/>
      <c r="AI592" s="5"/>
      <c r="AJ592" s="5"/>
      <c r="AK592" s="5"/>
    </row>
    <row r="593" spans="1:37" ht="15.75" customHeight="1">
      <c r="A593" s="5"/>
      <c r="B593" s="42"/>
      <c r="C593" s="5"/>
      <c r="D593" s="2"/>
      <c r="E593" s="2"/>
      <c r="F593" s="2"/>
      <c r="G593" s="2"/>
      <c r="H593" s="7"/>
      <c r="I593" s="7"/>
      <c r="J593" s="7"/>
      <c r="K593" s="7"/>
      <c r="L593" s="2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5"/>
      <c r="AD593" s="5"/>
      <c r="AE593" s="5"/>
      <c r="AF593" s="37"/>
      <c r="AG593" s="5"/>
      <c r="AH593" s="5"/>
      <c r="AI593" s="5"/>
      <c r="AJ593" s="5"/>
      <c r="AK593" s="5"/>
    </row>
    <row r="594" spans="1:37" ht="15.75" customHeight="1">
      <c r="A594" s="5"/>
      <c r="B594" s="42"/>
      <c r="C594" s="5"/>
      <c r="D594" s="2"/>
      <c r="E594" s="2"/>
      <c r="F594" s="2"/>
      <c r="G594" s="2"/>
      <c r="H594" s="7"/>
      <c r="I594" s="7"/>
      <c r="J594" s="7"/>
      <c r="K594" s="7"/>
      <c r="L594" s="2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5"/>
      <c r="AD594" s="5"/>
      <c r="AE594" s="5"/>
      <c r="AF594" s="37"/>
      <c r="AG594" s="5"/>
      <c r="AH594" s="5"/>
      <c r="AI594" s="5"/>
      <c r="AJ594" s="5"/>
      <c r="AK594" s="5"/>
    </row>
    <row r="595" spans="1:37" ht="15.75" customHeight="1">
      <c r="A595" s="5"/>
      <c r="B595" s="42"/>
      <c r="C595" s="5"/>
      <c r="D595" s="2"/>
      <c r="E595" s="2"/>
      <c r="F595" s="2"/>
      <c r="G595" s="2"/>
      <c r="H595" s="7"/>
      <c r="I595" s="7"/>
      <c r="J595" s="7"/>
      <c r="K595" s="7"/>
      <c r="L595" s="2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5"/>
      <c r="AD595" s="5"/>
      <c r="AE595" s="5"/>
      <c r="AF595" s="37"/>
      <c r="AG595" s="5"/>
      <c r="AH595" s="5"/>
      <c r="AI595" s="5"/>
      <c r="AJ595" s="5"/>
      <c r="AK595" s="5"/>
    </row>
    <row r="596" spans="1:37" ht="15.75" customHeight="1">
      <c r="A596" s="5"/>
      <c r="B596" s="42"/>
      <c r="C596" s="5"/>
      <c r="D596" s="2"/>
      <c r="E596" s="2"/>
      <c r="F596" s="2"/>
      <c r="G596" s="2"/>
      <c r="H596" s="7"/>
      <c r="I596" s="7"/>
      <c r="J596" s="7"/>
      <c r="K596" s="7"/>
      <c r="L596" s="2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5"/>
      <c r="AD596" s="5"/>
      <c r="AE596" s="5"/>
      <c r="AF596" s="37"/>
      <c r="AG596" s="5"/>
      <c r="AH596" s="5"/>
      <c r="AI596" s="5"/>
      <c r="AJ596" s="5"/>
      <c r="AK596" s="5"/>
    </row>
    <row r="597" spans="1:37" ht="15.75" customHeight="1">
      <c r="A597" s="5"/>
      <c r="B597" s="42"/>
      <c r="C597" s="5"/>
      <c r="D597" s="2"/>
      <c r="E597" s="2"/>
      <c r="F597" s="2"/>
      <c r="G597" s="2"/>
      <c r="H597" s="7"/>
      <c r="I597" s="7"/>
      <c r="J597" s="7"/>
      <c r="K597" s="7"/>
      <c r="L597" s="2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5"/>
      <c r="AD597" s="5"/>
      <c r="AE597" s="5"/>
      <c r="AF597" s="37"/>
      <c r="AG597" s="5"/>
      <c r="AH597" s="5"/>
      <c r="AI597" s="5"/>
      <c r="AJ597" s="5"/>
      <c r="AK597" s="5"/>
    </row>
    <row r="598" spans="1:37" ht="15.75" customHeight="1">
      <c r="A598" s="5"/>
      <c r="B598" s="42"/>
      <c r="C598" s="5"/>
      <c r="D598" s="2"/>
      <c r="E598" s="2"/>
      <c r="F598" s="2"/>
      <c r="G598" s="2"/>
      <c r="H598" s="7"/>
      <c r="I598" s="7"/>
      <c r="J598" s="7"/>
      <c r="K598" s="7"/>
      <c r="L598" s="2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5"/>
      <c r="AD598" s="5"/>
      <c r="AE598" s="5"/>
      <c r="AF598" s="37"/>
      <c r="AG598" s="5"/>
      <c r="AH598" s="5"/>
      <c r="AI598" s="5"/>
      <c r="AJ598" s="5"/>
      <c r="AK598" s="5"/>
    </row>
    <row r="599" spans="1:37" ht="15.75" customHeight="1">
      <c r="A599" s="5"/>
      <c r="B599" s="42"/>
      <c r="C599" s="5"/>
      <c r="D599" s="2"/>
      <c r="E599" s="2"/>
      <c r="F599" s="2"/>
      <c r="G599" s="2"/>
      <c r="H599" s="7"/>
      <c r="I599" s="7"/>
      <c r="J599" s="7"/>
      <c r="K599" s="7"/>
      <c r="L599" s="2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5"/>
      <c r="AD599" s="5"/>
      <c r="AE599" s="5"/>
      <c r="AF599" s="37"/>
      <c r="AG599" s="5"/>
      <c r="AH599" s="5"/>
      <c r="AI599" s="5"/>
      <c r="AJ599" s="5"/>
      <c r="AK599" s="5"/>
    </row>
    <row r="600" spans="1:37" ht="15.75" customHeight="1">
      <c r="A600" s="5"/>
      <c r="B600" s="42"/>
      <c r="C600" s="5"/>
      <c r="D600" s="2"/>
      <c r="E600" s="2"/>
      <c r="F600" s="2"/>
      <c r="G600" s="2"/>
      <c r="H600" s="7"/>
      <c r="I600" s="7"/>
      <c r="J600" s="7"/>
      <c r="K600" s="7"/>
      <c r="L600" s="2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5"/>
      <c r="AD600" s="5"/>
      <c r="AE600" s="5"/>
      <c r="AF600" s="37"/>
      <c r="AG600" s="5"/>
      <c r="AH600" s="5"/>
      <c r="AI600" s="5"/>
      <c r="AJ600" s="5"/>
      <c r="AK600" s="5"/>
    </row>
    <row r="601" spans="1:37" ht="15.75" customHeight="1">
      <c r="A601" s="5"/>
      <c r="B601" s="42"/>
      <c r="C601" s="5"/>
      <c r="D601" s="2"/>
      <c r="E601" s="2"/>
      <c r="F601" s="2"/>
      <c r="G601" s="2"/>
      <c r="H601" s="7"/>
      <c r="I601" s="7"/>
      <c r="J601" s="7"/>
      <c r="K601" s="7"/>
      <c r="L601" s="2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5"/>
      <c r="AD601" s="5"/>
      <c r="AE601" s="5"/>
      <c r="AF601" s="37"/>
      <c r="AG601" s="5"/>
      <c r="AH601" s="5"/>
      <c r="AI601" s="5"/>
      <c r="AJ601" s="5"/>
      <c r="AK601" s="5"/>
    </row>
    <row r="602" spans="1:37" ht="15.75" customHeight="1">
      <c r="A602" s="5"/>
      <c r="B602" s="42"/>
      <c r="C602" s="5"/>
      <c r="D602" s="2"/>
      <c r="E602" s="2"/>
      <c r="F602" s="2"/>
      <c r="G602" s="2"/>
      <c r="H602" s="7"/>
      <c r="I602" s="7"/>
      <c r="J602" s="7"/>
      <c r="K602" s="7"/>
      <c r="L602" s="2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5"/>
      <c r="AD602" s="5"/>
      <c r="AE602" s="5"/>
      <c r="AF602" s="37"/>
      <c r="AG602" s="5"/>
      <c r="AH602" s="5"/>
      <c r="AI602" s="5"/>
      <c r="AJ602" s="5"/>
      <c r="AK602" s="5"/>
    </row>
    <row r="603" spans="1:37" ht="15.75" customHeight="1">
      <c r="A603" s="5"/>
      <c r="B603" s="42"/>
      <c r="C603" s="5"/>
      <c r="D603" s="2"/>
      <c r="E603" s="2"/>
      <c r="F603" s="2"/>
      <c r="G603" s="2"/>
      <c r="H603" s="7"/>
      <c r="I603" s="7"/>
      <c r="J603" s="7"/>
      <c r="K603" s="7"/>
      <c r="L603" s="2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5"/>
      <c r="AD603" s="5"/>
      <c r="AE603" s="5"/>
      <c r="AF603" s="37"/>
      <c r="AG603" s="5"/>
      <c r="AH603" s="5"/>
      <c r="AI603" s="5"/>
      <c r="AJ603" s="5"/>
      <c r="AK603" s="5"/>
    </row>
    <row r="604" spans="1:37" ht="15.75" customHeight="1">
      <c r="A604" s="5"/>
      <c r="B604" s="42"/>
      <c r="C604" s="5"/>
      <c r="D604" s="2"/>
      <c r="E604" s="2"/>
      <c r="F604" s="2"/>
      <c r="G604" s="2"/>
      <c r="H604" s="7"/>
      <c r="I604" s="7"/>
      <c r="J604" s="7"/>
      <c r="K604" s="7"/>
      <c r="L604" s="2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5"/>
      <c r="AD604" s="5"/>
      <c r="AE604" s="5"/>
      <c r="AF604" s="37"/>
      <c r="AG604" s="5"/>
      <c r="AH604" s="5"/>
      <c r="AI604" s="5"/>
      <c r="AJ604" s="5"/>
      <c r="AK604" s="5"/>
    </row>
    <row r="605" spans="1:37" ht="15.75" customHeight="1">
      <c r="A605" s="5"/>
      <c r="B605" s="42"/>
      <c r="C605" s="5"/>
      <c r="D605" s="2"/>
      <c r="E605" s="2"/>
      <c r="F605" s="2"/>
      <c r="G605" s="2"/>
      <c r="H605" s="7"/>
      <c r="I605" s="7"/>
      <c r="J605" s="7"/>
      <c r="K605" s="7"/>
      <c r="L605" s="2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5"/>
      <c r="AD605" s="5"/>
      <c r="AE605" s="5"/>
      <c r="AF605" s="37"/>
      <c r="AG605" s="5"/>
      <c r="AH605" s="5"/>
      <c r="AI605" s="5"/>
      <c r="AJ605" s="5"/>
      <c r="AK605" s="5"/>
    </row>
    <row r="606" spans="1:37" ht="15.75" customHeight="1">
      <c r="A606" s="5"/>
      <c r="B606" s="42"/>
      <c r="C606" s="5"/>
      <c r="D606" s="2"/>
      <c r="E606" s="2"/>
      <c r="F606" s="2"/>
      <c r="G606" s="2"/>
      <c r="H606" s="7"/>
      <c r="I606" s="7"/>
      <c r="J606" s="7"/>
      <c r="K606" s="7"/>
      <c r="L606" s="2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5"/>
      <c r="AD606" s="5"/>
      <c r="AE606" s="5"/>
      <c r="AF606" s="37"/>
      <c r="AG606" s="5"/>
      <c r="AH606" s="5"/>
      <c r="AI606" s="5"/>
      <c r="AJ606" s="5"/>
      <c r="AK606" s="5"/>
    </row>
    <row r="607" spans="1:37" ht="15.75" customHeight="1">
      <c r="A607" s="5"/>
      <c r="B607" s="42"/>
      <c r="C607" s="5"/>
      <c r="D607" s="2"/>
      <c r="E607" s="2"/>
      <c r="F607" s="2"/>
      <c r="G607" s="2"/>
      <c r="H607" s="7"/>
      <c r="I607" s="7"/>
      <c r="J607" s="7"/>
      <c r="K607" s="7"/>
      <c r="L607" s="2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5"/>
      <c r="AD607" s="5"/>
      <c r="AE607" s="5"/>
      <c r="AF607" s="37"/>
      <c r="AG607" s="5"/>
      <c r="AH607" s="5"/>
      <c r="AI607" s="5"/>
      <c r="AJ607" s="5"/>
      <c r="AK607" s="5"/>
    </row>
    <row r="608" spans="1:37" ht="15.75" customHeight="1">
      <c r="A608" s="5"/>
      <c r="B608" s="42"/>
      <c r="C608" s="5"/>
      <c r="D608" s="2"/>
      <c r="E608" s="2"/>
      <c r="F608" s="2"/>
      <c r="G608" s="2"/>
      <c r="H608" s="7"/>
      <c r="I608" s="7"/>
      <c r="J608" s="7"/>
      <c r="K608" s="7"/>
      <c r="L608" s="2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5"/>
      <c r="AD608" s="5"/>
      <c r="AE608" s="5"/>
      <c r="AF608" s="37"/>
      <c r="AG608" s="5"/>
      <c r="AH608" s="5"/>
      <c r="AI608" s="5"/>
      <c r="AJ608" s="5"/>
      <c r="AK608" s="5"/>
    </row>
    <row r="609" spans="1:37" ht="15.75" customHeight="1">
      <c r="A609" s="5"/>
      <c r="B609" s="42"/>
      <c r="C609" s="5"/>
      <c r="D609" s="2"/>
      <c r="E609" s="2"/>
      <c r="F609" s="2"/>
      <c r="G609" s="2"/>
      <c r="H609" s="7"/>
      <c r="I609" s="7"/>
      <c r="J609" s="7"/>
      <c r="K609" s="7"/>
      <c r="L609" s="2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5"/>
      <c r="AD609" s="5"/>
      <c r="AE609" s="5"/>
      <c r="AF609" s="37"/>
      <c r="AG609" s="5"/>
      <c r="AH609" s="5"/>
      <c r="AI609" s="5"/>
      <c r="AJ609" s="5"/>
      <c r="AK609" s="5"/>
    </row>
    <row r="610" spans="1:37" ht="15.75" customHeight="1">
      <c r="A610" s="5"/>
      <c r="B610" s="42"/>
      <c r="C610" s="5"/>
      <c r="D610" s="2"/>
      <c r="E610" s="2"/>
      <c r="F610" s="2"/>
      <c r="G610" s="2"/>
      <c r="H610" s="7"/>
      <c r="I610" s="7"/>
      <c r="J610" s="7"/>
      <c r="K610" s="7"/>
      <c r="L610" s="2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5"/>
      <c r="AD610" s="5"/>
      <c r="AE610" s="5"/>
      <c r="AF610" s="37"/>
      <c r="AG610" s="5"/>
      <c r="AH610" s="5"/>
      <c r="AI610" s="5"/>
      <c r="AJ610" s="5"/>
      <c r="AK610" s="5"/>
    </row>
    <row r="611" spans="1:37" ht="15.75" customHeight="1">
      <c r="A611" s="5"/>
      <c r="B611" s="42"/>
      <c r="C611" s="5"/>
      <c r="D611" s="2"/>
      <c r="E611" s="2"/>
      <c r="F611" s="2"/>
      <c r="G611" s="2"/>
      <c r="H611" s="7"/>
      <c r="I611" s="7"/>
      <c r="J611" s="7"/>
      <c r="K611" s="7"/>
      <c r="L611" s="2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5"/>
      <c r="AD611" s="5"/>
      <c r="AE611" s="5"/>
      <c r="AF611" s="37"/>
      <c r="AG611" s="5"/>
      <c r="AH611" s="5"/>
      <c r="AI611" s="5"/>
      <c r="AJ611" s="5"/>
      <c r="AK611" s="5"/>
    </row>
    <row r="612" spans="1:37" ht="15.75" customHeight="1">
      <c r="A612" s="5"/>
      <c r="B612" s="42"/>
      <c r="C612" s="5"/>
      <c r="D612" s="2"/>
      <c r="E612" s="2"/>
      <c r="F612" s="2"/>
      <c r="G612" s="2"/>
      <c r="H612" s="7"/>
      <c r="I612" s="7"/>
      <c r="J612" s="7"/>
      <c r="K612" s="7"/>
      <c r="L612" s="2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5"/>
      <c r="AD612" s="5"/>
      <c r="AE612" s="5"/>
      <c r="AF612" s="37"/>
      <c r="AG612" s="5"/>
      <c r="AH612" s="5"/>
      <c r="AI612" s="5"/>
      <c r="AJ612" s="5"/>
      <c r="AK612" s="5"/>
    </row>
    <row r="613" spans="1:37" ht="15.75" customHeight="1">
      <c r="A613" s="5"/>
      <c r="B613" s="42"/>
      <c r="C613" s="5"/>
      <c r="D613" s="2"/>
      <c r="E613" s="2"/>
      <c r="F613" s="2"/>
      <c r="G613" s="2"/>
      <c r="H613" s="7"/>
      <c r="I613" s="7"/>
      <c r="J613" s="7"/>
      <c r="K613" s="7"/>
      <c r="L613" s="2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5"/>
      <c r="AD613" s="5"/>
      <c r="AE613" s="5"/>
      <c r="AF613" s="37"/>
      <c r="AG613" s="5"/>
      <c r="AH613" s="5"/>
      <c r="AI613" s="5"/>
      <c r="AJ613" s="5"/>
      <c r="AK613" s="5"/>
    </row>
    <row r="614" spans="1:37" ht="15.75" customHeight="1">
      <c r="A614" s="5"/>
      <c r="B614" s="42"/>
      <c r="C614" s="5"/>
      <c r="D614" s="2"/>
      <c r="E614" s="2"/>
      <c r="F614" s="2"/>
      <c r="G614" s="2"/>
      <c r="H614" s="7"/>
      <c r="I614" s="7"/>
      <c r="J614" s="7"/>
      <c r="K614" s="7"/>
      <c r="L614" s="2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5"/>
      <c r="AD614" s="5"/>
      <c r="AE614" s="5"/>
      <c r="AF614" s="37"/>
      <c r="AG614" s="5"/>
      <c r="AH614" s="5"/>
      <c r="AI614" s="5"/>
      <c r="AJ614" s="5"/>
      <c r="AK614" s="5"/>
    </row>
    <row r="615" spans="1:37" ht="15.75" customHeight="1">
      <c r="A615" s="5"/>
      <c r="B615" s="42"/>
      <c r="C615" s="5"/>
      <c r="D615" s="2"/>
      <c r="E615" s="2"/>
      <c r="F615" s="2"/>
      <c r="G615" s="2"/>
      <c r="H615" s="7"/>
      <c r="I615" s="7"/>
      <c r="J615" s="7"/>
      <c r="K615" s="7"/>
      <c r="L615" s="2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5"/>
      <c r="AD615" s="5"/>
      <c r="AE615" s="5"/>
      <c r="AF615" s="37"/>
      <c r="AG615" s="5"/>
      <c r="AH615" s="5"/>
      <c r="AI615" s="5"/>
      <c r="AJ615" s="5"/>
      <c r="AK615" s="5"/>
    </row>
    <row r="616" spans="1:37" ht="15.75" customHeight="1">
      <c r="A616" s="5"/>
      <c r="B616" s="42"/>
      <c r="C616" s="5"/>
      <c r="D616" s="2"/>
      <c r="E616" s="2"/>
      <c r="F616" s="2"/>
      <c r="G616" s="2"/>
      <c r="H616" s="7"/>
      <c r="I616" s="7"/>
      <c r="J616" s="7"/>
      <c r="K616" s="7"/>
      <c r="L616" s="2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5"/>
      <c r="AD616" s="5"/>
      <c r="AE616" s="5"/>
      <c r="AF616" s="37"/>
      <c r="AG616" s="5"/>
      <c r="AH616" s="5"/>
      <c r="AI616" s="5"/>
      <c r="AJ616" s="5"/>
      <c r="AK616" s="5"/>
    </row>
    <row r="617" spans="1:37" ht="15.75" customHeight="1">
      <c r="A617" s="5"/>
      <c r="B617" s="42"/>
      <c r="C617" s="5"/>
      <c r="D617" s="2"/>
      <c r="E617" s="2"/>
      <c r="F617" s="2"/>
      <c r="G617" s="2"/>
      <c r="H617" s="7"/>
      <c r="I617" s="7"/>
      <c r="J617" s="7"/>
      <c r="K617" s="7"/>
      <c r="L617" s="2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5"/>
      <c r="AD617" s="5"/>
      <c r="AE617" s="5"/>
      <c r="AF617" s="37"/>
      <c r="AG617" s="5"/>
      <c r="AH617" s="5"/>
      <c r="AI617" s="5"/>
      <c r="AJ617" s="5"/>
      <c r="AK617" s="5"/>
    </row>
    <row r="618" spans="1:37" ht="15.75" customHeight="1">
      <c r="A618" s="5"/>
      <c r="B618" s="42"/>
      <c r="C618" s="5"/>
      <c r="D618" s="2"/>
      <c r="E618" s="2"/>
      <c r="F618" s="2"/>
      <c r="G618" s="2"/>
      <c r="H618" s="7"/>
      <c r="I618" s="7"/>
      <c r="J618" s="7"/>
      <c r="K618" s="7"/>
      <c r="L618" s="2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5"/>
      <c r="AD618" s="5"/>
      <c r="AE618" s="5"/>
      <c r="AF618" s="37"/>
      <c r="AG618" s="5"/>
      <c r="AH618" s="5"/>
      <c r="AI618" s="5"/>
      <c r="AJ618" s="5"/>
      <c r="AK618" s="5"/>
    </row>
    <row r="619" spans="1:37" ht="15.75" customHeight="1">
      <c r="A619" s="5"/>
      <c r="B619" s="42"/>
      <c r="C619" s="5"/>
      <c r="D619" s="2"/>
      <c r="E619" s="2"/>
      <c r="F619" s="2"/>
      <c r="G619" s="2"/>
      <c r="H619" s="7"/>
      <c r="I619" s="7"/>
      <c r="J619" s="7"/>
      <c r="K619" s="7"/>
      <c r="L619" s="2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5"/>
      <c r="AD619" s="5"/>
      <c r="AE619" s="5"/>
      <c r="AF619" s="37"/>
      <c r="AG619" s="5"/>
      <c r="AH619" s="5"/>
      <c r="AI619" s="5"/>
      <c r="AJ619" s="5"/>
      <c r="AK619" s="5"/>
    </row>
    <row r="620" spans="1:37" ht="15.75" customHeight="1">
      <c r="A620" s="5"/>
      <c r="B620" s="42"/>
      <c r="C620" s="5"/>
      <c r="D620" s="2"/>
      <c r="E620" s="2"/>
      <c r="F620" s="2"/>
      <c r="G620" s="2"/>
      <c r="H620" s="7"/>
      <c r="I620" s="7"/>
      <c r="J620" s="7"/>
      <c r="K620" s="7"/>
      <c r="L620" s="2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5"/>
      <c r="AD620" s="5"/>
      <c r="AE620" s="5"/>
      <c r="AF620" s="37"/>
      <c r="AG620" s="5"/>
      <c r="AH620" s="5"/>
      <c r="AI620" s="5"/>
      <c r="AJ620" s="5"/>
      <c r="AK620" s="5"/>
    </row>
    <row r="621" spans="1:37" ht="15.75" customHeight="1">
      <c r="A621" s="5"/>
      <c r="B621" s="42"/>
      <c r="C621" s="5"/>
      <c r="D621" s="2"/>
      <c r="E621" s="2"/>
      <c r="F621" s="2"/>
      <c r="G621" s="2"/>
      <c r="H621" s="7"/>
      <c r="I621" s="7"/>
      <c r="J621" s="7"/>
      <c r="K621" s="7"/>
      <c r="L621" s="2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5"/>
      <c r="AD621" s="5"/>
      <c r="AE621" s="5"/>
      <c r="AF621" s="37"/>
      <c r="AG621" s="5"/>
      <c r="AH621" s="5"/>
      <c r="AI621" s="5"/>
      <c r="AJ621" s="5"/>
      <c r="AK621" s="5"/>
    </row>
    <row r="622" spans="1:37" ht="15.75" customHeight="1">
      <c r="A622" s="5"/>
      <c r="B622" s="42"/>
      <c r="C622" s="5"/>
      <c r="D622" s="2"/>
      <c r="E622" s="2"/>
      <c r="F622" s="2"/>
      <c r="G622" s="2"/>
      <c r="H622" s="7"/>
      <c r="I622" s="7"/>
      <c r="J622" s="7"/>
      <c r="K622" s="7"/>
      <c r="L622" s="2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5"/>
      <c r="AD622" s="5"/>
      <c r="AE622" s="5"/>
      <c r="AF622" s="37"/>
      <c r="AG622" s="5"/>
      <c r="AH622" s="5"/>
      <c r="AI622" s="5"/>
      <c r="AJ622" s="5"/>
      <c r="AK622" s="5"/>
    </row>
    <row r="623" spans="1:37" ht="15.75" customHeight="1">
      <c r="A623" s="5"/>
      <c r="B623" s="42"/>
      <c r="C623" s="5"/>
      <c r="D623" s="2"/>
      <c r="E623" s="2"/>
      <c r="F623" s="2"/>
      <c r="G623" s="2"/>
      <c r="H623" s="7"/>
      <c r="I623" s="7"/>
      <c r="J623" s="7"/>
      <c r="K623" s="7"/>
      <c r="L623" s="2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5"/>
      <c r="AD623" s="5"/>
      <c r="AE623" s="5"/>
      <c r="AF623" s="37"/>
      <c r="AG623" s="5"/>
      <c r="AH623" s="5"/>
      <c r="AI623" s="5"/>
      <c r="AJ623" s="5"/>
      <c r="AK623" s="5"/>
    </row>
    <row r="624" spans="1:37" ht="15.75" customHeight="1">
      <c r="A624" s="5"/>
      <c r="B624" s="42"/>
      <c r="C624" s="5"/>
      <c r="D624" s="2"/>
      <c r="E624" s="2"/>
      <c r="F624" s="2"/>
      <c r="G624" s="2"/>
      <c r="H624" s="7"/>
      <c r="I624" s="7"/>
      <c r="J624" s="7"/>
      <c r="K624" s="7"/>
      <c r="L624" s="2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5"/>
      <c r="AD624" s="5"/>
      <c r="AE624" s="5"/>
      <c r="AF624" s="37"/>
      <c r="AG624" s="5"/>
      <c r="AH624" s="5"/>
      <c r="AI624" s="5"/>
      <c r="AJ624" s="5"/>
      <c r="AK624" s="5"/>
    </row>
    <row r="625" spans="1:37" ht="15.75" customHeight="1">
      <c r="A625" s="5"/>
      <c r="B625" s="42"/>
      <c r="C625" s="5"/>
      <c r="D625" s="2"/>
      <c r="E625" s="2"/>
      <c r="F625" s="2"/>
      <c r="G625" s="2"/>
      <c r="H625" s="7"/>
      <c r="I625" s="7"/>
      <c r="J625" s="7"/>
      <c r="K625" s="7"/>
      <c r="L625" s="2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5"/>
      <c r="AD625" s="5"/>
      <c r="AE625" s="5"/>
      <c r="AF625" s="37"/>
      <c r="AG625" s="5"/>
      <c r="AH625" s="5"/>
      <c r="AI625" s="5"/>
      <c r="AJ625" s="5"/>
      <c r="AK625" s="5"/>
    </row>
    <row r="626" spans="1:37" ht="15.75" customHeight="1">
      <c r="A626" s="5"/>
      <c r="B626" s="42"/>
      <c r="C626" s="5"/>
      <c r="D626" s="2"/>
      <c r="E626" s="2"/>
      <c r="F626" s="2"/>
      <c r="G626" s="2"/>
      <c r="H626" s="7"/>
      <c r="I626" s="7"/>
      <c r="J626" s="7"/>
      <c r="K626" s="7"/>
      <c r="L626" s="2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5"/>
      <c r="AD626" s="5"/>
      <c r="AE626" s="5"/>
      <c r="AF626" s="37"/>
      <c r="AG626" s="5"/>
      <c r="AH626" s="5"/>
      <c r="AI626" s="5"/>
      <c r="AJ626" s="5"/>
      <c r="AK626" s="5"/>
    </row>
    <row r="627" spans="1:37" ht="15.75" customHeight="1">
      <c r="A627" s="5"/>
      <c r="B627" s="42"/>
      <c r="C627" s="5"/>
      <c r="D627" s="2"/>
      <c r="E627" s="2"/>
      <c r="F627" s="2"/>
      <c r="G627" s="2"/>
      <c r="H627" s="7"/>
      <c r="I627" s="7"/>
      <c r="J627" s="7"/>
      <c r="K627" s="7"/>
      <c r="L627" s="2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5"/>
      <c r="AD627" s="5"/>
      <c r="AE627" s="5"/>
      <c r="AF627" s="37"/>
      <c r="AG627" s="5"/>
      <c r="AH627" s="5"/>
      <c r="AI627" s="5"/>
      <c r="AJ627" s="5"/>
      <c r="AK627" s="5"/>
    </row>
    <row r="628" spans="1:37" ht="15.75" customHeight="1">
      <c r="A628" s="5"/>
      <c r="B628" s="42"/>
      <c r="C628" s="5"/>
      <c r="D628" s="2"/>
      <c r="E628" s="2"/>
      <c r="F628" s="2"/>
      <c r="G628" s="2"/>
      <c r="H628" s="7"/>
      <c r="I628" s="7"/>
      <c r="J628" s="7"/>
      <c r="K628" s="7"/>
      <c r="L628" s="2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5"/>
      <c r="AD628" s="5"/>
      <c r="AE628" s="5"/>
      <c r="AF628" s="37"/>
      <c r="AG628" s="5"/>
      <c r="AH628" s="5"/>
      <c r="AI628" s="5"/>
      <c r="AJ628" s="5"/>
      <c r="AK628" s="5"/>
    </row>
    <row r="629" spans="1:37" ht="15.75" customHeight="1">
      <c r="A629" s="5"/>
      <c r="B629" s="42"/>
      <c r="C629" s="5"/>
      <c r="D629" s="2"/>
      <c r="E629" s="2"/>
      <c r="F629" s="2"/>
      <c r="G629" s="2"/>
      <c r="H629" s="7"/>
      <c r="I629" s="7"/>
      <c r="J629" s="7"/>
      <c r="K629" s="7"/>
      <c r="L629" s="2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5"/>
      <c r="AD629" s="5"/>
      <c r="AE629" s="5"/>
      <c r="AF629" s="37"/>
      <c r="AG629" s="5"/>
      <c r="AH629" s="5"/>
      <c r="AI629" s="5"/>
      <c r="AJ629" s="5"/>
      <c r="AK629" s="5"/>
    </row>
    <row r="630" spans="1:37" ht="15.75" customHeight="1">
      <c r="A630" s="5"/>
      <c r="B630" s="42"/>
      <c r="C630" s="5"/>
      <c r="D630" s="2"/>
      <c r="E630" s="2"/>
      <c r="F630" s="2"/>
      <c r="G630" s="2"/>
      <c r="H630" s="7"/>
      <c r="I630" s="7"/>
      <c r="J630" s="7"/>
      <c r="K630" s="7"/>
      <c r="L630" s="2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5"/>
      <c r="AD630" s="5"/>
      <c r="AE630" s="5"/>
      <c r="AF630" s="37"/>
      <c r="AG630" s="5"/>
      <c r="AH630" s="5"/>
      <c r="AI630" s="5"/>
      <c r="AJ630" s="5"/>
      <c r="AK630" s="5"/>
    </row>
    <row r="631" spans="1:37" ht="15.75" customHeight="1">
      <c r="A631" s="5"/>
      <c r="B631" s="42"/>
      <c r="C631" s="5"/>
      <c r="D631" s="2"/>
      <c r="E631" s="2"/>
      <c r="F631" s="2"/>
      <c r="G631" s="2"/>
      <c r="H631" s="7"/>
      <c r="I631" s="7"/>
      <c r="J631" s="7"/>
      <c r="K631" s="7"/>
      <c r="L631" s="2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5"/>
      <c r="AD631" s="5"/>
      <c r="AE631" s="5"/>
      <c r="AF631" s="37"/>
      <c r="AG631" s="5"/>
      <c r="AH631" s="5"/>
      <c r="AI631" s="5"/>
      <c r="AJ631" s="5"/>
      <c r="AK631" s="5"/>
    </row>
    <row r="632" spans="1:37" ht="15.75" customHeight="1">
      <c r="A632" s="5"/>
      <c r="B632" s="42"/>
      <c r="C632" s="5"/>
      <c r="D632" s="2"/>
      <c r="E632" s="2"/>
      <c r="F632" s="2"/>
      <c r="G632" s="2"/>
      <c r="H632" s="7"/>
      <c r="I632" s="7"/>
      <c r="J632" s="7"/>
      <c r="K632" s="7"/>
      <c r="L632" s="2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5"/>
      <c r="AD632" s="5"/>
      <c r="AE632" s="5"/>
      <c r="AF632" s="37"/>
      <c r="AG632" s="5"/>
      <c r="AH632" s="5"/>
      <c r="AI632" s="5"/>
      <c r="AJ632" s="5"/>
      <c r="AK632" s="5"/>
    </row>
    <row r="633" spans="1:37" ht="15.75" customHeight="1">
      <c r="A633" s="5"/>
      <c r="B633" s="42"/>
      <c r="C633" s="5"/>
      <c r="D633" s="2"/>
      <c r="E633" s="2"/>
      <c r="F633" s="2"/>
      <c r="G633" s="2"/>
      <c r="H633" s="7"/>
      <c r="I633" s="7"/>
      <c r="J633" s="7"/>
      <c r="K633" s="7"/>
      <c r="L633" s="2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5"/>
      <c r="AD633" s="5"/>
      <c r="AE633" s="5"/>
      <c r="AF633" s="37"/>
      <c r="AG633" s="5"/>
      <c r="AH633" s="5"/>
      <c r="AI633" s="5"/>
      <c r="AJ633" s="5"/>
      <c r="AK633" s="5"/>
    </row>
    <row r="634" spans="1:37" ht="15.75" customHeight="1">
      <c r="A634" s="5"/>
      <c r="B634" s="42"/>
      <c r="C634" s="5"/>
      <c r="D634" s="2"/>
      <c r="E634" s="2"/>
      <c r="F634" s="2"/>
      <c r="G634" s="2"/>
      <c r="H634" s="7"/>
      <c r="I634" s="7"/>
      <c r="J634" s="7"/>
      <c r="K634" s="7"/>
      <c r="L634" s="2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5"/>
      <c r="AD634" s="5"/>
      <c r="AE634" s="5"/>
      <c r="AF634" s="37"/>
      <c r="AG634" s="5"/>
      <c r="AH634" s="5"/>
      <c r="AI634" s="5"/>
      <c r="AJ634" s="5"/>
      <c r="AK634" s="5"/>
    </row>
    <row r="635" spans="1:37" ht="15.75" customHeight="1">
      <c r="A635" s="5"/>
      <c r="B635" s="42"/>
      <c r="C635" s="5"/>
      <c r="D635" s="2"/>
      <c r="E635" s="2"/>
      <c r="F635" s="2"/>
      <c r="G635" s="2"/>
      <c r="H635" s="7"/>
      <c r="I635" s="7"/>
      <c r="J635" s="7"/>
      <c r="K635" s="7"/>
      <c r="L635" s="2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5"/>
      <c r="AD635" s="5"/>
      <c r="AE635" s="5"/>
      <c r="AF635" s="37"/>
      <c r="AG635" s="5"/>
      <c r="AH635" s="5"/>
      <c r="AI635" s="5"/>
      <c r="AJ635" s="5"/>
      <c r="AK635" s="5"/>
    </row>
    <row r="636" spans="1:37" ht="15.75" customHeight="1">
      <c r="A636" s="5"/>
      <c r="B636" s="42"/>
      <c r="C636" s="5"/>
      <c r="D636" s="2"/>
      <c r="E636" s="2"/>
      <c r="F636" s="2"/>
      <c r="G636" s="2"/>
      <c r="H636" s="7"/>
      <c r="I636" s="7"/>
      <c r="J636" s="7"/>
      <c r="K636" s="7"/>
      <c r="L636" s="2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5"/>
      <c r="AD636" s="5"/>
      <c r="AE636" s="5"/>
      <c r="AF636" s="37"/>
      <c r="AG636" s="5"/>
      <c r="AH636" s="5"/>
      <c r="AI636" s="5"/>
      <c r="AJ636" s="5"/>
      <c r="AK636" s="5"/>
    </row>
    <row r="637" spans="1:37" ht="15.75" customHeight="1">
      <c r="A637" s="5"/>
      <c r="B637" s="42"/>
      <c r="C637" s="5"/>
      <c r="D637" s="2"/>
      <c r="E637" s="2"/>
      <c r="F637" s="2"/>
      <c r="G637" s="2"/>
      <c r="H637" s="7"/>
      <c r="I637" s="7"/>
      <c r="J637" s="7"/>
      <c r="K637" s="7"/>
      <c r="L637" s="2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5"/>
      <c r="AD637" s="5"/>
      <c r="AE637" s="5"/>
      <c r="AF637" s="37"/>
      <c r="AG637" s="5"/>
      <c r="AH637" s="5"/>
      <c r="AI637" s="5"/>
      <c r="AJ637" s="5"/>
      <c r="AK637" s="5"/>
    </row>
    <row r="638" spans="1:37" ht="15.75" customHeight="1">
      <c r="A638" s="5"/>
      <c r="B638" s="42"/>
      <c r="C638" s="5"/>
      <c r="D638" s="2"/>
      <c r="E638" s="2"/>
      <c r="F638" s="2"/>
      <c r="G638" s="2"/>
      <c r="H638" s="7"/>
      <c r="I638" s="7"/>
      <c r="J638" s="7"/>
      <c r="K638" s="7"/>
      <c r="L638" s="2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5"/>
      <c r="AD638" s="5"/>
      <c r="AE638" s="5"/>
      <c r="AF638" s="37"/>
      <c r="AG638" s="5"/>
      <c r="AH638" s="5"/>
      <c r="AI638" s="5"/>
      <c r="AJ638" s="5"/>
      <c r="AK638" s="5"/>
    </row>
    <row r="639" spans="1:37" ht="15.75" customHeight="1">
      <c r="A639" s="5"/>
      <c r="B639" s="42"/>
      <c r="C639" s="5"/>
      <c r="D639" s="2"/>
      <c r="E639" s="2"/>
      <c r="F639" s="2"/>
      <c r="G639" s="2"/>
      <c r="H639" s="7"/>
      <c r="I639" s="7"/>
      <c r="J639" s="7"/>
      <c r="K639" s="7"/>
      <c r="L639" s="2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5"/>
      <c r="AD639" s="5"/>
      <c r="AE639" s="5"/>
      <c r="AF639" s="37"/>
      <c r="AG639" s="5"/>
      <c r="AH639" s="5"/>
      <c r="AI639" s="5"/>
      <c r="AJ639" s="5"/>
      <c r="AK639" s="5"/>
    </row>
    <row r="640" spans="1:37" ht="15.75" customHeight="1">
      <c r="A640" s="5"/>
      <c r="B640" s="42"/>
      <c r="C640" s="5"/>
      <c r="D640" s="2"/>
      <c r="E640" s="2"/>
      <c r="F640" s="2"/>
      <c r="G640" s="2"/>
      <c r="H640" s="7"/>
      <c r="I640" s="7"/>
      <c r="J640" s="7"/>
      <c r="K640" s="7"/>
      <c r="L640" s="2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5"/>
      <c r="AD640" s="5"/>
      <c r="AE640" s="5"/>
      <c r="AF640" s="37"/>
      <c r="AG640" s="5"/>
      <c r="AH640" s="5"/>
      <c r="AI640" s="5"/>
      <c r="AJ640" s="5"/>
      <c r="AK640" s="5"/>
    </row>
    <row r="641" spans="1:37" ht="15.75" customHeight="1">
      <c r="A641" s="5"/>
      <c r="B641" s="42"/>
      <c r="C641" s="5"/>
      <c r="D641" s="2"/>
      <c r="E641" s="2"/>
      <c r="F641" s="2"/>
      <c r="G641" s="2"/>
      <c r="H641" s="7"/>
      <c r="I641" s="7"/>
      <c r="J641" s="7"/>
      <c r="K641" s="7"/>
      <c r="L641" s="2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5"/>
      <c r="AD641" s="5"/>
      <c r="AE641" s="5"/>
      <c r="AF641" s="37"/>
      <c r="AG641" s="5"/>
      <c r="AH641" s="5"/>
      <c r="AI641" s="5"/>
      <c r="AJ641" s="5"/>
      <c r="AK641" s="5"/>
    </row>
    <row r="642" spans="1:37" ht="15.75" customHeight="1">
      <c r="A642" s="5"/>
      <c r="B642" s="42"/>
      <c r="C642" s="5"/>
      <c r="D642" s="2"/>
      <c r="E642" s="2"/>
      <c r="F642" s="2"/>
      <c r="G642" s="2"/>
      <c r="H642" s="7"/>
      <c r="I642" s="7"/>
      <c r="J642" s="7"/>
      <c r="K642" s="7"/>
      <c r="L642" s="2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5"/>
      <c r="AD642" s="5"/>
      <c r="AE642" s="5"/>
      <c r="AF642" s="37"/>
      <c r="AG642" s="5"/>
      <c r="AH642" s="5"/>
      <c r="AI642" s="5"/>
      <c r="AJ642" s="5"/>
      <c r="AK642" s="5"/>
    </row>
    <row r="643" spans="1:37" ht="15.75" customHeight="1">
      <c r="A643" s="5"/>
      <c r="B643" s="42"/>
      <c r="C643" s="5"/>
      <c r="D643" s="2"/>
      <c r="E643" s="2"/>
      <c r="F643" s="2"/>
      <c r="G643" s="2"/>
      <c r="H643" s="7"/>
      <c r="I643" s="7"/>
      <c r="J643" s="7"/>
      <c r="K643" s="7"/>
      <c r="L643" s="2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5"/>
      <c r="AD643" s="5"/>
      <c r="AE643" s="5"/>
      <c r="AF643" s="37"/>
      <c r="AG643" s="5"/>
      <c r="AH643" s="5"/>
      <c r="AI643" s="5"/>
      <c r="AJ643" s="5"/>
      <c r="AK643" s="5"/>
    </row>
    <row r="644" spans="1:37" ht="15.75" customHeight="1">
      <c r="A644" s="5"/>
      <c r="B644" s="42"/>
      <c r="C644" s="5"/>
      <c r="D644" s="2"/>
      <c r="E644" s="2"/>
      <c r="F644" s="2"/>
      <c r="G644" s="2"/>
      <c r="H644" s="7"/>
      <c r="I644" s="7"/>
      <c r="J644" s="7"/>
      <c r="K644" s="7"/>
      <c r="L644" s="2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5"/>
      <c r="AD644" s="5"/>
      <c r="AE644" s="5"/>
      <c r="AF644" s="37"/>
      <c r="AG644" s="5"/>
      <c r="AH644" s="5"/>
      <c r="AI644" s="5"/>
      <c r="AJ644" s="5"/>
      <c r="AK644" s="5"/>
    </row>
    <row r="645" spans="1:37" ht="15.75" customHeight="1">
      <c r="A645" s="5"/>
      <c r="B645" s="42"/>
      <c r="C645" s="5"/>
      <c r="D645" s="2"/>
      <c r="E645" s="2"/>
      <c r="F645" s="2"/>
      <c r="G645" s="2"/>
      <c r="H645" s="7"/>
      <c r="I645" s="7"/>
      <c r="J645" s="7"/>
      <c r="K645" s="7"/>
      <c r="L645" s="2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5"/>
      <c r="AD645" s="5"/>
      <c r="AE645" s="5"/>
      <c r="AF645" s="37"/>
      <c r="AG645" s="5"/>
      <c r="AH645" s="5"/>
      <c r="AI645" s="5"/>
      <c r="AJ645" s="5"/>
      <c r="AK645" s="5"/>
    </row>
    <row r="646" spans="1:37" ht="15.75" customHeight="1">
      <c r="A646" s="5"/>
      <c r="B646" s="42"/>
      <c r="C646" s="5"/>
      <c r="D646" s="2"/>
      <c r="E646" s="2"/>
      <c r="F646" s="2"/>
      <c r="G646" s="2"/>
      <c r="H646" s="7"/>
      <c r="I646" s="7"/>
      <c r="J646" s="7"/>
      <c r="K646" s="7"/>
      <c r="L646" s="2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5"/>
      <c r="AD646" s="5"/>
      <c r="AE646" s="5"/>
      <c r="AF646" s="37"/>
      <c r="AG646" s="5"/>
      <c r="AH646" s="5"/>
      <c r="AI646" s="5"/>
      <c r="AJ646" s="5"/>
      <c r="AK646" s="5"/>
    </row>
    <row r="647" spans="1:37" ht="15.75" customHeight="1">
      <c r="A647" s="5"/>
      <c r="B647" s="42"/>
      <c r="C647" s="5"/>
      <c r="D647" s="2"/>
      <c r="E647" s="2"/>
      <c r="F647" s="2"/>
      <c r="G647" s="2"/>
      <c r="H647" s="7"/>
      <c r="I647" s="7"/>
      <c r="J647" s="7"/>
      <c r="K647" s="7"/>
      <c r="L647" s="2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5"/>
      <c r="AD647" s="5"/>
      <c r="AE647" s="5"/>
      <c r="AF647" s="37"/>
      <c r="AG647" s="5"/>
      <c r="AH647" s="5"/>
      <c r="AI647" s="5"/>
      <c r="AJ647" s="5"/>
      <c r="AK647" s="5"/>
    </row>
    <row r="648" spans="1:37" ht="15.75" customHeight="1">
      <c r="A648" s="5"/>
      <c r="B648" s="42"/>
      <c r="C648" s="5"/>
      <c r="D648" s="2"/>
      <c r="E648" s="2"/>
      <c r="F648" s="2"/>
      <c r="G648" s="2"/>
      <c r="H648" s="7"/>
      <c r="I648" s="7"/>
      <c r="J648" s="7"/>
      <c r="K648" s="7"/>
      <c r="L648" s="2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5"/>
      <c r="AD648" s="5"/>
      <c r="AE648" s="5"/>
      <c r="AF648" s="37"/>
      <c r="AG648" s="5"/>
      <c r="AH648" s="5"/>
      <c r="AI648" s="5"/>
      <c r="AJ648" s="5"/>
      <c r="AK648" s="5"/>
    </row>
    <row r="649" spans="1:37" ht="15.75" customHeight="1">
      <c r="A649" s="5"/>
      <c r="B649" s="42"/>
      <c r="C649" s="5"/>
      <c r="D649" s="2"/>
      <c r="E649" s="2"/>
      <c r="F649" s="2"/>
      <c r="G649" s="2"/>
      <c r="H649" s="7"/>
      <c r="I649" s="7"/>
      <c r="J649" s="7"/>
      <c r="K649" s="7"/>
      <c r="L649" s="2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5"/>
      <c r="AD649" s="5"/>
      <c r="AE649" s="5"/>
      <c r="AF649" s="37"/>
      <c r="AG649" s="5"/>
      <c r="AH649" s="5"/>
      <c r="AI649" s="5"/>
      <c r="AJ649" s="5"/>
      <c r="AK649" s="5"/>
    </row>
    <row r="650" spans="1:37" ht="15.75" customHeight="1">
      <c r="A650" s="5"/>
      <c r="B650" s="42"/>
      <c r="C650" s="5"/>
      <c r="D650" s="2"/>
      <c r="E650" s="2"/>
      <c r="F650" s="2"/>
      <c r="G650" s="2"/>
      <c r="H650" s="7"/>
      <c r="I650" s="7"/>
      <c r="J650" s="7"/>
      <c r="K650" s="7"/>
      <c r="L650" s="2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5"/>
      <c r="AD650" s="5"/>
      <c r="AE650" s="5"/>
      <c r="AF650" s="37"/>
      <c r="AG650" s="5"/>
      <c r="AH650" s="5"/>
      <c r="AI650" s="5"/>
      <c r="AJ650" s="5"/>
      <c r="AK650" s="5"/>
    </row>
    <row r="651" spans="1:37" ht="15.75" customHeight="1">
      <c r="A651" s="5"/>
      <c r="B651" s="42"/>
      <c r="C651" s="5"/>
      <c r="D651" s="2"/>
      <c r="E651" s="2"/>
      <c r="F651" s="2"/>
      <c r="G651" s="2"/>
      <c r="H651" s="7"/>
      <c r="I651" s="7"/>
      <c r="J651" s="7"/>
      <c r="K651" s="7"/>
      <c r="L651" s="2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5"/>
      <c r="AD651" s="5"/>
      <c r="AE651" s="5"/>
      <c r="AF651" s="37"/>
      <c r="AG651" s="5"/>
      <c r="AH651" s="5"/>
      <c r="AI651" s="5"/>
      <c r="AJ651" s="5"/>
      <c r="AK651" s="5"/>
    </row>
    <row r="652" spans="1:37" ht="15.75" customHeight="1">
      <c r="A652" s="5"/>
      <c r="B652" s="42"/>
      <c r="C652" s="5"/>
      <c r="D652" s="2"/>
      <c r="E652" s="2"/>
      <c r="F652" s="2"/>
      <c r="G652" s="2"/>
      <c r="H652" s="7"/>
      <c r="I652" s="7"/>
      <c r="J652" s="7"/>
      <c r="K652" s="7"/>
      <c r="L652" s="2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5"/>
      <c r="AD652" s="5"/>
      <c r="AE652" s="5"/>
      <c r="AF652" s="37"/>
      <c r="AG652" s="5"/>
      <c r="AH652" s="5"/>
      <c r="AI652" s="5"/>
      <c r="AJ652" s="5"/>
      <c r="AK652" s="5"/>
    </row>
    <row r="653" spans="1:37" ht="15.75" customHeight="1">
      <c r="A653" s="5"/>
      <c r="B653" s="42"/>
      <c r="C653" s="5"/>
      <c r="D653" s="2"/>
      <c r="E653" s="2"/>
      <c r="F653" s="2"/>
      <c r="G653" s="2"/>
      <c r="H653" s="7"/>
      <c r="I653" s="7"/>
      <c r="J653" s="7"/>
      <c r="K653" s="7"/>
      <c r="L653" s="2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5"/>
      <c r="AD653" s="5"/>
      <c r="AE653" s="5"/>
      <c r="AF653" s="37"/>
      <c r="AG653" s="5"/>
      <c r="AH653" s="5"/>
      <c r="AI653" s="5"/>
      <c r="AJ653" s="5"/>
      <c r="AK653" s="5"/>
    </row>
    <row r="654" spans="1:37" ht="15.75" customHeight="1">
      <c r="A654" s="5"/>
      <c r="B654" s="42"/>
      <c r="C654" s="5"/>
      <c r="D654" s="2"/>
      <c r="E654" s="2"/>
      <c r="F654" s="2"/>
      <c r="G654" s="2"/>
      <c r="H654" s="7"/>
      <c r="I654" s="7"/>
      <c r="J654" s="7"/>
      <c r="K654" s="7"/>
      <c r="L654" s="2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5"/>
      <c r="AD654" s="5"/>
      <c r="AE654" s="5"/>
      <c r="AF654" s="37"/>
      <c r="AG654" s="5"/>
      <c r="AH654" s="5"/>
      <c r="AI654" s="5"/>
      <c r="AJ654" s="5"/>
      <c r="AK654" s="5"/>
    </row>
    <row r="655" spans="1:37" ht="15.75" customHeight="1">
      <c r="A655" s="5"/>
      <c r="B655" s="42"/>
      <c r="C655" s="5"/>
      <c r="D655" s="2"/>
      <c r="E655" s="2"/>
      <c r="F655" s="2"/>
      <c r="G655" s="2"/>
      <c r="H655" s="7"/>
      <c r="I655" s="7"/>
      <c r="J655" s="7"/>
      <c r="K655" s="7"/>
      <c r="L655" s="2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5"/>
      <c r="AD655" s="5"/>
      <c r="AE655" s="5"/>
      <c r="AF655" s="37"/>
      <c r="AG655" s="5"/>
      <c r="AH655" s="5"/>
      <c r="AI655" s="5"/>
      <c r="AJ655" s="5"/>
      <c r="AK655" s="5"/>
    </row>
    <row r="656" spans="1:37" ht="15.75" customHeight="1">
      <c r="A656" s="5"/>
      <c r="B656" s="42"/>
      <c r="C656" s="5"/>
      <c r="D656" s="2"/>
      <c r="E656" s="2"/>
      <c r="F656" s="2"/>
      <c r="G656" s="2"/>
      <c r="H656" s="7"/>
      <c r="I656" s="7"/>
      <c r="J656" s="7"/>
      <c r="K656" s="7"/>
      <c r="L656" s="2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5"/>
      <c r="AD656" s="5"/>
      <c r="AE656" s="5"/>
      <c r="AF656" s="37"/>
      <c r="AG656" s="5"/>
      <c r="AH656" s="5"/>
      <c r="AI656" s="5"/>
      <c r="AJ656" s="5"/>
      <c r="AK656" s="5"/>
    </row>
    <row r="657" spans="1:37" ht="15.75" customHeight="1">
      <c r="A657" s="5"/>
      <c r="B657" s="42"/>
      <c r="C657" s="5"/>
      <c r="D657" s="2"/>
      <c r="E657" s="2"/>
      <c r="F657" s="2"/>
      <c r="G657" s="2"/>
      <c r="H657" s="7"/>
      <c r="I657" s="7"/>
      <c r="J657" s="7"/>
      <c r="K657" s="7"/>
      <c r="L657" s="2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5"/>
      <c r="AD657" s="5"/>
      <c r="AE657" s="5"/>
      <c r="AF657" s="37"/>
      <c r="AG657" s="5"/>
      <c r="AH657" s="5"/>
      <c r="AI657" s="5"/>
      <c r="AJ657" s="5"/>
      <c r="AK657" s="5"/>
    </row>
    <row r="658" spans="1:37" ht="15.75" customHeight="1">
      <c r="A658" s="5"/>
      <c r="B658" s="42"/>
      <c r="C658" s="5"/>
      <c r="D658" s="2"/>
      <c r="E658" s="2"/>
      <c r="F658" s="2"/>
      <c r="G658" s="2"/>
      <c r="H658" s="7"/>
      <c r="I658" s="7"/>
      <c r="J658" s="7"/>
      <c r="K658" s="7"/>
      <c r="L658" s="2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5"/>
      <c r="AD658" s="5"/>
      <c r="AE658" s="5"/>
      <c r="AF658" s="37"/>
      <c r="AG658" s="5"/>
      <c r="AH658" s="5"/>
      <c r="AI658" s="5"/>
      <c r="AJ658" s="5"/>
      <c r="AK658" s="5"/>
    </row>
    <row r="659" spans="1:37" ht="15.75" customHeight="1">
      <c r="A659" s="5"/>
      <c r="B659" s="42"/>
      <c r="C659" s="5"/>
      <c r="D659" s="2"/>
      <c r="E659" s="2"/>
      <c r="F659" s="2"/>
      <c r="G659" s="2"/>
      <c r="H659" s="7"/>
      <c r="I659" s="7"/>
      <c r="J659" s="7"/>
      <c r="K659" s="7"/>
      <c r="L659" s="2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5"/>
      <c r="AD659" s="5"/>
      <c r="AE659" s="5"/>
      <c r="AF659" s="37"/>
      <c r="AG659" s="5"/>
      <c r="AH659" s="5"/>
      <c r="AI659" s="5"/>
      <c r="AJ659" s="5"/>
      <c r="AK659" s="5"/>
    </row>
    <row r="660" spans="1:37" ht="15.75" customHeight="1">
      <c r="A660" s="5"/>
      <c r="B660" s="42"/>
      <c r="C660" s="5"/>
      <c r="D660" s="2"/>
      <c r="E660" s="2"/>
      <c r="F660" s="2"/>
      <c r="G660" s="2"/>
      <c r="H660" s="7"/>
      <c r="I660" s="7"/>
      <c r="J660" s="7"/>
      <c r="K660" s="7"/>
      <c r="L660" s="2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5"/>
      <c r="AD660" s="5"/>
      <c r="AE660" s="5"/>
      <c r="AF660" s="37"/>
      <c r="AG660" s="5"/>
      <c r="AH660" s="5"/>
      <c r="AI660" s="5"/>
      <c r="AJ660" s="5"/>
      <c r="AK660" s="5"/>
    </row>
    <row r="661" spans="1:37" ht="15.75" customHeight="1">
      <c r="A661" s="5"/>
      <c r="B661" s="42"/>
      <c r="C661" s="5"/>
      <c r="D661" s="2"/>
      <c r="E661" s="2"/>
      <c r="F661" s="2"/>
      <c r="G661" s="2"/>
      <c r="H661" s="7"/>
      <c r="I661" s="7"/>
      <c r="J661" s="7"/>
      <c r="K661" s="7"/>
      <c r="L661" s="2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5"/>
      <c r="AD661" s="5"/>
      <c r="AE661" s="5"/>
      <c r="AF661" s="37"/>
      <c r="AG661" s="5"/>
      <c r="AH661" s="5"/>
      <c r="AI661" s="5"/>
      <c r="AJ661" s="5"/>
      <c r="AK661" s="5"/>
    </row>
    <row r="662" spans="1:37" ht="15.75" customHeight="1">
      <c r="A662" s="5"/>
      <c r="B662" s="42"/>
      <c r="C662" s="5"/>
      <c r="D662" s="2"/>
      <c r="E662" s="2"/>
      <c r="F662" s="2"/>
      <c r="G662" s="2"/>
      <c r="H662" s="7"/>
      <c r="I662" s="7"/>
      <c r="J662" s="7"/>
      <c r="K662" s="7"/>
      <c r="L662" s="2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5"/>
      <c r="AD662" s="5"/>
      <c r="AE662" s="5"/>
      <c r="AF662" s="37"/>
      <c r="AG662" s="5"/>
      <c r="AH662" s="5"/>
      <c r="AI662" s="5"/>
      <c r="AJ662" s="5"/>
      <c r="AK662" s="5"/>
    </row>
    <row r="663" spans="1:37" ht="15.75" customHeight="1">
      <c r="A663" s="5"/>
      <c r="B663" s="42"/>
      <c r="C663" s="5"/>
      <c r="D663" s="2"/>
      <c r="E663" s="2"/>
      <c r="F663" s="2"/>
      <c r="G663" s="2"/>
      <c r="H663" s="7"/>
      <c r="I663" s="7"/>
      <c r="J663" s="7"/>
      <c r="K663" s="7"/>
      <c r="L663" s="2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5"/>
      <c r="AD663" s="5"/>
      <c r="AE663" s="5"/>
      <c r="AF663" s="37"/>
      <c r="AG663" s="5"/>
      <c r="AH663" s="5"/>
      <c r="AI663" s="5"/>
      <c r="AJ663" s="5"/>
      <c r="AK663" s="5"/>
    </row>
    <row r="664" spans="1:37" ht="15.75" customHeight="1">
      <c r="A664" s="5"/>
      <c r="B664" s="42"/>
      <c r="C664" s="5"/>
      <c r="D664" s="2"/>
      <c r="E664" s="2"/>
      <c r="F664" s="2"/>
      <c r="G664" s="2"/>
      <c r="H664" s="7"/>
      <c r="I664" s="7"/>
      <c r="J664" s="7"/>
      <c r="K664" s="7"/>
      <c r="L664" s="2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5"/>
      <c r="AD664" s="5"/>
      <c r="AE664" s="5"/>
      <c r="AF664" s="37"/>
      <c r="AG664" s="5"/>
      <c r="AH664" s="5"/>
      <c r="AI664" s="5"/>
      <c r="AJ664" s="5"/>
      <c r="AK664" s="5"/>
    </row>
    <row r="665" spans="1:37" ht="15.75" customHeight="1">
      <c r="A665" s="5"/>
      <c r="B665" s="42"/>
      <c r="C665" s="5"/>
      <c r="D665" s="2"/>
      <c r="E665" s="2"/>
      <c r="F665" s="2"/>
      <c r="G665" s="2"/>
      <c r="H665" s="7"/>
      <c r="I665" s="7"/>
      <c r="J665" s="7"/>
      <c r="K665" s="7"/>
      <c r="L665" s="2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5"/>
      <c r="AD665" s="5"/>
      <c r="AE665" s="5"/>
      <c r="AF665" s="37"/>
      <c r="AG665" s="5"/>
      <c r="AH665" s="5"/>
      <c r="AI665" s="5"/>
      <c r="AJ665" s="5"/>
      <c r="AK665" s="5"/>
    </row>
    <row r="666" spans="1:37" ht="15.75" customHeight="1">
      <c r="A666" s="5"/>
      <c r="B666" s="42"/>
      <c r="C666" s="5"/>
      <c r="D666" s="2"/>
      <c r="E666" s="2"/>
      <c r="F666" s="2"/>
      <c r="G666" s="2"/>
      <c r="H666" s="7"/>
      <c r="I666" s="7"/>
      <c r="J666" s="7"/>
      <c r="K666" s="7"/>
      <c r="L666" s="2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5"/>
      <c r="AD666" s="5"/>
      <c r="AE666" s="5"/>
      <c r="AF666" s="37"/>
      <c r="AG666" s="5"/>
      <c r="AH666" s="5"/>
      <c r="AI666" s="5"/>
      <c r="AJ666" s="5"/>
      <c r="AK666" s="5"/>
    </row>
    <row r="667" spans="1:37" ht="15.75" customHeight="1">
      <c r="A667" s="5"/>
      <c r="B667" s="42"/>
      <c r="C667" s="5"/>
      <c r="D667" s="2"/>
      <c r="E667" s="2"/>
      <c r="F667" s="2"/>
      <c r="G667" s="2"/>
      <c r="H667" s="7"/>
      <c r="I667" s="7"/>
      <c r="J667" s="7"/>
      <c r="K667" s="7"/>
      <c r="L667" s="2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5"/>
      <c r="AD667" s="5"/>
      <c r="AE667" s="5"/>
      <c r="AF667" s="37"/>
      <c r="AG667" s="5"/>
      <c r="AH667" s="5"/>
      <c r="AI667" s="5"/>
      <c r="AJ667" s="5"/>
      <c r="AK667" s="5"/>
    </row>
    <row r="668" spans="1:37" ht="15.75" customHeight="1">
      <c r="A668" s="5"/>
      <c r="B668" s="42"/>
      <c r="C668" s="5"/>
      <c r="D668" s="2"/>
      <c r="E668" s="2"/>
      <c r="F668" s="2"/>
      <c r="G668" s="2"/>
      <c r="H668" s="7"/>
      <c r="I668" s="7"/>
      <c r="J668" s="7"/>
      <c r="K668" s="7"/>
      <c r="L668" s="2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5"/>
      <c r="AD668" s="5"/>
      <c r="AE668" s="5"/>
      <c r="AF668" s="37"/>
      <c r="AG668" s="5"/>
      <c r="AH668" s="5"/>
      <c r="AI668" s="5"/>
      <c r="AJ668" s="5"/>
      <c r="AK668" s="5"/>
    </row>
    <row r="669" spans="1:37" ht="15.75" customHeight="1">
      <c r="A669" s="5"/>
      <c r="B669" s="42"/>
      <c r="C669" s="5"/>
      <c r="D669" s="2"/>
      <c r="E669" s="2"/>
      <c r="F669" s="2"/>
      <c r="G669" s="2"/>
      <c r="H669" s="7"/>
      <c r="I669" s="7"/>
      <c r="J669" s="7"/>
      <c r="K669" s="7"/>
      <c r="L669" s="2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5"/>
      <c r="AD669" s="5"/>
      <c r="AE669" s="5"/>
      <c r="AF669" s="37"/>
      <c r="AG669" s="5"/>
      <c r="AH669" s="5"/>
      <c r="AI669" s="5"/>
      <c r="AJ669" s="5"/>
      <c r="AK669" s="5"/>
    </row>
    <row r="670" spans="1:37" ht="15.75" customHeight="1">
      <c r="A670" s="5"/>
      <c r="B670" s="42"/>
      <c r="C670" s="5"/>
      <c r="D670" s="2"/>
      <c r="E670" s="2"/>
      <c r="F670" s="2"/>
      <c r="G670" s="2"/>
      <c r="H670" s="7"/>
      <c r="I670" s="7"/>
      <c r="J670" s="7"/>
      <c r="K670" s="7"/>
      <c r="L670" s="2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5"/>
      <c r="AD670" s="5"/>
      <c r="AE670" s="5"/>
      <c r="AF670" s="37"/>
      <c r="AG670" s="5"/>
      <c r="AH670" s="5"/>
      <c r="AI670" s="5"/>
      <c r="AJ670" s="5"/>
      <c r="AK670" s="5"/>
    </row>
    <row r="671" spans="1:37" ht="15.75" customHeight="1">
      <c r="A671" s="5"/>
      <c r="B671" s="42"/>
      <c r="C671" s="5"/>
      <c r="D671" s="2"/>
      <c r="E671" s="2"/>
      <c r="F671" s="2"/>
      <c r="G671" s="2"/>
      <c r="H671" s="7"/>
      <c r="I671" s="7"/>
      <c r="J671" s="7"/>
      <c r="K671" s="7"/>
      <c r="L671" s="2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5"/>
      <c r="AD671" s="5"/>
      <c r="AE671" s="5"/>
      <c r="AF671" s="37"/>
      <c r="AG671" s="5"/>
      <c r="AH671" s="5"/>
      <c r="AI671" s="5"/>
      <c r="AJ671" s="5"/>
      <c r="AK671" s="5"/>
    </row>
    <row r="672" spans="1:37" ht="15.75" customHeight="1">
      <c r="A672" s="5"/>
      <c r="B672" s="42"/>
      <c r="C672" s="5"/>
      <c r="D672" s="2"/>
      <c r="E672" s="2"/>
      <c r="F672" s="2"/>
      <c r="G672" s="2"/>
      <c r="H672" s="7"/>
      <c r="I672" s="7"/>
      <c r="J672" s="7"/>
      <c r="K672" s="7"/>
      <c r="L672" s="2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5"/>
      <c r="AD672" s="5"/>
      <c r="AE672" s="5"/>
      <c r="AF672" s="37"/>
      <c r="AG672" s="5"/>
      <c r="AH672" s="5"/>
      <c r="AI672" s="5"/>
      <c r="AJ672" s="5"/>
      <c r="AK672" s="5"/>
    </row>
    <row r="673" spans="1:37" ht="15.75" customHeight="1">
      <c r="A673" s="5"/>
      <c r="B673" s="42"/>
      <c r="C673" s="5"/>
      <c r="D673" s="2"/>
      <c r="E673" s="2"/>
      <c r="F673" s="2"/>
      <c r="G673" s="2"/>
      <c r="H673" s="7"/>
      <c r="I673" s="7"/>
      <c r="J673" s="7"/>
      <c r="K673" s="7"/>
      <c r="L673" s="2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5"/>
      <c r="AD673" s="5"/>
      <c r="AE673" s="5"/>
      <c r="AF673" s="37"/>
      <c r="AG673" s="5"/>
      <c r="AH673" s="5"/>
      <c r="AI673" s="5"/>
      <c r="AJ673" s="5"/>
      <c r="AK673" s="5"/>
    </row>
    <row r="674" spans="1:37" ht="15.75" customHeight="1">
      <c r="A674" s="5"/>
      <c r="B674" s="42"/>
      <c r="C674" s="5"/>
      <c r="D674" s="2"/>
      <c r="E674" s="2"/>
      <c r="F674" s="2"/>
      <c r="G674" s="2"/>
      <c r="H674" s="7"/>
      <c r="I674" s="7"/>
      <c r="J674" s="7"/>
      <c r="K674" s="7"/>
      <c r="L674" s="2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5"/>
      <c r="AD674" s="5"/>
      <c r="AE674" s="5"/>
      <c r="AF674" s="37"/>
      <c r="AG674" s="5"/>
      <c r="AH674" s="5"/>
      <c r="AI674" s="5"/>
      <c r="AJ674" s="5"/>
      <c r="AK674" s="5"/>
    </row>
    <row r="675" spans="1:37" ht="15.75" customHeight="1">
      <c r="A675" s="5"/>
      <c r="B675" s="42"/>
      <c r="C675" s="5"/>
      <c r="D675" s="2"/>
      <c r="E675" s="2"/>
      <c r="F675" s="2"/>
      <c r="G675" s="2"/>
      <c r="H675" s="7"/>
      <c r="I675" s="7"/>
      <c r="J675" s="7"/>
      <c r="K675" s="7"/>
      <c r="L675" s="2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5"/>
      <c r="AD675" s="5"/>
      <c r="AE675" s="5"/>
      <c r="AF675" s="37"/>
      <c r="AG675" s="5"/>
      <c r="AH675" s="5"/>
      <c r="AI675" s="5"/>
      <c r="AJ675" s="5"/>
      <c r="AK675" s="5"/>
    </row>
    <row r="676" spans="1:37" ht="15.75" customHeight="1">
      <c r="A676" s="5"/>
      <c r="B676" s="42"/>
      <c r="C676" s="5"/>
      <c r="D676" s="2"/>
      <c r="E676" s="2"/>
      <c r="F676" s="2"/>
      <c r="G676" s="2"/>
      <c r="H676" s="7"/>
      <c r="I676" s="7"/>
      <c r="J676" s="7"/>
      <c r="K676" s="7"/>
      <c r="L676" s="2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5"/>
      <c r="AD676" s="5"/>
      <c r="AE676" s="5"/>
      <c r="AF676" s="37"/>
      <c r="AG676" s="5"/>
      <c r="AH676" s="5"/>
      <c r="AI676" s="5"/>
      <c r="AJ676" s="5"/>
      <c r="AK676" s="5"/>
    </row>
    <row r="677" spans="1:37" ht="15.75" customHeight="1">
      <c r="A677" s="5"/>
      <c r="B677" s="42"/>
      <c r="C677" s="5"/>
      <c r="D677" s="2"/>
      <c r="E677" s="2"/>
      <c r="F677" s="2"/>
      <c r="G677" s="2"/>
      <c r="H677" s="7"/>
      <c r="I677" s="7"/>
      <c r="J677" s="7"/>
      <c r="K677" s="7"/>
      <c r="L677" s="2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5"/>
      <c r="AD677" s="5"/>
      <c r="AE677" s="5"/>
      <c r="AF677" s="37"/>
      <c r="AG677" s="5"/>
      <c r="AH677" s="5"/>
      <c r="AI677" s="5"/>
      <c r="AJ677" s="5"/>
      <c r="AK677" s="5"/>
    </row>
    <row r="678" spans="1:37" ht="15.75" customHeight="1">
      <c r="A678" s="5"/>
      <c r="B678" s="42"/>
      <c r="C678" s="5"/>
      <c r="D678" s="2"/>
      <c r="E678" s="2"/>
      <c r="F678" s="2"/>
      <c r="G678" s="2"/>
      <c r="H678" s="7"/>
      <c r="I678" s="7"/>
      <c r="J678" s="7"/>
      <c r="K678" s="7"/>
      <c r="L678" s="2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5"/>
      <c r="AD678" s="5"/>
      <c r="AE678" s="5"/>
      <c r="AF678" s="37"/>
      <c r="AG678" s="5"/>
      <c r="AH678" s="5"/>
      <c r="AI678" s="5"/>
      <c r="AJ678" s="5"/>
      <c r="AK678" s="5"/>
    </row>
    <row r="679" spans="1:37" ht="15.75" customHeight="1">
      <c r="A679" s="5"/>
      <c r="B679" s="42"/>
      <c r="C679" s="5"/>
      <c r="D679" s="2"/>
      <c r="E679" s="2"/>
      <c r="F679" s="2"/>
      <c r="G679" s="2"/>
      <c r="H679" s="7"/>
      <c r="I679" s="7"/>
      <c r="J679" s="7"/>
      <c r="K679" s="7"/>
      <c r="L679" s="2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5"/>
      <c r="AD679" s="5"/>
      <c r="AE679" s="5"/>
      <c r="AF679" s="37"/>
      <c r="AG679" s="5"/>
      <c r="AH679" s="5"/>
      <c r="AI679" s="5"/>
      <c r="AJ679" s="5"/>
      <c r="AK679" s="5"/>
    </row>
    <row r="680" spans="1:37" ht="15.75" customHeight="1">
      <c r="A680" s="5"/>
      <c r="B680" s="42"/>
      <c r="C680" s="5"/>
      <c r="D680" s="2"/>
      <c r="E680" s="2"/>
      <c r="F680" s="2"/>
      <c r="G680" s="2"/>
      <c r="H680" s="7"/>
      <c r="I680" s="7"/>
      <c r="J680" s="7"/>
      <c r="K680" s="7"/>
      <c r="L680" s="2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5"/>
      <c r="AD680" s="5"/>
      <c r="AE680" s="5"/>
      <c r="AF680" s="37"/>
      <c r="AG680" s="5"/>
      <c r="AH680" s="5"/>
      <c r="AI680" s="5"/>
      <c r="AJ680" s="5"/>
      <c r="AK680" s="5"/>
    </row>
    <row r="681" spans="1:37" ht="15.75" customHeight="1">
      <c r="A681" s="5"/>
      <c r="B681" s="42"/>
      <c r="C681" s="5"/>
      <c r="D681" s="2"/>
      <c r="E681" s="2"/>
      <c r="F681" s="2"/>
      <c r="G681" s="2"/>
      <c r="H681" s="7"/>
      <c r="I681" s="7"/>
      <c r="J681" s="7"/>
      <c r="K681" s="7"/>
      <c r="L681" s="2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5"/>
      <c r="AD681" s="5"/>
      <c r="AE681" s="5"/>
      <c r="AF681" s="37"/>
      <c r="AG681" s="5"/>
      <c r="AH681" s="5"/>
      <c r="AI681" s="5"/>
      <c r="AJ681" s="5"/>
      <c r="AK681" s="5"/>
    </row>
    <row r="682" spans="1:37" ht="15.75" customHeight="1">
      <c r="A682" s="5"/>
      <c r="B682" s="42"/>
      <c r="C682" s="5"/>
      <c r="D682" s="2"/>
      <c r="E682" s="2"/>
      <c r="F682" s="2"/>
      <c r="G682" s="2"/>
      <c r="H682" s="7"/>
      <c r="I682" s="7"/>
      <c r="J682" s="7"/>
      <c r="K682" s="7"/>
      <c r="L682" s="2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5"/>
      <c r="AD682" s="5"/>
      <c r="AE682" s="5"/>
      <c r="AF682" s="37"/>
      <c r="AG682" s="5"/>
      <c r="AH682" s="5"/>
      <c r="AI682" s="5"/>
      <c r="AJ682" s="5"/>
      <c r="AK682" s="5"/>
    </row>
    <row r="683" spans="1:37" ht="15.75" customHeight="1">
      <c r="A683" s="5"/>
      <c r="B683" s="42"/>
      <c r="C683" s="5"/>
      <c r="D683" s="2"/>
      <c r="E683" s="2"/>
      <c r="F683" s="2"/>
      <c r="G683" s="2"/>
      <c r="H683" s="7"/>
      <c r="I683" s="7"/>
      <c r="J683" s="7"/>
      <c r="K683" s="7"/>
      <c r="L683" s="2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5"/>
      <c r="AD683" s="5"/>
      <c r="AE683" s="5"/>
      <c r="AF683" s="37"/>
      <c r="AG683" s="5"/>
      <c r="AH683" s="5"/>
      <c r="AI683" s="5"/>
      <c r="AJ683" s="5"/>
      <c r="AK683" s="5"/>
    </row>
    <row r="684" spans="1:37" ht="15.75" customHeight="1">
      <c r="A684" s="5"/>
      <c r="B684" s="42"/>
      <c r="C684" s="5"/>
      <c r="D684" s="2"/>
      <c r="E684" s="2"/>
      <c r="F684" s="2"/>
      <c r="G684" s="2"/>
      <c r="H684" s="7"/>
      <c r="I684" s="7"/>
      <c r="J684" s="7"/>
      <c r="K684" s="7"/>
      <c r="L684" s="2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5"/>
      <c r="AD684" s="5"/>
      <c r="AE684" s="5"/>
      <c r="AF684" s="37"/>
      <c r="AG684" s="5"/>
      <c r="AH684" s="5"/>
      <c r="AI684" s="5"/>
      <c r="AJ684" s="5"/>
      <c r="AK684" s="5"/>
    </row>
    <row r="685" spans="1:37" ht="15.75" customHeight="1">
      <c r="A685" s="5"/>
      <c r="B685" s="42"/>
      <c r="C685" s="5"/>
      <c r="D685" s="2"/>
      <c r="E685" s="2"/>
      <c r="F685" s="2"/>
      <c r="G685" s="2"/>
      <c r="H685" s="7"/>
      <c r="I685" s="7"/>
      <c r="J685" s="7"/>
      <c r="K685" s="7"/>
      <c r="L685" s="2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5"/>
      <c r="AD685" s="5"/>
      <c r="AE685" s="5"/>
      <c r="AF685" s="37"/>
      <c r="AG685" s="5"/>
      <c r="AH685" s="5"/>
      <c r="AI685" s="5"/>
      <c r="AJ685" s="5"/>
      <c r="AK685" s="5"/>
    </row>
    <row r="686" spans="1:37" ht="15.75" customHeight="1">
      <c r="A686" s="5"/>
      <c r="B686" s="42"/>
      <c r="C686" s="5"/>
      <c r="D686" s="2"/>
      <c r="E686" s="2"/>
      <c r="F686" s="2"/>
      <c r="G686" s="2"/>
      <c r="H686" s="7"/>
      <c r="I686" s="7"/>
      <c r="J686" s="7"/>
      <c r="K686" s="7"/>
      <c r="L686" s="2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5"/>
      <c r="AD686" s="5"/>
      <c r="AE686" s="5"/>
      <c r="AF686" s="37"/>
      <c r="AG686" s="5"/>
      <c r="AH686" s="5"/>
      <c r="AI686" s="5"/>
      <c r="AJ686" s="5"/>
      <c r="AK686" s="5"/>
    </row>
    <row r="687" spans="1:37" ht="15.75" customHeight="1">
      <c r="A687" s="5"/>
      <c r="B687" s="42"/>
      <c r="C687" s="5"/>
      <c r="D687" s="2"/>
      <c r="E687" s="2"/>
      <c r="F687" s="2"/>
      <c r="G687" s="2"/>
      <c r="H687" s="7"/>
      <c r="I687" s="7"/>
      <c r="J687" s="7"/>
      <c r="K687" s="7"/>
      <c r="L687" s="2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5"/>
      <c r="AD687" s="5"/>
      <c r="AE687" s="5"/>
      <c r="AF687" s="37"/>
      <c r="AG687" s="5"/>
      <c r="AH687" s="5"/>
      <c r="AI687" s="5"/>
      <c r="AJ687" s="5"/>
      <c r="AK687" s="5"/>
    </row>
    <row r="688" spans="1:37" ht="15.75" customHeight="1">
      <c r="A688" s="5"/>
      <c r="B688" s="42"/>
      <c r="C688" s="5"/>
      <c r="D688" s="2"/>
      <c r="E688" s="2"/>
      <c r="F688" s="2"/>
      <c r="G688" s="2"/>
      <c r="H688" s="7"/>
      <c r="I688" s="7"/>
      <c r="J688" s="7"/>
      <c r="K688" s="7"/>
      <c r="L688" s="2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5"/>
      <c r="AD688" s="5"/>
      <c r="AE688" s="5"/>
      <c r="AF688" s="37"/>
      <c r="AG688" s="5"/>
      <c r="AH688" s="5"/>
      <c r="AI688" s="5"/>
      <c r="AJ688" s="5"/>
      <c r="AK688" s="5"/>
    </row>
    <row r="689" spans="1:37" ht="15.75" customHeight="1">
      <c r="A689" s="5"/>
      <c r="B689" s="42"/>
      <c r="C689" s="5"/>
      <c r="D689" s="2"/>
      <c r="E689" s="2"/>
      <c r="F689" s="2"/>
      <c r="G689" s="2"/>
      <c r="H689" s="7"/>
      <c r="I689" s="7"/>
      <c r="J689" s="7"/>
      <c r="K689" s="7"/>
      <c r="L689" s="2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5"/>
      <c r="AD689" s="5"/>
      <c r="AE689" s="5"/>
      <c r="AF689" s="37"/>
      <c r="AG689" s="5"/>
      <c r="AH689" s="5"/>
      <c r="AI689" s="5"/>
      <c r="AJ689" s="5"/>
      <c r="AK689" s="5"/>
    </row>
    <row r="690" spans="1:37" ht="15.75" customHeight="1">
      <c r="A690" s="5"/>
      <c r="B690" s="42"/>
      <c r="C690" s="5"/>
      <c r="D690" s="2"/>
      <c r="E690" s="2"/>
      <c r="F690" s="2"/>
      <c r="G690" s="2"/>
      <c r="H690" s="7"/>
      <c r="I690" s="7"/>
      <c r="J690" s="7"/>
      <c r="K690" s="7"/>
      <c r="L690" s="2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5"/>
      <c r="AD690" s="5"/>
      <c r="AE690" s="5"/>
      <c r="AF690" s="37"/>
      <c r="AG690" s="5"/>
      <c r="AH690" s="5"/>
      <c r="AI690" s="5"/>
      <c r="AJ690" s="5"/>
      <c r="AK690" s="5"/>
    </row>
    <row r="691" spans="1:37" ht="15.75" customHeight="1">
      <c r="A691" s="5"/>
      <c r="B691" s="42"/>
      <c r="C691" s="5"/>
      <c r="D691" s="2"/>
      <c r="E691" s="2"/>
      <c r="F691" s="2"/>
      <c r="G691" s="2"/>
      <c r="H691" s="7"/>
      <c r="I691" s="7"/>
      <c r="J691" s="7"/>
      <c r="K691" s="7"/>
      <c r="L691" s="2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5"/>
      <c r="AD691" s="5"/>
      <c r="AE691" s="5"/>
      <c r="AF691" s="37"/>
      <c r="AG691" s="5"/>
      <c r="AH691" s="5"/>
      <c r="AI691" s="5"/>
      <c r="AJ691" s="5"/>
      <c r="AK691" s="5"/>
    </row>
    <row r="692" spans="1:37" ht="15.75" customHeight="1">
      <c r="A692" s="5"/>
      <c r="B692" s="42"/>
      <c r="C692" s="5"/>
      <c r="D692" s="2"/>
      <c r="E692" s="2"/>
      <c r="F692" s="2"/>
      <c r="G692" s="2"/>
      <c r="H692" s="7"/>
      <c r="I692" s="7"/>
      <c r="J692" s="7"/>
      <c r="K692" s="7"/>
      <c r="L692" s="2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5"/>
      <c r="AD692" s="5"/>
      <c r="AE692" s="5"/>
      <c r="AF692" s="37"/>
      <c r="AG692" s="5"/>
      <c r="AH692" s="5"/>
      <c r="AI692" s="5"/>
      <c r="AJ692" s="5"/>
      <c r="AK692" s="5"/>
    </row>
    <row r="693" spans="1:37" ht="15.75" customHeight="1">
      <c r="A693" s="5"/>
      <c r="B693" s="42"/>
      <c r="C693" s="5"/>
      <c r="D693" s="2"/>
      <c r="E693" s="2"/>
      <c r="F693" s="2"/>
      <c r="G693" s="2"/>
      <c r="H693" s="7"/>
      <c r="I693" s="7"/>
      <c r="J693" s="7"/>
      <c r="K693" s="7"/>
      <c r="L693" s="2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5"/>
      <c r="AD693" s="5"/>
      <c r="AE693" s="5"/>
      <c r="AF693" s="37"/>
      <c r="AG693" s="5"/>
      <c r="AH693" s="5"/>
      <c r="AI693" s="5"/>
      <c r="AJ693" s="5"/>
      <c r="AK693" s="5"/>
    </row>
    <row r="694" spans="1:37" ht="15.75" customHeight="1">
      <c r="A694" s="5"/>
      <c r="B694" s="42"/>
      <c r="C694" s="5"/>
      <c r="D694" s="2"/>
      <c r="E694" s="2"/>
      <c r="F694" s="2"/>
      <c r="G694" s="2"/>
      <c r="H694" s="7"/>
      <c r="I694" s="7"/>
      <c r="J694" s="7"/>
      <c r="K694" s="7"/>
      <c r="L694" s="2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5"/>
      <c r="AD694" s="5"/>
      <c r="AE694" s="5"/>
      <c r="AF694" s="37"/>
      <c r="AG694" s="5"/>
      <c r="AH694" s="5"/>
      <c r="AI694" s="5"/>
      <c r="AJ694" s="5"/>
      <c r="AK694" s="5"/>
    </row>
    <row r="695" spans="1:37" ht="15.75" customHeight="1">
      <c r="A695" s="5"/>
      <c r="B695" s="42"/>
      <c r="C695" s="5"/>
      <c r="D695" s="2"/>
      <c r="E695" s="2"/>
      <c r="F695" s="2"/>
      <c r="G695" s="2"/>
      <c r="H695" s="7"/>
      <c r="I695" s="7"/>
      <c r="J695" s="7"/>
      <c r="K695" s="7"/>
      <c r="L695" s="2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5"/>
      <c r="AD695" s="5"/>
      <c r="AE695" s="5"/>
      <c r="AF695" s="37"/>
      <c r="AG695" s="5"/>
      <c r="AH695" s="5"/>
      <c r="AI695" s="5"/>
      <c r="AJ695" s="5"/>
      <c r="AK695" s="5"/>
    </row>
    <row r="696" spans="1:37" ht="15.75" customHeight="1">
      <c r="A696" s="5"/>
      <c r="B696" s="42"/>
      <c r="C696" s="5"/>
      <c r="D696" s="2"/>
      <c r="E696" s="2"/>
      <c r="F696" s="2"/>
      <c r="G696" s="2"/>
      <c r="H696" s="7"/>
      <c r="I696" s="7"/>
      <c r="J696" s="7"/>
      <c r="K696" s="7"/>
      <c r="L696" s="2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5"/>
      <c r="AD696" s="5"/>
      <c r="AE696" s="5"/>
      <c r="AF696" s="37"/>
      <c r="AG696" s="5"/>
      <c r="AH696" s="5"/>
      <c r="AI696" s="5"/>
      <c r="AJ696" s="5"/>
      <c r="AK696" s="5"/>
    </row>
    <row r="697" spans="1:37" ht="15.75" customHeight="1">
      <c r="A697" s="5"/>
      <c r="B697" s="42"/>
      <c r="C697" s="5"/>
      <c r="D697" s="2"/>
      <c r="E697" s="2"/>
      <c r="F697" s="2"/>
      <c r="G697" s="2"/>
      <c r="H697" s="7"/>
      <c r="I697" s="7"/>
      <c r="J697" s="7"/>
      <c r="K697" s="7"/>
      <c r="L697" s="2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5"/>
      <c r="AD697" s="5"/>
      <c r="AE697" s="5"/>
      <c r="AF697" s="37"/>
      <c r="AG697" s="5"/>
      <c r="AH697" s="5"/>
      <c r="AI697" s="5"/>
      <c r="AJ697" s="5"/>
      <c r="AK697" s="5"/>
    </row>
    <row r="698" spans="1:37" ht="15.75" customHeight="1">
      <c r="A698" s="5"/>
      <c r="B698" s="42"/>
      <c r="C698" s="5"/>
      <c r="D698" s="2"/>
      <c r="E698" s="2"/>
      <c r="F698" s="2"/>
      <c r="G698" s="2"/>
      <c r="H698" s="7"/>
      <c r="I698" s="7"/>
      <c r="J698" s="7"/>
      <c r="K698" s="7"/>
      <c r="L698" s="2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5"/>
      <c r="AD698" s="5"/>
      <c r="AE698" s="5"/>
      <c r="AF698" s="37"/>
      <c r="AG698" s="5"/>
      <c r="AH698" s="5"/>
      <c r="AI698" s="5"/>
      <c r="AJ698" s="5"/>
      <c r="AK698" s="5"/>
    </row>
    <row r="699" spans="1:37" ht="15.75" customHeight="1">
      <c r="A699" s="5"/>
      <c r="B699" s="42"/>
      <c r="C699" s="5"/>
      <c r="D699" s="2"/>
      <c r="E699" s="2"/>
      <c r="F699" s="2"/>
      <c r="G699" s="2"/>
      <c r="H699" s="7"/>
      <c r="I699" s="7"/>
      <c r="J699" s="7"/>
      <c r="K699" s="7"/>
      <c r="L699" s="2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5"/>
      <c r="AD699" s="5"/>
      <c r="AE699" s="5"/>
      <c r="AF699" s="37"/>
      <c r="AG699" s="5"/>
      <c r="AH699" s="5"/>
      <c r="AI699" s="5"/>
      <c r="AJ699" s="5"/>
      <c r="AK699" s="5"/>
    </row>
    <row r="700" spans="1:37" ht="15.75" customHeight="1">
      <c r="A700" s="5"/>
      <c r="B700" s="42"/>
      <c r="C700" s="5"/>
      <c r="D700" s="2"/>
      <c r="E700" s="2"/>
      <c r="F700" s="2"/>
      <c r="G700" s="2"/>
      <c r="H700" s="7"/>
      <c r="I700" s="7"/>
      <c r="J700" s="7"/>
      <c r="K700" s="7"/>
      <c r="L700" s="2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5"/>
      <c r="AD700" s="5"/>
      <c r="AE700" s="5"/>
      <c r="AF700" s="37"/>
      <c r="AG700" s="5"/>
      <c r="AH700" s="5"/>
      <c r="AI700" s="5"/>
      <c r="AJ700" s="5"/>
      <c r="AK700" s="5"/>
    </row>
    <row r="701" spans="1:37" ht="15.75" customHeight="1">
      <c r="A701" s="5"/>
      <c r="B701" s="42"/>
      <c r="C701" s="5"/>
      <c r="D701" s="2"/>
      <c r="E701" s="2"/>
      <c r="F701" s="2"/>
      <c r="G701" s="2"/>
      <c r="H701" s="7"/>
      <c r="I701" s="7"/>
      <c r="J701" s="7"/>
      <c r="K701" s="7"/>
      <c r="L701" s="2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5"/>
      <c r="AD701" s="5"/>
      <c r="AE701" s="5"/>
      <c r="AF701" s="37"/>
      <c r="AG701" s="5"/>
      <c r="AH701" s="5"/>
      <c r="AI701" s="5"/>
      <c r="AJ701" s="5"/>
      <c r="AK701" s="5"/>
    </row>
    <row r="702" spans="1:37" ht="15.75" customHeight="1">
      <c r="A702" s="5"/>
      <c r="B702" s="42"/>
      <c r="C702" s="5"/>
      <c r="D702" s="2"/>
      <c r="E702" s="2"/>
      <c r="F702" s="2"/>
      <c r="G702" s="2"/>
      <c r="H702" s="7"/>
      <c r="I702" s="7"/>
      <c r="J702" s="7"/>
      <c r="K702" s="7"/>
      <c r="L702" s="2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5"/>
      <c r="AD702" s="5"/>
      <c r="AE702" s="5"/>
      <c r="AF702" s="37"/>
      <c r="AG702" s="5"/>
      <c r="AH702" s="5"/>
      <c r="AI702" s="5"/>
      <c r="AJ702" s="5"/>
      <c r="AK702" s="5"/>
    </row>
    <row r="703" spans="1:37" ht="15.75" customHeight="1">
      <c r="A703" s="5"/>
      <c r="B703" s="42"/>
      <c r="C703" s="5"/>
      <c r="D703" s="2"/>
      <c r="E703" s="2"/>
      <c r="F703" s="2"/>
      <c r="G703" s="2"/>
      <c r="H703" s="7"/>
      <c r="I703" s="7"/>
      <c r="J703" s="7"/>
      <c r="K703" s="7"/>
      <c r="L703" s="2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5"/>
      <c r="AD703" s="5"/>
      <c r="AE703" s="5"/>
      <c r="AF703" s="37"/>
      <c r="AG703" s="5"/>
      <c r="AH703" s="5"/>
      <c r="AI703" s="5"/>
      <c r="AJ703" s="5"/>
      <c r="AK703" s="5"/>
    </row>
    <row r="704" spans="1:37" ht="15.75" customHeight="1">
      <c r="A704" s="5"/>
      <c r="B704" s="42"/>
      <c r="C704" s="5"/>
      <c r="D704" s="2"/>
      <c r="E704" s="2"/>
      <c r="F704" s="2"/>
      <c r="G704" s="2"/>
      <c r="H704" s="7"/>
      <c r="I704" s="7"/>
      <c r="J704" s="7"/>
      <c r="K704" s="7"/>
      <c r="L704" s="2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5"/>
      <c r="AD704" s="5"/>
      <c r="AE704" s="5"/>
      <c r="AF704" s="37"/>
      <c r="AG704" s="5"/>
      <c r="AH704" s="5"/>
      <c r="AI704" s="5"/>
      <c r="AJ704" s="5"/>
      <c r="AK704" s="5"/>
    </row>
    <row r="705" spans="1:37" ht="15.75" customHeight="1">
      <c r="A705" s="5"/>
      <c r="B705" s="42"/>
      <c r="C705" s="5"/>
      <c r="D705" s="2"/>
      <c r="E705" s="2"/>
      <c r="F705" s="2"/>
      <c r="G705" s="2"/>
      <c r="H705" s="7"/>
      <c r="I705" s="7"/>
      <c r="J705" s="7"/>
      <c r="K705" s="7"/>
      <c r="L705" s="2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5"/>
      <c r="AD705" s="5"/>
      <c r="AE705" s="5"/>
      <c r="AF705" s="37"/>
      <c r="AG705" s="5"/>
      <c r="AH705" s="5"/>
      <c r="AI705" s="5"/>
      <c r="AJ705" s="5"/>
      <c r="AK705" s="5"/>
    </row>
    <row r="706" spans="1:37" ht="15.75" customHeight="1">
      <c r="A706" s="5"/>
      <c r="B706" s="42"/>
      <c r="C706" s="5"/>
      <c r="D706" s="2"/>
      <c r="E706" s="2"/>
      <c r="F706" s="2"/>
      <c r="G706" s="2"/>
      <c r="H706" s="7"/>
      <c r="I706" s="7"/>
      <c r="J706" s="7"/>
      <c r="K706" s="7"/>
      <c r="L706" s="2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5"/>
      <c r="AD706" s="5"/>
      <c r="AE706" s="5"/>
      <c r="AF706" s="37"/>
      <c r="AG706" s="5"/>
      <c r="AH706" s="5"/>
      <c r="AI706" s="5"/>
      <c r="AJ706" s="5"/>
      <c r="AK706" s="5"/>
    </row>
    <row r="707" spans="1:37" ht="15.75" customHeight="1">
      <c r="A707" s="5"/>
      <c r="B707" s="42"/>
      <c r="C707" s="5"/>
      <c r="D707" s="2"/>
      <c r="E707" s="2"/>
      <c r="F707" s="2"/>
      <c r="G707" s="2"/>
      <c r="H707" s="7"/>
      <c r="I707" s="7"/>
      <c r="J707" s="7"/>
      <c r="K707" s="7"/>
      <c r="L707" s="2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5"/>
      <c r="AD707" s="5"/>
      <c r="AE707" s="5"/>
      <c r="AF707" s="37"/>
      <c r="AG707" s="5"/>
      <c r="AH707" s="5"/>
      <c r="AI707" s="5"/>
      <c r="AJ707" s="5"/>
      <c r="AK707" s="5"/>
    </row>
    <row r="708" spans="1:37" ht="15.75" customHeight="1">
      <c r="A708" s="5"/>
      <c r="B708" s="42"/>
      <c r="C708" s="5"/>
      <c r="D708" s="2"/>
      <c r="E708" s="2"/>
      <c r="F708" s="2"/>
      <c r="G708" s="2"/>
      <c r="H708" s="7"/>
      <c r="I708" s="7"/>
      <c r="J708" s="7"/>
      <c r="K708" s="7"/>
      <c r="L708" s="2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5"/>
      <c r="AD708" s="5"/>
      <c r="AE708" s="5"/>
      <c r="AF708" s="37"/>
      <c r="AG708" s="5"/>
      <c r="AH708" s="5"/>
      <c r="AI708" s="5"/>
      <c r="AJ708" s="5"/>
      <c r="AK708" s="5"/>
    </row>
    <row r="709" spans="1:37" ht="15.75" customHeight="1">
      <c r="A709" s="5"/>
      <c r="B709" s="42"/>
      <c r="C709" s="5"/>
      <c r="D709" s="2"/>
      <c r="E709" s="2"/>
      <c r="F709" s="2"/>
      <c r="G709" s="2"/>
      <c r="H709" s="7"/>
      <c r="I709" s="7"/>
      <c r="J709" s="7"/>
      <c r="K709" s="7"/>
      <c r="L709" s="2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5"/>
      <c r="AD709" s="5"/>
      <c r="AE709" s="5"/>
      <c r="AF709" s="37"/>
      <c r="AG709" s="5"/>
      <c r="AH709" s="5"/>
      <c r="AI709" s="5"/>
      <c r="AJ709" s="5"/>
      <c r="AK709" s="5"/>
    </row>
    <row r="710" spans="1:37" ht="15.75" customHeight="1">
      <c r="A710" s="5"/>
      <c r="B710" s="42"/>
      <c r="C710" s="5"/>
      <c r="D710" s="2"/>
      <c r="E710" s="2"/>
      <c r="F710" s="2"/>
      <c r="G710" s="2"/>
      <c r="H710" s="7"/>
      <c r="I710" s="7"/>
      <c r="J710" s="7"/>
      <c r="K710" s="7"/>
      <c r="L710" s="2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5"/>
      <c r="AD710" s="5"/>
      <c r="AE710" s="5"/>
      <c r="AF710" s="37"/>
      <c r="AG710" s="5"/>
      <c r="AH710" s="5"/>
      <c r="AI710" s="5"/>
      <c r="AJ710" s="5"/>
      <c r="AK710" s="5"/>
    </row>
    <row r="711" spans="1:37" ht="15.75" customHeight="1">
      <c r="A711" s="5"/>
      <c r="B711" s="42"/>
      <c r="C711" s="5"/>
      <c r="D711" s="2"/>
      <c r="E711" s="2"/>
      <c r="F711" s="2"/>
      <c r="G711" s="2"/>
      <c r="H711" s="7"/>
      <c r="I711" s="7"/>
      <c r="J711" s="7"/>
      <c r="K711" s="7"/>
      <c r="L711" s="2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5"/>
      <c r="AD711" s="5"/>
      <c r="AE711" s="5"/>
      <c r="AF711" s="37"/>
      <c r="AG711" s="5"/>
      <c r="AH711" s="5"/>
      <c r="AI711" s="5"/>
      <c r="AJ711" s="5"/>
      <c r="AK711" s="5"/>
    </row>
    <row r="712" spans="1:37" ht="15.75" customHeight="1">
      <c r="A712" s="5"/>
      <c r="B712" s="42"/>
      <c r="C712" s="5"/>
      <c r="D712" s="2"/>
      <c r="E712" s="2"/>
      <c r="F712" s="2"/>
      <c r="G712" s="2"/>
      <c r="H712" s="7"/>
      <c r="I712" s="7"/>
      <c r="J712" s="7"/>
      <c r="K712" s="7"/>
      <c r="L712" s="2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5"/>
      <c r="AD712" s="5"/>
      <c r="AE712" s="5"/>
      <c r="AF712" s="37"/>
      <c r="AG712" s="5"/>
      <c r="AH712" s="5"/>
      <c r="AI712" s="5"/>
      <c r="AJ712" s="5"/>
      <c r="AK712" s="5"/>
    </row>
    <row r="713" spans="1:37" ht="15.75" customHeight="1">
      <c r="A713" s="5"/>
      <c r="B713" s="42"/>
      <c r="C713" s="5"/>
      <c r="D713" s="2"/>
      <c r="E713" s="2"/>
      <c r="F713" s="2"/>
      <c r="G713" s="2"/>
      <c r="H713" s="7"/>
      <c r="I713" s="7"/>
      <c r="J713" s="7"/>
      <c r="K713" s="7"/>
      <c r="L713" s="2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5"/>
      <c r="AD713" s="5"/>
      <c r="AE713" s="5"/>
      <c r="AF713" s="37"/>
      <c r="AG713" s="5"/>
      <c r="AH713" s="5"/>
      <c r="AI713" s="5"/>
      <c r="AJ713" s="5"/>
      <c r="AK713" s="5"/>
    </row>
    <row r="714" spans="1:37" ht="15.75" customHeight="1">
      <c r="A714" s="5"/>
      <c r="B714" s="42"/>
      <c r="C714" s="5"/>
      <c r="D714" s="2"/>
      <c r="E714" s="2"/>
      <c r="F714" s="2"/>
      <c r="G714" s="2"/>
      <c r="H714" s="7"/>
      <c r="I714" s="7"/>
      <c r="J714" s="7"/>
      <c r="K714" s="7"/>
      <c r="L714" s="2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5"/>
      <c r="AD714" s="5"/>
      <c r="AE714" s="5"/>
      <c r="AF714" s="37"/>
      <c r="AG714" s="5"/>
      <c r="AH714" s="5"/>
      <c r="AI714" s="5"/>
      <c r="AJ714" s="5"/>
      <c r="AK714" s="5"/>
    </row>
    <row r="715" spans="1:37" ht="15.75" customHeight="1">
      <c r="A715" s="5"/>
      <c r="B715" s="42"/>
      <c r="C715" s="5"/>
      <c r="D715" s="2"/>
      <c r="E715" s="2"/>
      <c r="F715" s="2"/>
      <c r="G715" s="2"/>
      <c r="H715" s="7"/>
      <c r="I715" s="7"/>
      <c r="J715" s="7"/>
      <c r="K715" s="7"/>
      <c r="L715" s="2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5"/>
      <c r="AD715" s="5"/>
      <c r="AE715" s="5"/>
      <c r="AF715" s="37"/>
      <c r="AG715" s="5"/>
      <c r="AH715" s="5"/>
      <c r="AI715" s="5"/>
      <c r="AJ715" s="5"/>
      <c r="AK715" s="5"/>
    </row>
    <row r="716" spans="1:37" ht="15.75" customHeight="1">
      <c r="A716" s="5"/>
      <c r="B716" s="42"/>
      <c r="C716" s="5"/>
      <c r="D716" s="2"/>
      <c r="E716" s="2"/>
      <c r="F716" s="2"/>
      <c r="G716" s="2"/>
      <c r="H716" s="7"/>
      <c r="I716" s="7"/>
      <c r="J716" s="7"/>
      <c r="K716" s="7"/>
      <c r="L716" s="2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5"/>
      <c r="AD716" s="5"/>
      <c r="AE716" s="5"/>
      <c r="AF716" s="37"/>
      <c r="AG716" s="5"/>
      <c r="AH716" s="5"/>
      <c r="AI716" s="5"/>
      <c r="AJ716" s="5"/>
      <c r="AK716" s="5"/>
    </row>
    <row r="717" spans="1:37" ht="15.75" customHeight="1">
      <c r="A717" s="5"/>
      <c r="B717" s="42"/>
      <c r="C717" s="5"/>
      <c r="D717" s="2"/>
      <c r="E717" s="2"/>
      <c r="F717" s="2"/>
      <c r="G717" s="2"/>
      <c r="H717" s="7"/>
      <c r="I717" s="7"/>
      <c r="J717" s="7"/>
      <c r="K717" s="7"/>
      <c r="L717" s="2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5"/>
      <c r="AD717" s="5"/>
      <c r="AE717" s="5"/>
      <c r="AF717" s="37"/>
      <c r="AG717" s="5"/>
      <c r="AH717" s="5"/>
      <c r="AI717" s="5"/>
      <c r="AJ717" s="5"/>
      <c r="AK717" s="5"/>
    </row>
    <row r="718" spans="1:37" ht="15.75" customHeight="1">
      <c r="A718" s="5"/>
      <c r="B718" s="42"/>
      <c r="C718" s="5"/>
      <c r="D718" s="2"/>
      <c r="E718" s="2"/>
      <c r="F718" s="2"/>
      <c r="G718" s="2"/>
      <c r="H718" s="7"/>
      <c r="I718" s="7"/>
      <c r="J718" s="7"/>
      <c r="K718" s="7"/>
      <c r="L718" s="2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5"/>
      <c r="AD718" s="5"/>
      <c r="AE718" s="5"/>
      <c r="AF718" s="37"/>
      <c r="AG718" s="5"/>
      <c r="AH718" s="5"/>
      <c r="AI718" s="5"/>
      <c r="AJ718" s="5"/>
      <c r="AK718" s="5"/>
    </row>
    <row r="719" spans="1:37" ht="15.75" customHeight="1">
      <c r="A719" s="5"/>
      <c r="B719" s="42"/>
      <c r="C719" s="5"/>
      <c r="D719" s="2"/>
      <c r="E719" s="2"/>
      <c r="F719" s="2"/>
      <c r="G719" s="2"/>
      <c r="H719" s="7"/>
      <c r="I719" s="7"/>
      <c r="J719" s="7"/>
      <c r="K719" s="7"/>
      <c r="L719" s="2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5"/>
      <c r="AD719" s="5"/>
      <c r="AE719" s="5"/>
      <c r="AF719" s="37"/>
      <c r="AG719" s="5"/>
      <c r="AH719" s="5"/>
      <c r="AI719" s="5"/>
      <c r="AJ719" s="5"/>
      <c r="AK719" s="5"/>
    </row>
    <row r="720" spans="1:37" ht="15.75" customHeight="1">
      <c r="A720" s="5"/>
      <c r="B720" s="42"/>
      <c r="C720" s="5"/>
      <c r="D720" s="2"/>
      <c r="E720" s="2"/>
      <c r="F720" s="2"/>
      <c r="G720" s="2"/>
      <c r="H720" s="7"/>
      <c r="I720" s="7"/>
      <c r="J720" s="7"/>
      <c r="K720" s="7"/>
      <c r="L720" s="2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5"/>
      <c r="AD720" s="5"/>
      <c r="AE720" s="5"/>
      <c r="AF720" s="37"/>
      <c r="AG720" s="5"/>
      <c r="AH720" s="5"/>
      <c r="AI720" s="5"/>
      <c r="AJ720" s="5"/>
      <c r="AK720" s="5"/>
    </row>
    <row r="721" spans="1:37" ht="15.75" customHeight="1">
      <c r="A721" s="5"/>
      <c r="B721" s="42"/>
      <c r="C721" s="5"/>
      <c r="D721" s="2"/>
      <c r="E721" s="2"/>
      <c r="F721" s="2"/>
      <c r="G721" s="2"/>
      <c r="H721" s="7"/>
      <c r="I721" s="7"/>
      <c r="J721" s="7"/>
      <c r="K721" s="7"/>
      <c r="L721" s="2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5"/>
      <c r="AD721" s="5"/>
      <c r="AE721" s="5"/>
      <c r="AF721" s="37"/>
      <c r="AG721" s="5"/>
      <c r="AH721" s="5"/>
      <c r="AI721" s="5"/>
      <c r="AJ721" s="5"/>
      <c r="AK721" s="5"/>
    </row>
    <row r="722" spans="1:37" ht="15.75" customHeight="1">
      <c r="A722" s="5"/>
      <c r="B722" s="42"/>
      <c r="C722" s="5"/>
      <c r="D722" s="2"/>
      <c r="E722" s="2"/>
      <c r="F722" s="2"/>
      <c r="G722" s="2"/>
      <c r="H722" s="7"/>
      <c r="I722" s="7"/>
      <c r="J722" s="7"/>
      <c r="K722" s="7"/>
      <c r="L722" s="2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5"/>
      <c r="AD722" s="5"/>
      <c r="AE722" s="5"/>
      <c r="AF722" s="37"/>
      <c r="AG722" s="5"/>
      <c r="AH722" s="5"/>
      <c r="AI722" s="5"/>
      <c r="AJ722" s="5"/>
      <c r="AK722" s="5"/>
    </row>
    <row r="723" spans="1:37" ht="15.75" customHeight="1">
      <c r="A723" s="5"/>
      <c r="B723" s="42"/>
      <c r="C723" s="5"/>
      <c r="D723" s="2"/>
      <c r="E723" s="2"/>
      <c r="F723" s="2"/>
      <c r="G723" s="2"/>
      <c r="H723" s="7"/>
      <c r="I723" s="7"/>
      <c r="J723" s="7"/>
      <c r="K723" s="7"/>
      <c r="L723" s="2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5"/>
      <c r="AD723" s="5"/>
      <c r="AE723" s="5"/>
      <c r="AF723" s="37"/>
      <c r="AG723" s="5"/>
      <c r="AH723" s="5"/>
      <c r="AI723" s="5"/>
      <c r="AJ723" s="5"/>
      <c r="AK723" s="5"/>
    </row>
    <row r="724" spans="1:37" ht="15.75" customHeight="1">
      <c r="A724" s="5"/>
      <c r="B724" s="42"/>
      <c r="C724" s="5"/>
      <c r="D724" s="2"/>
      <c r="E724" s="2"/>
      <c r="F724" s="2"/>
      <c r="G724" s="2"/>
      <c r="H724" s="7"/>
      <c r="I724" s="7"/>
      <c r="J724" s="7"/>
      <c r="K724" s="7"/>
      <c r="L724" s="2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5"/>
      <c r="AD724" s="5"/>
      <c r="AE724" s="5"/>
      <c r="AF724" s="37"/>
      <c r="AG724" s="5"/>
      <c r="AH724" s="5"/>
      <c r="AI724" s="5"/>
      <c r="AJ724" s="5"/>
      <c r="AK724" s="5"/>
    </row>
    <row r="725" spans="1:37" ht="15.75" customHeight="1">
      <c r="A725" s="5"/>
      <c r="B725" s="42"/>
      <c r="C725" s="5"/>
      <c r="D725" s="2"/>
      <c r="E725" s="2"/>
      <c r="F725" s="2"/>
      <c r="G725" s="2"/>
      <c r="H725" s="7"/>
      <c r="I725" s="7"/>
      <c r="J725" s="7"/>
      <c r="K725" s="7"/>
      <c r="L725" s="2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5"/>
      <c r="AD725" s="5"/>
      <c r="AE725" s="5"/>
      <c r="AF725" s="37"/>
      <c r="AG725" s="5"/>
      <c r="AH725" s="5"/>
      <c r="AI725" s="5"/>
      <c r="AJ725" s="5"/>
      <c r="AK725" s="5"/>
    </row>
    <row r="726" spans="1:37" ht="15.75" customHeight="1">
      <c r="A726" s="5"/>
      <c r="B726" s="42"/>
      <c r="C726" s="5"/>
      <c r="D726" s="2"/>
      <c r="E726" s="2"/>
      <c r="F726" s="2"/>
      <c r="G726" s="2"/>
      <c r="H726" s="7"/>
      <c r="I726" s="7"/>
      <c r="J726" s="7"/>
      <c r="K726" s="7"/>
      <c r="L726" s="2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5"/>
      <c r="AD726" s="5"/>
      <c r="AE726" s="5"/>
      <c r="AF726" s="37"/>
      <c r="AG726" s="5"/>
      <c r="AH726" s="5"/>
      <c r="AI726" s="5"/>
      <c r="AJ726" s="5"/>
      <c r="AK726" s="5"/>
    </row>
    <row r="727" spans="1:37" ht="15.75" customHeight="1">
      <c r="A727" s="5"/>
      <c r="B727" s="42"/>
      <c r="C727" s="5"/>
      <c r="D727" s="2"/>
      <c r="E727" s="2"/>
      <c r="F727" s="2"/>
      <c r="G727" s="2"/>
      <c r="H727" s="7"/>
      <c r="I727" s="7"/>
      <c r="J727" s="7"/>
      <c r="K727" s="7"/>
      <c r="L727" s="2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5"/>
      <c r="AD727" s="5"/>
      <c r="AE727" s="5"/>
      <c r="AF727" s="37"/>
      <c r="AG727" s="5"/>
      <c r="AH727" s="5"/>
      <c r="AI727" s="5"/>
      <c r="AJ727" s="5"/>
      <c r="AK727" s="5"/>
    </row>
    <row r="728" spans="1:37" ht="15.75" customHeight="1">
      <c r="A728" s="5"/>
      <c r="B728" s="42"/>
      <c r="C728" s="5"/>
      <c r="D728" s="2"/>
      <c r="E728" s="2"/>
      <c r="F728" s="2"/>
      <c r="G728" s="2"/>
      <c r="H728" s="7"/>
      <c r="I728" s="7"/>
      <c r="J728" s="7"/>
      <c r="K728" s="7"/>
      <c r="L728" s="2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5"/>
      <c r="AD728" s="5"/>
      <c r="AE728" s="5"/>
      <c r="AF728" s="37"/>
      <c r="AG728" s="5"/>
      <c r="AH728" s="5"/>
      <c r="AI728" s="5"/>
      <c r="AJ728" s="5"/>
      <c r="AK728" s="5"/>
    </row>
    <row r="729" spans="1:37" ht="15.75" customHeight="1">
      <c r="A729" s="5"/>
      <c r="B729" s="42"/>
      <c r="C729" s="5"/>
      <c r="D729" s="2"/>
      <c r="E729" s="2"/>
      <c r="F729" s="2"/>
      <c r="G729" s="2"/>
      <c r="H729" s="7"/>
      <c r="I729" s="7"/>
      <c r="J729" s="7"/>
      <c r="K729" s="7"/>
      <c r="L729" s="2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5"/>
      <c r="AD729" s="5"/>
      <c r="AE729" s="5"/>
      <c r="AF729" s="37"/>
      <c r="AG729" s="5"/>
      <c r="AH729" s="5"/>
      <c r="AI729" s="5"/>
      <c r="AJ729" s="5"/>
      <c r="AK729" s="5"/>
    </row>
    <row r="730" spans="1:37" ht="15.75" customHeight="1">
      <c r="A730" s="5"/>
      <c r="B730" s="42"/>
      <c r="C730" s="5"/>
      <c r="D730" s="2"/>
      <c r="E730" s="2"/>
      <c r="F730" s="2"/>
      <c r="G730" s="2"/>
      <c r="H730" s="7"/>
      <c r="I730" s="7"/>
      <c r="J730" s="7"/>
      <c r="K730" s="7"/>
      <c r="L730" s="2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5"/>
      <c r="AD730" s="5"/>
      <c r="AE730" s="5"/>
      <c r="AF730" s="37"/>
      <c r="AG730" s="5"/>
      <c r="AH730" s="5"/>
      <c r="AI730" s="5"/>
      <c r="AJ730" s="5"/>
      <c r="AK730" s="5"/>
    </row>
    <row r="731" spans="1:37" ht="15.75" customHeight="1">
      <c r="A731" s="5"/>
      <c r="B731" s="42"/>
      <c r="C731" s="5"/>
      <c r="D731" s="2"/>
      <c r="E731" s="2"/>
      <c r="F731" s="2"/>
      <c r="G731" s="2"/>
      <c r="H731" s="7"/>
      <c r="I731" s="7"/>
      <c r="J731" s="7"/>
      <c r="K731" s="7"/>
      <c r="L731" s="2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5"/>
      <c r="AD731" s="5"/>
      <c r="AE731" s="5"/>
      <c r="AF731" s="37"/>
      <c r="AG731" s="5"/>
      <c r="AH731" s="5"/>
      <c r="AI731" s="5"/>
      <c r="AJ731" s="5"/>
      <c r="AK731" s="5"/>
    </row>
    <row r="732" spans="1:37" ht="15.75" customHeight="1">
      <c r="A732" s="5"/>
      <c r="B732" s="42"/>
      <c r="C732" s="5"/>
      <c r="D732" s="2"/>
      <c r="E732" s="2"/>
      <c r="F732" s="2"/>
      <c r="G732" s="2"/>
      <c r="H732" s="7"/>
      <c r="I732" s="7"/>
      <c r="J732" s="7"/>
      <c r="K732" s="7"/>
      <c r="L732" s="2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5"/>
      <c r="AD732" s="5"/>
      <c r="AE732" s="5"/>
      <c r="AF732" s="37"/>
      <c r="AG732" s="5"/>
      <c r="AH732" s="5"/>
      <c r="AI732" s="5"/>
      <c r="AJ732" s="5"/>
      <c r="AK732" s="5"/>
    </row>
    <row r="733" spans="1:37" ht="15.75" customHeight="1">
      <c r="A733" s="5"/>
      <c r="B733" s="42"/>
      <c r="C733" s="5"/>
      <c r="D733" s="2"/>
      <c r="E733" s="2"/>
      <c r="F733" s="2"/>
      <c r="G733" s="2"/>
      <c r="H733" s="7"/>
      <c r="I733" s="7"/>
      <c r="J733" s="7"/>
      <c r="K733" s="7"/>
      <c r="L733" s="2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5"/>
      <c r="AD733" s="5"/>
      <c r="AE733" s="5"/>
      <c r="AF733" s="37"/>
      <c r="AG733" s="5"/>
      <c r="AH733" s="5"/>
      <c r="AI733" s="5"/>
      <c r="AJ733" s="5"/>
      <c r="AK733" s="5"/>
    </row>
    <row r="734" spans="1:37" ht="15.75" customHeight="1">
      <c r="A734" s="5"/>
      <c r="B734" s="42"/>
      <c r="C734" s="5"/>
      <c r="D734" s="2"/>
      <c r="E734" s="2"/>
      <c r="F734" s="2"/>
      <c r="G734" s="2"/>
      <c r="H734" s="7"/>
      <c r="I734" s="7"/>
      <c r="J734" s="7"/>
      <c r="K734" s="7"/>
      <c r="L734" s="2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5"/>
      <c r="AD734" s="5"/>
      <c r="AE734" s="5"/>
      <c r="AF734" s="37"/>
      <c r="AG734" s="5"/>
      <c r="AH734" s="5"/>
      <c r="AI734" s="5"/>
      <c r="AJ734" s="5"/>
      <c r="AK734" s="5"/>
    </row>
    <row r="735" spans="1:37" ht="15.75" customHeight="1">
      <c r="A735" s="5"/>
      <c r="B735" s="42"/>
      <c r="C735" s="5"/>
      <c r="D735" s="2"/>
      <c r="E735" s="2"/>
      <c r="F735" s="2"/>
      <c r="G735" s="2"/>
      <c r="H735" s="7"/>
      <c r="I735" s="7"/>
      <c r="J735" s="7"/>
      <c r="K735" s="7"/>
      <c r="L735" s="2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5"/>
      <c r="AD735" s="5"/>
      <c r="AE735" s="5"/>
      <c r="AF735" s="37"/>
      <c r="AG735" s="5"/>
      <c r="AH735" s="5"/>
      <c r="AI735" s="5"/>
      <c r="AJ735" s="5"/>
      <c r="AK735" s="5"/>
    </row>
    <row r="736" spans="1:37" ht="15.75" customHeight="1">
      <c r="A736" s="5"/>
      <c r="B736" s="42"/>
      <c r="C736" s="5"/>
      <c r="D736" s="2"/>
      <c r="E736" s="2"/>
      <c r="F736" s="2"/>
      <c r="G736" s="2"/>
      <c r="H736" s="7"/>
      <c r="I736" s="7"/>
      <c r="J736" s="7"/>
      <c r="K736" s="7"/>
      <c r="L736" s="2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5"/>
      <c r="AD736" s="5"/>
      <c r="AE736" s="5"/>
      <c r="AF736" s="37"/>
      <c r="AG736" s="5"/>
      <c r="AH736" s="5"/>
      <c r="AI736" s="5"/>
      <c r="AJ736" s="5"/>
      <c r="AK736" s="5"/>
    </row>
    <row r="737" spans="1:37" ht="15.75" customHeight="1">
      <c r="A737" s="5"/>
      <c r="B737" s="42"/>
      <c r="C737" s="5"/>
      <c r="D737" s="2"/>
      <c r="E737" s="2"/>
      <c r="F737" s="2"/>
      <c r="G737" s="2"/>
      <c r="H737" s="7"/>
      <c r="I737" s="7"/>
      <c r="J737" s="7"/>
      <c r="K737" s="7"/>
      <c r="L737" s="2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5"/>
      <c r="AD737" s="5"/>
      <c r="AE737" s="5"/>
      <c r="AF737" s="37"/>
      <c r="AG737" s="5"/>
      <c r="AH737" s="5"/>
      <c r="AI737" s="5"/>
      <c r="AJ737" s="5"/>
      <c r="AK737" s="5"/>
    </row>
    <row r="738" spans="1:37" ht="15.75" customHeight="1">
      <c r="A738" s="5"/>
      <c r="B738" s="42"/>
      <c r="C738" s="5"/>
      <c r="D738" s="2"/>
      <c r="E738" s="2"/>
      <c r="F738" s="2"/>
      <c r="G738" s="2"/>
      <c r="H738" s="7"/>
      <c r="I738" s="7"/>
      <c r="J738" s="7"/>
      <c r="K738" s="7"/>
      <c r="L738" s="2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5"/>
      <c r="AD738" s="5"/>
      <c r="AE738" s="5"/>
      <c r="AF738" s="37"/>
      <c r="AG738" s="5"/>
      <c r="AH738" s="5"/>
      <c r="AI738" s="5"/>
      <c r="AJ738" s="5"/>
      <c r="AK738" s="5"/>
    </row>
    <row r="739" spans="1:37" ht="15.75" customHeight="1">
      <c r="A739" s="5"/>
      <c r="B739" s="42"/>
      <c r="C739" s="5"/>
      <c r="D739" s="2"/>
      <c r="E739" s="2"/>
      <c r="F739" s="2"/>
      <c r="G739" s="2"/>
      <c r="H739" s="7"/>
      <c r="I739" s="7"/>
      <c r="J739" s="7"/>
      <c r="K739" s="7"/>
      <c r="L739" s="2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5"/>
      <c r="AD739" s="5"/>
      <c r="AE739" s="5"/>
      <c r="AF739" s="37"/>
      <c r="AG739" s="5"/>
      <c r="AH739" s="5"/>
      <c r="AI739" s="5"/>
      <c r="AJ739" s="5"/>
      <c r="AK739" s="5"/>
    </row>
    <row r="740" spans="1:37" ht="15.75" customHeight="1">
      <c r="A740" s="5"/>
      <c r="B740" s="42"/>
      <c r="C740" s="5"/>
      <c r="D740" s="2"/>
      <c r="E740" s="2"/>
      <c r="F740" s="2"/>
      <c r="G740" s="2"/>
      <c r="H740" s="7"/>
      <c r="I740" s="7"/>
      <c r="J740" s="7"/>
      <c r="K740" s="7"/>
      <c r="L740" s="2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5"/>
      <c r="AD740" s="5"/>
      <c r="AE740" s="5"/>
      <c r="AF740" s="37"/>
      <c r="AG740" s="5"/>
      <c r="AH740" s="5"/>
      <c r="AI740" s="5"/>
      <c r="AJ740" s="5"/>
      <c r="AK740" s="5"/>
    </row>
    <row r="741" spans="1:37" ht="15.75" customHeight="1">
      <c r="A741" s="5"/>
      <c r="B741" s="42"/>
      <c r="C741" s="5"/>
      <c r="D741" s="2"/>
      <c r="E741" s="2"/>
      <c r="F741" s="2"/>
      <c r="G741" s="2"/>
      <c r="H741" s="7"/>
      <c r="I741" s="7"/>
      <c r="J741" s="7"/>
      <c r="K741" s="7"/>
      <c r="L741" s="2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5"/>
      <c r="AD741" s="5"/>
      <c r="AE741" s="5"/>
      <c r="AF741" s="37"/>
      <c r="AG741" s="5"/>
      <c r="AH741" s="5"/>
      <c r="AI741" s="5"/>
      <c r="AJ741" s="5"/>
      <c r="AK741" s="5"/>
    </row>
    <row r="742" spans="1:37" ht="15.75" customHeight="1">
      <c r="A742" s="5"/>
      <c r="B742" s="42"/>
      <c r="C742" s="5"/>
      <c r="D742" s="2"/>
      <c r="E742" s="2"/>
      <c r="F742" s="2"/>
      <c r="G742" s="2"/>
      <c r="H742" s="7"/>
      <c r="I742" s="7"/>
      <c r="J742" s="7"/>
      <c r="K742" s="7"/>
      <c r="L742" s="2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5"/>
      <c r="AD742" s="5"/>
      <c r="AE742" s="5"/>
      <c r="AF742" s="37"/>
      <c r="AG742" s="5"/>
      <c r="AH742" s="5"/>
      <c r="AI742" s="5"/>
      <c r="AJ742" s="5"/>
      <c r="AK742" s="5"/>
    </row>
    <row r="743" spans="1:37" ht="15.75" customHeight="1">
      <c r="A743" s="5"/>
      <c r="B743" s="42"/>
      <c r="C743" s="5"/>
      <c r="D743" s="2"/>
      <c r="E743" s="2"/>
      <c r="F743" s="2"/>
      <c r="G743" s="2"/>
      <c r="H743" s="7"/>
      <c r="I743" s="7"/>
      <c r="J743" s="7"/>
      <c r="K743" s="7"/>
      <c r="L743" s="2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5"/>
      <c r="AD743" s="5"/>
      <c r="AE743" s="5"/>
      <c r="AF743" s="37"/>
      <c r="AG743" s="5"/>
      <c r="AH743" s="5"/>
      <c r="AI743" s="5"/>
      <c r="AJ743" s="5"/>
      <c r="AK743" s="5"/>
    </row>
    <row r="744" spans="1:37" ht="15.75" customHeight="1">
      <c r="A744" s="5"/>
      <c r="B744" s="42"/>
      <c r="C744" s="5"/>
      <c r="D744" s="2"/>
      <c r="E744" s="2"/>
      <c r="F744" s="2"/>
      <c r="G744" s="2"/>
      <c r="H744" s="7"/>
      <c r="I744" s="7"/>
      <c r="J744" s="7"/>
      <c r="K744" s="7"/>
      <c r="L744" s="2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5"/>
      <c r="AD744" s="5"/>
      <c r="AE744" s="5"/>
      <c r="AF744" s="37"/>
      <c r="AG744" s="5"/>
      <c r="AH744" s="5"/>
      <c r="AI744" s="5"/>
      <c r="AJ744" s="5"/>
      <c r="AK744" s="5"/>
    </row>
    <row r="745" spans="1:37" ht="15.75" customHeight="1">
      <c r="A745" s="5"/>
      <c r="B745" s="42"/>
      <c r="C745" s="5"/>
      <c r="D745" s="2"/>
      <c r="E745" s="2"/>
      <c r="F745" s="2"/>
      <c r="G745" s="2"/>
      <c r="H745" s="7"/>
      <c r="I745" s="7"/>
      <c r="J745" s="7"/>
      <c r="K745" s="7"/>
      <c r="L745" s="2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5"/>
      <c r="AD745" s="5"/>
      <c r="AE745" s="5"/>
      <c r="AF745" s="37"/>
      <c r="AG745" s="5"/>
      <c r="AH745" s="5"/>
      <c r="AI745" s="5"/>
      <c r="AJ745" s="5"/>
      <c r="AK745" s="5"/>
    </row>
    <row r="746" spans="1:37" ht="15.75" customHeight="1">
      <c r="A746" s="5"/>
      <c r="B746" s="42"/>
      <c r="C746" s="5"/>
      <c r="D746" s="2"/>
      <c r="E746" s="2"/>
      <c r="F746" s="2"/>
      <c r="G746" s="2"/>
      <c r="H746" s="7"/>
      <c r="I746" s="7"/>
      <c r="J746" s="7"/>
      <c r="K746" s="7"/>
      <c r="L746" s="2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5"/>
      <c r="AD746" s="5"/>
      <c r="AE746" s="5"/>
      <c r="AF746" s="37"/>
      <c r="AG746" s="5"/>
      <c r="AH746" s="5"/>
      <c r="AI746" s="5"/>
      <c r="AJ746" s="5"/>
      <c r="AK746" s="5"/>
    </row>
    <row r="747" spans="1:37" ht="15.75" customHeight="1">
      <c r="A747" s="5"/>
      <c r="B747" s="42"/>
      <c r="C747" s="5"/>
      <c r="D747" s="2"/>
      <c r="E747" s="2"/>
      <c r="F747" s="2"/>
      <c r="G747" s="2"/>
      <c r="H747" s="7"/>
      <c r="I747" s="7"/>
      <c r="J747" s="7"/>
      <c r="K747" s="7"/>
      <c r="L747" s="2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5"/>
      <c r="AD747" s="5"/>
      <c r="AE747" s="5"/>
      <c r="AF747" s="37"/>
      <c r="AG747" s="5"/>
      <c r="AH747" s="5"/>
      <c r="AI747" s="5"/>
      <c r="AJ747" s="5"/>
      <c r="AK747" s="5"/>
    </row>
    <row r="748" spans="1:37" ht="15.75" customHeight="1">
      <c r="A748" s="5"/>
      <c r="B748" s="42"/>
      <c r="C748" s="5"/>
      <c r="D748" s="2"/>
      <c r="E748" s="2"/>
      <c r="F748" s="2"/>
      <c r="G748" s="2"/>
      <c r="H748" s="7"/>
      <c r="I748" s="7"/>
      <c r="J748" s="7"/>
      <c r="K748" s="7"/>
      <c r="L748" s="2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5"/>
      <c r="AD748" s="5"/>
      <c r="AE748" s="5"/>
      <c r="AF748" s="37"/>
      <c r="AG748" s="5"/>
      <c r="AH748" s="5"/>
      <c r="AI748" s="5"/>
      <c r="AJ748" s="5"/>
      <c r="AK748" s="5"/>
    </row>
    <row r="749" spans="1:37" ht="15.75" customHeight="1">
      <c r="A749" s="5"/>
      <c r="B749" s="42"/>
      <c r="C749" s="5"/>
      <c r="D749" s="2"/>
      <c r="E749" s="2"/>
      <c r="F749" s="2"/>
      <c r="G749" s="2"/>
      <c r="H749" s="7"/>
      <c r="I749" s="7"/>
      <c r="J749" s="7"/>
      <c r="K749" s="7"/>
      <c r="L749" s="2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5"/>
      <c r="AD749" s="5"/>
      <c r="AE749" s="5"/>
      <c r="AF749" s="37"/>
      <c r="AG749" s="5"/>
      <c r="AH749" s="5"/>
      <c r="AI749" s="5"/>
      <c r="AJ749" s="5"/>
      <c r="AK749" s="5"/>
    </row>
    <row r="750" spans="1:37" ht="15.75" customHeight="1">
      <c r="A750" s="5"/>
      <c r="B750" s="42"/>
      <c r="C750" s="5"/>
      <c r="D750" s="2"/>
      <c r="E750" s="2"/>
      <c r="F750" s="2"/>
      <c r="G750" s="2"/>
      <c r="H750" s="7"/>
      <c r="I750" s="7"/>
      <c r="J750" s="7"/>
      <c r="K750" s="7"/>
      <c r="L750" s="2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5"/>
      <c r="AD750" s="5"/>
      <c r="AE750" s="5"/>
      <c r="AF750" s="37"/>
      <c r="AG750" s="5"/>
      <c r="AH750" s="5"/>
      <c r="AI750" s="5"/>
      <c r="AJ750" s="5"/>
      <c r="AK750" s="5"/>
    </row>
    <row r="751" spans="1:37" ht="15.75" customHeight="1">
      <c r="A751" s="5"/>
      <c r="B751" s="42"/>
      <c r="C751" s="5"/>
      <c r="D751" s="2"/>
      <c r="E751" s="2"/>
      <c r="F751" s="2"/>
      <c r="G751" s="2"/>
      <c r="H751" s="7"/>
      <c r="I751" s="7"/>
      <c r="J751" s="7"/>
      <c r="K751" s="7"/>
      <c r="L751" s="2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5"/>
      <c r="AD751" s="5"/>
      <c r="AE751" s="5"/>
      <c r="AF751" s="37"/>
      <c r="AG751" s="5"/>
      <c r="AH751" s="5"/>
      <c r="AI751" s="5"/>
      <c r="AJ751" s="5"/>
      <c r="AK751" s="5"/>
    </row>
    <row r="752" spans="1:37" ht="15.75" customHeight="1">
      <c r="A752" s="5"/>
      <c r="B752" s="42"/>
      <c r="C752" s="5"/>
      <c r="D752" s="2"/>
      <c r="E752" s="2"/>
      <c r="F752" s="2"/>
      <c r="G752" s="2"/>
      <c r="H752" s="7"/>
      <c r="I752" s="7"/>
      <c r="J752" s="7"/>
      <c r="K752" s="7"/>
      <c r="L752" s="2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5"/>
      <c r="AD752" s="5"/>
      <c r="AE752" s="5"/>
      <c r="AF752" s="37"/>
      <c r="AG752" s="5"/>
      <c r="AH752" s="5"/>
      <c r="AI752" s="5"/>
      <c r="AJ752" s="5"/>
      <c r="AK752" s="5"/>
    </row>
    <row r="753" spans="1:37" ht="15.75" customHeight="1">
      <c r="A753" s="5"/>
      <c r="B753" s="42"/>
      <c r="C753" s="5"/>
      <c r="D753" s="2"/>
      <c r="E753" s="2"/>
      <c r="F753" s="2"/>
      <c r="G753" s="2"/>
      <c r="H753" s="7"/>
      <c r="I753" s="7"/>
      <c r="J753" s="7"/>
      <c r="K753" s="7"/>
      <c r="L753" s="2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5"/>
      <c r="AD753" s="5"/>
      <c r="AE753" s="5"/>
      <c r="AF753" s="37"/>
      <c r="AG753" s="5"/>
      <c r="AH753" s="5"/>
      <c r="AI753" s="5"/>
      <c r="AJ753" s="5"/>
      <c r="AK753" s="5"/>
    </row>
    <row r="754" spans="1:37" ht="15.75" customHeight="1">
      <c r="A754" s="5"/>
      <c r="B754" s="42"/>
      <c r="C754" s="5"/>
      <c r="D754" s="2"/>
      <c r="E754" s="2"/>
      <c r="F754" s="2"/>
      <c r="G754" s="2"/>
      <c r="H754" s="7"/>
      <c r="I754" s="7"/>
      <c r="J754" s="7"/>
      <c r="K754" s="7"/>
      <c r="L754" s="2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5"/>
      <c r="AD754" s="5"/>
      <c r="AE754" s="5"/>
      <c r="AF754" s="37"/>
      <c r="AG754" s="5"/>
      <c r="AH754" s="5"/>
      <c r="AI754" s="5"/>
      <c r="AJ754" s="5"/>
      <c r="AK754" s="5"/>
    </row>
    <row r="755" spans="1:37" ht="15.75" customHeight="1">
      <c r="A755" s="5"/>
      <c r="B755" s="42"/>
      <c r="C755" s="5"/>
      <c r="D755" s="2"/>
      <c r="E755" s="2"/>
      <c r="F755" s="2"/>
      <c r="G755" s="2"/>
      <c r="H755" s="7"/>
      <c r="I755" s="7"/>
      <c r="J755" s="7"/>
      <c r="K755" s="7"/>
      <c r="L755" s="2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5"/>
      <c r="AD755" s="5"/>
      <c r="AE755" s="5"/>
      <c r="AF755" s="37"/>
      <c r="AG755" s="5"/>
      <c r="AH755" s="5"/>
      <c r="AI755" s="5"/>
      <c r="AJ755" s="5"/>
      <c r="AK755" s="5"/>
    </row>
    <row r="756" spans="1:37" ht="15.75" customHeight="1">
      <c r="A756" s="5"/>
      <c r="B756" s="42"/>
      <c r="C756" s="5"/>
      <c r="D756" s="2"/>
      <c r="E756" s="2"/>
      <c r="F756" s="2"/>
      <c r="G756" s="2"/>
      <c r="H756" s="7"/>
      <c r="I756" s="7"/>
      <c r="J756" s="7"/>
      <c r="K756" s="7"/>
      <c r="L756" s="2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5"/>
      <c r="AD756" s="5"/>
      <c r="AE756" s="5"/>
      <c r="AF756" s="37"/>
      <c r="AG756" s="5"/>
      <c r="AH756" s="5"/>
      <c r="AI756" s="5"/>
      <c r="AJ756" s="5"/>
      <c r="AK756" s="5"/>
    </row>
    <row r="757" spans="1:37" ht="15.75" customHeight="1">
      <c r="A757" s="5"/>
      <c r="B757" s="42"/>
      <c r="C757" s="5"/>
      <c r="D757" s="2"/>
      <c r="E757" s="2"/>
      <c r="F757" s="2"/>
      <c r="G757" s="2"/>
      <c r="H757" s="7"/>
      <c r="I757" s="7"/>
      <c r="J757" s="7"/>
      <c r="K757" s="7"/>
      <c r="L757" s="2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5"/>
      <c r="AD757" s="5"/>
      <c r="AE757" s="5"/>
      <c r="AF757" s="37"/>
      <c r="AG757" s="5"/>
      <c r="AH757" s="5"/>
      <c r="AI757" s="5"/>
      <c r="AJ757" s="5"/>
      <c r="AK757" s="5"/>
    </row>
    <row r="758" spans="1:37" ht="15.75" customHeight="1">
      <c r="A758" s="5"/>
      <c r="B758" s="42"/>
      <c r="C758" s="5"/>
      <c r="D758" s="2"/>
      <c r="E758" s="2"/>
      <c r="F758" s="2"/>
      <c r="G758" s="2"/>
      <c r="H758" s="7"/>
      <c r="I758" s="7"/>
      <c r="J758" s="7"/>
      <c r="K758" s="7"/>
      <c r="L758" s="2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5"/>
      <c r="AD758" s="5"/>
      <c r="AE758" s="5"/>
      <c r="AF758" s="37"/>
      <c r="AG758" s="5"/>
      <c r="AH758" s="5"/>
      <c r="AI758" s="5"/>
      <c r="AJ758" s="5"/>
      <c r="AK758" s="5"/>
    </row>
    <row r="759" spans="1:37" ht="15.75" customHeight="1">
      <c r="A759" s="5"/>
      <c r="B759" s="42"/>
      <c r="C759" s="5"/>
      <c r="D759" s="2"/>
      <c r="E759" s="2"/>
      <c r="F759" s="2"/>
      <c r="G759" s="2"/>
      <c r="H759" s="7"/>
      <c r="I759" s="7"/>
      <c r="J759" s="7"/>
      <c r="K759" s="7"/>
      <c r="L759" s="2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5"/>
      <c r="AD759" s="5"/>
      <c r="AE759" s="5"/>
      <c r="AF759" s="37"/>
      <c r="AG759" s="5"/>
      <c r="AH759" s="5"/>
      <c r="AI759" s="5"/>
      <c r="AJ759" s="5"/>
      <c r="AK759" s="5"/>
    </row>
    <row r="760" spans="1:37" ht="15.75" customHeight="1">
      <c r="A760" s="5"/>
      <c r="B760" s="42"/>
      <c r="C760" s="5"/>
      <c r="D760" s="2"/>
      <c r="E760" s="2"/>
      <c r="F760" s="2"/>
      <c r="G760" s="2"/>
      <c r="H760" s="7"/>
      <c r="I760" s="7"/>
      <c r="J760" s="7"/>
      <c r="K760" s="7"/>
      <c r="L760" s="2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5"/>
      <c r="AD760" s="5"/>
      <c r="AE760" s="5"/>
      <c r="AF760" s="37"/>
      <c r="AG760" s="5"/>
      <c r="AH760" s="5"/>
      <c r="AI760" s="5"/>
      <c r="AJ760" s="5"/>
      <c r="AK760" s="5"/>
    </row>
    <row r="761" spans="1:37" ht="15.75" customHeight="1">
      <c r="A761" s="5"/>
      <c r="B761" s="42"/>
      <c r="C761" s="5"/>
      <c r="D761" s="2"/>
      <c r="E761" s="2"/>
      <c r="F761" s="2"/>
      <c r="G761" s="2"/>
      <c r="H761" s="7"/>
      <c r="I761" s="7"/>
      <c r="J761" s="7"/>
      <c r="K761" s="7"/>
      <c r="L761" s="2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5"/>
      <c r="AD761" s="5"/>
      <c r="AE761" s="5"/>
      <c r="AF761" s="37"/>
      <c r="AG761" s="5"/>
      <c r="AH761" s="5"/>
      <c r="AI761" s="5"/>
      <c r="AJ761" s="5"/>
      <c r="AK761" s="5"/>
    </row>
    <row r="762" spans="1:37" ht="15.75" customHeight="1">
      <c r="A762" s="5"/>
      <c r="B762" s="42"/>
      <c r="C762" s="5"/>
      <c r="D762" s="2"/>
      <c r="E762" s="2"/>
      <c r="F762" s="2"/>
      <c r="G762" s="2"/>
      <c r="H762" s="7"/>
      <c r="I762" s="7"/>
      <c r="J762" s="7"/>
      <c r="K762" s="7"/>
      <c r="L762" s="2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5"/>
      <c r="AD762" s="5"/>
      <c r="AE762" s="5"/>
      <c r="AF762" s="37"/>
      <c r="AG762" s="5"/>
      <c r="AH762" s="5"/>
      <c r="AI762" s="5"/>
      <c r="AJ762" s="5"/>
      <c r="AK762" s="5"/>
    </row>
    <row r="763" spans="1:37" ht="15.75" customHeight="1">
      <c r="A763" s="5"/>
      <c r="B763" s="42"/>
      <c r="C763" s="5"/>
      <c r="D763" s="2"/>
      <c r="E763" s="2"/>
      <c r="F763" s="2"/>
      <c r="G763" s="2"/>
      <c r="H763" s="7"/>
      <c r="I763" s="7"/>
      <c r="J763" s="7"/>
      <c r="K763" s="7"/>
      <c r="L763" s="2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5"/>
      <c r="AD763" s="5"/>
      <c r="AE763" s="5"/>
      <c r="AF763" s="37"/>
      <c r="AG763" s="5"/>
      <c r="AH763" s="5"/>
      <c r="AI763" s="5"/>
      <c r="AJ763" s="5"/>
      <c r="AK763" s="5"/>
    </row>
    <row r="764" spans="1:37" ht="15.75" customHeight="1">
      <c r="A764" s="5"/>
      <c r="B764" s="42"/>
      <c r="C764" s="5"/>
      <c r="D764" s="2"/>
      <c r="E764" s="2"/>
      <c r="F764" s="2"/>
      <c r="G764" s="2"/>
      <c r="H764" s="7"/>
      <c r="I764" s="7"/>
      <c r="J764" s="7"/>
      <c r="K764" s="7"/>
      <c r="L764" s="2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5"/>
      <c r="AD764" s="5"/>
      <c r="AE764" s="5"/>
      <c r="AF764" s="37"/>
      <c r="AG764" s="5"/>
      <c r="AH764" s="5"/>
      <c r="AI764" s="5"/>
      <c r="AJ764" s="5"/>
      <c r="AK764" s="5"/>
    </row>
    <row r="765" spans="1:37" ht="15.75" customHeight="1">
      <c r="A765" s="5"/>
      <c r="B765" s="42"/>
      <c r="C765" s="5"/>
      <c r="D765" s="2"/>
      <c r="E765" s="2"/>
      <c r="F765" s="2"/>
      <c r="G765" s="2"/>
      <c r="H765" s="7"/>
      <c r="I765" s="7"/>
      <c r="J765" s="7"/>
      <c r="K765" s="7"/>
      <c r="L765" s="2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5"/>
      <c r="AD765" s="5"/>
      <c r="AE765" s="5"/>
      <c r="AF765" s="37"/>
      <c r="AG765" s="5"/>
      <c r="AH765" s="5"/>
      <c r="AI765" s="5"/>
      <c r="AJ765" s="5"/>
      <c r="AK765" s="5"/>
    </row>
    <row r="766" spans="1:37" ht="15.75" customHeight="1">
      <c r="A766" s="5"/>
      <c r="B766" s="42"/>
      <c r="C766" s="5"/>
      <c r="D766" s="2"/>
      <c r="E766" s="2"/>
      <c r="F766" s="2"/>
      <c r="G766" s="2"/>
      <c r="H766" s="7"/>
      <c r="I766" s="7"/>
      <c r="J766" s="7"/>
      <c r="K766" s="7"/>
      <c r="L766" s="2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5"/>
      <c r="AD766" s="5"/>
      <c r="AE766" s="5"/>
      <c r="AF766" s="37"/>
      <c r="AG766" s="5"/>
      <c r="AH766" s="5"/>
      <c r="AI766" s="5"/>
      <c r="AJ766" s="5"/>
      <c r="AK766" s="5"/>
    </row>
    <row r="767" spans="1:37" ht="15.75" customHeight="1">
      <c r="A767" s="5"/>
      <c r="B767" s="42"/>
      <c r="C767" s="5"/>
      <c r="D767" s="2"/>
      <c r="E767" s="2"/>
      <c r="F767" s="2"/>
      <c r="G767" s="2"/>
      <c r="H767" s="7"/>
      <c r="I767" s="7"/>
      <c r="J767" s="7"/>
      <c r="K767" s="7"/>
      <c r="L767" s="2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5"/>
      <c r="AD767" s="5"/>
      <c r="AE767" s="5"/>
      <c r="AF767" s="37"/>
      <c r="AG767" s="5"/>
      <c r="AH767" s="5"/>
      <c r="AI767" s="5"/>
      <c r="AJ767" s="5"/>
      <c r="AK767" s="5"/>
    </row>
    <row r="768" spans="1:37" ht="15.75" customHeight="1">
      <c r="A768" s="5"/>
      <c r="B768" s="42"/>
      <c r="C768" s="5"/>
      <c r="D768" s="2"/>
      <c r="E768" s="2"/>
      <c r="F768" s="2"/>
      <c r="G768" s="2"/>
      <c r="H768" s="7"/>
      <c r="I768" s="7"/>
      <c r="J768" s="7"/>
      <c r="K768" s="7"/>
      <c r="L768" s="2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5"/>
      <c r="AD768" s="5"/>
      <c r="AE768" s="5"/>
      <c r="AF768" s="37"/>
      <c r="AG768" s="5"/>
      <c r="AH768" s="5"/>
      <c r="AI768" s="5"/>
      <c r="AJ768" s="5"/>
      <c r="AK768" s="5"/>
    </row>
    <row r="769" spans="1:37" ht="15.75" customHeight="1">
      <c r="A769" s="5"/>
      <c r="B769" s="42"/>
      <c r="C769" s="5"/>
      <c r="D769" s="2"/>
      <c r="E769" s="2"/>
      <c r="F769" s="2"/>
      <c r="G769" s="2"/>
      <c r="H769" s="7"/>
      <c r="I769" s="7"/>
      <c r="J769" s="7"/>
      <c r="K769" s="7"/>
      <c r="L769" s="2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5"/>
      <c r="AD769" s="5"/>
      <c r="AE769" s="5"/>
      <c r="AF769" s="37"/>
      <c r="AG769" s="5"/>
      <c r="AH769" s="5"/>
      <c r="AI769" s="5"/>
      <c r="AJ769" s="5"/>
      <c r="AK769" s="5"/>
    </row>
    <row r="770" spans="1:37" ht="15.75" customHeight="1">
      <c r="A770" s="5"/>
      <c r="B770" s="42"/>
      <c r="C770" s="5"/>
      <c r="D770" s="2"/>
      <c r="E770" s="2"/>
      <c r="F770" s="2"/>
      <c r="G770" s="2"/>
      <c r="H770" s="7"/>
      <c r="I770" s="7"/>
      <c r="J770" s="7"/>
      <c r="K770" s="7"/>
      <c r="L770" s="2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5"/>
      <c r="AD770" s="5"/>
      <c r="AE770" s="5"/>
      <c r="AF770" s="37"/>
      <c r="AG770" s="5"/>
      <c r="AH770" s="5"/>
      <c r="AI770" s="5"/>
      <c r="AJ770" s="5"/>
      <c r="AK770" s="5"/>
    </row>
    <row r="771" spans="1:37" ht="15.75" customHeight="1">
      <c r="A771" s="5"/>
      <c r="B771" s="42"/>
      <c r="C771" s="5"/>
      <c r="D771" s="2"/>
      <c r="E771" s="2"/>
      <c r="F771" s="2"/>
      <c r="G771" s="2"/>
      <c r="H771" s="7"/>
      <c r="I771" s="7"/>
      <c r="J771" s="7"/>
      <c r="K771" s="7"/>
      <c r="L771" s="2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5"/>
      <c r="AD771" s="5"/>
      <c r="AE771" s="5"/>
      <c r="AF771" s="37"/>
      <c r="AG771" s="5"/>
      <c r="AH771" s="5"/>
      <c r="AI771" s="5"/>
      <c r="AJ771" s="5"/>
      <c r="AK771" s="5"/>
    </row>
    <row r="772" spans="1:37" ht="15.75" customHeight="1">
      <c r="A772" s="5"/>
      <c r="B772" s="42"/>
      <c r="C772" s="5"/>
      <c r="D772" s="2"/>
      <c r="E772" s="2"/>
      <c r="F772" s="2"/>
      <c r="G772" s="2"/>
      <c r="H772" s="7"/>
      <c r="I772" s="7"/>
      <c r="J772" s="7"/>
      <c r="K772" s="7"/>
      <c r="L772" s="2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5"/>
      <c r="AD772" s="5"/>
      <c r="AE772" s="5"/>
      <c r="AF772" s="37"/>
      <c r="AG772" s="5"/>
      <c r="AH772" s="5"/>
      <c r="AI772" s="5"/>
      <c r="AJ772" s="5"/>
      <c r="AK772" s="5"/>
    </row>
    <row r="773" spans="1:37" ht="15.75" customHeight="1">
      <c r="A773" s="5"/>
      <c r="B773" s="42"/>
      <c r="C773" s="5"/>
      <c r="D773" s="2"/>
      <c r="E773" s="2"/>
      <c r="F773" s="2"/>
      <c r="G773" s="2"/>
      <c r="H773" s="7"/>
      <c r="I773" s="7"/>
      <c r="J773" s="7"/>
      <c r="K773" s="7"/>
      <c r="L773" s="2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5"/>
      <c r="AD773" s="5"/>
      <c r="AE773" s="5"/>
      <c r="AF773" s="37"/>
      <c r="AG773" s="5"/>
      <c r="AH773" s="5"/>
      <c r="AI773" s="5"/>
      <c r="AJ773" s="5"/>
      <c r="AK773" s="5"/>
    </row>
    <row r="774" spans="1:37" ht="15.75" customHeight="1">
      <c r="A774" s="5"/>
      <c r="B774" s="42"/>
      <c r="C774" s="5"/>
      <c r="D774" s="2"/>
      <c r="E774" s="2"/>
      <c r="F774" s="2"/>
      <c r="G774" s="2"/>
      <c r="H774" s="7"/>
      <c r="I774" s="7"/>
      <c r="J774" s="7"/>
      <c r="K774" s="7"/>
      <c r="L774" s="2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5"/>
      <c r="AD774" s="5"/>
      <c r="AE774" s="5"/>
      <c r="AF774" s="37"/>
      <c r="AG774" s="5"/>
      <c r="AH774" s="5"/>
      <c r="AI774" s="5"/>
      <c r="AJ774" s="5"/>
      <c r="AK774" s="5"/>
    </row>
    <row r="775" spans="1:37" ht="15.75" customHeight="1">
      <c r="A775" s="5"/>
      <c r="B775" s="42"/>
      <c r="C775" s="5"/>
      <c r="D775" s="2"/>
      <c r="E775" s="2"/>
      <c r="F775" s="2"/>
      <c r="G775" s="2"/>
      <c r="H775" s="7"/>
      <c r="I775" s="7"/>
      <c r="J775" s="7"/>
      <c r="K775" s="7"/>
      <c r="L775" s="2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5"/>
      <c r="AD775" s="5"/>
      <c r="AE775" s="5"/>
      <c r="AF775" s="37"/>
      <c r="AG775" s="5"/>
      <c r="AH775" s="5"/>
      <c r="AI775" s="5"/>
      <c r="AJ775" s="5"/>
      <c r="AK775" s="5"/>
    </row>
    <row r="776" spans="1:37" ht="15.75" customHeight="1">
      <c r="A776" s="5"/>
      <c r="B776" s="42"/>
      <c r="C776" s="5"/>
      <c r="D776" s="2"/>
      <c r="E776" s="2"/>
      <c r="F776" s="2"/>
      <c r="G776" s="2"/>
      <c r="H776" s="7"/>
      <c r="I776" s="7"/>
      <c r="J776" s="7"/>
      <c r="K776" s="7"/>
      <c r="L776" s="2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5"/>
      <c r="AD776" s="5"/>
      <c r="AE776" s="5"/>
      <c r="AF776" s="37"/>
      <c r="AG776" s="5"/>
      <c r="AH776" s="5"/>
      <c r="AI776" s="5"/>
      <c r="AJ776" s="5"/>
      <c r="AK776" s="5"/>
    </row>
    <row r="777" spans="1:37" ht="15.75" customHeight="1">
      <c r="A777" s="5"/>
      <c r="B777" s="42"/>
      <c r="C777" s="5"/>
      <c r="D777" s="2"/>
      <c r="E777" s="2"/>
      <c r="F777" s="2"/>
      <c r="G777" s="2"/>
      <c r="H777" s="7"/>
      <c r="I777" s="7"/>
      <c r="J777" s="7"/>
      <c r="K777" s="7"/>
      <c r="L777" s="2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5"/>
      <c r="AD777" s="5"/>
      <c r="AE777" s="5"/>
      <c r="AF777" s="37"/>
      <c r="AG777" s="5"/>
      <c r="AH777" s="5"/>
      <c r="AI777" s="5"/>
      <c r="AJ777" s="5"/>
      <c r="AK777" s="5"/>
    </row>
    <row r="778" spans="1:37" ht="15.75" customHeight="1">
      <c r="A778" s="5"/>
      <c r="B778" s="42"/>
      <c r="C778" s="5"/>
      <c r="D778" s="2"/>
      <c r="E778" s="2"/>
      <c r="F778" s="2"/>
      <c r="G778" s="2"/>
      <c r="H778" s="7"/>
      <c r="I778" s="7"/>
      <c r="J778" s="7"/>
      <c r="K778" s="7"/>
      <c r="L778" s="2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5"/>
      <c r="AD778" s="5"/>
      <c r="AE778" s="5"/>
      <c r="AF778" s="37"/>
      <c r="AG778" s="5"/>
      <c r="AH778" s="5"/>
      <c r="AI778" s="5"/>
      <c r="AJ778" s="5"/>
      <c r="AK778" s="5"/>
    </row>
    <row r="779" spans="1:37" ht="15.75" customHeight="1">
      <c r="A779" s="5"/>
      <c r="B779" s="42"/>
      <c r="C779" s="5"/>
      <c r="D779" s="2"/>
      <c r="E779" s="2"/>
      <c r="F779" s="2"/>
      <c r="G779" s="2"/>
      <c r="H779" s="7"/>
      <c r="I779" s="7"/>
      <c r="J779" s="7"/>
      <c r="K779" s="7"/>
      <c r="L779" s="2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5"/>
      <c r="AD779" s="5"/>
      <c r="AE779" s="5"/>
      <c r="AF779" s="37"/>
      <c r="AG779" s="5"/>
      <c r="AH779" s="5"/>
      <c r="AI779" s="5"/>
      <c r="AJ779" s="5"/>
      <c r="AK779" s="5"/>
    </row>
    <row r="780" spans="1:37" ht="15.75" customHeight="1">
      <c r="A780" s="5"/>
      <c r="B780" s="42"/>
      <c r="C780" s="5"/>
      <c r="D780" s="2"/>
      <c r="E780" s="2"/>
      <c r="F780" s="2"/>
      <c r="G780" s="2"/>
      <c r="H780" s="7"/>
      <c r="I780" s="7"/>
      <c r="J780" s="7"/>
      <c r="K780" s="7"/>
      <c r="L780" s="2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5"/>
      <c r="AD780" s="5"/>
      <c r="AE780" s="5"/>
      <c r="AF780" s="37"/>
      <c r="AG780" s="5"/>
      <c r="AH780" s="5"/>
      <c r="AI780" s="5"/>
      <c r="AJ780" s="5"/>
      <c r="AK780" s="5"/>
    </row>
    <row r="781" spans="1:37" ht="15.75" customHeight="1">
      <c r="A781" s="5"/>
      <c r="B781" s="42"/>
      <c r="C781" s="5"/>
      <c r="D781" s="2"/>
      <c r="E781" s="2"/>
      <c r="F781" s="2"/>
      <c r="G781" s="2"/>
      <c r="H781" s="7"/>
      <c r="I781" s="7"/>
      <c r="J781" s="7"/>
      <c r="K781" s="7"/>
      <c r="L781" s="2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5"/>
      <c r="AD781" s="5"/>
      <c r="AE781" s="5"/>
      <c r="AF781" s="37"/>
      <c r="AG781" s="5"/>
      <c r="AH781" s="5"/>
      <c r="AI781" s="5"/>
      <c r="AJ781" s="5"/>
      <c r="AK781" s="5"/>
    </row>
    <row r="782" spans="1:37" ht="15.75" customHeight="1">
      <c r="A782" s="5"/>
      <c r="B782" s="42"/>
      <c r="C782" s="5"/>
      <c r="D782" s="2"/>
      <c r="E782" s="2"/>
      <c r="F782" s="2"/>
      <c r="G782" s="2"/>
      <c r="H782" s="7"/>
      <c r="I782" s="7"/>
      <c r="J782" s="7"/>
      <c r="K782" s="7"/>
      <c r="L782" s="2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5"/>
      <c r="AD782" s="5"/>
      <c r="AE782" s="5"/>
      <c r="AF782" s="37"/>
      <c r="AG782" s="5"/>
      <c r="AH782" s="5"/>
      <c r="AI782" s="5"/>
      <c r="AJ782" s="5"/>
      <c r="AK782" s="5"/>
    </row>
    <row r="783" spans="1:37" ht="15.75" customHeight="1">
      <c r="A783" s="5"/>
      <c r="B783" s="42"/>
      <c r="C783" s="5"/>
      <c r="D783" s="2"/>
      <c r="E783" s="2"/>
      <c r="F783" s="2"/>
      <c r="G783" s="2"/>
      <c r="H783" s="7"/>
      <c r="I783" s="7"/>
      <c r="J783" s="7"/>
      <c r="K783" s="7"/>
      <c r="L783" s="2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5"/>
      <c r="AD783" s="5"/>
      <c r="AE783" s="5"/>
      <c r="AF783" s="37"/>
      <c r="AG783" s="5"/>
      <c r="AH783" s="5"/>
      <c r="AI783" s="5"/>
      <c r="AJ783" s="5"/>
      <c r="AK783" s="5"/>
    </row>
    <row r="784" spans="1:37" ht="15.75" customHeight="1">
      <c r="A784" s="5"/>
      <c r="B784" s="42"/>
      <c r="C784" s="5"/>
      <c r="D784" s="2"/>
      <c r="E784" s="2"/>
      <c r="F784" s="2"/>
      <c r="G784" s="2"/>
      <c r="H784" s="7"/>
      <c r="I784" s="7"/>
      <c r="J784" s="7"/>
      <c r="K784" s="7"/>
      <c r="L784" s="2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5"/>
      <c r="AD784" s="5"/>
      <c r="AE784" s="5"/>
      <c r="AF784" s="37"/>
      <c r="AG784" s="5"/>
      <c r="AH784" s="5"/>
      <c r="AI784" s="5"/>
      <c r="AJ784" s="5"/>
      <c r="AK784" s="5"/>
    </row>
    <row r="785" spans="1:37" ht="15.75" customHeight="1">
      <c r="A785" s="5"/>
      <c r="B785" s="42"/>
      <c r="C785" s="5"/>
      <c r="D785" s="2"/>
      <c r="E785" s="2"/>
      <c r="F785" s="2"/>
      <c r="G785" s="2"/>
      <c r="H785" s="7"/>
      <c r="I785" s="7"/>
      <c r="J785" s="7"/>
      <c r="K785" s="7"/>
      <c r="L785" s="2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5"/>
      <c r="AD785" s="5"/>
      <c r="AE785" s="5"/>
      <c r="AF785" s="37"/>
      <c r="AG785" s="5"/>
      <c r="AH785" s="5"/>
      <c r="AI785" s="5"/>
      <c r="AJ785" s="5"/>
      <c r="AK785" s="5"/>
    </row>
    <row r="786" spans="1:37" ht="15.75" customHeight="1">
      <c r="A786" s="5"/>
      <c r="B786" s="42"/>
      <c r="C786" s="5"/>
      <c r="D786" s="2"/>
      <c r="E786" s="2"/>
      <c r="F786" s="2"/>
      <c r="G786" s="2"/>
      <c r="H786" s="7"/>
      <c r="I786" s="7"/>
      <c r="J786" s="7"/>
      <c r="K786" s="7"/>
      <c r="L786" s="2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5"/>
      <c r="AD786" s="5"/>
      <c r="AE786" s="5"/>
      <c r="AF786" s="37"/>
      <c r="AG786" s="5"/>
      <c r="AH786" s="5"/>
      <c r="AI786" s="5"/>
      <c r="AJ786" s="5"/>
      <c r="AK786" s="5"/>
    </row>
    <row r="787" spans="1:37" ht="15.75" customHeight="1">
      <c r="A787" s="5"/>
      <c r="B787" s="42"/>
      <c r="C787" s="5"/>
      <c r="D787" s="2"/>
      <c r="E787" s="2"/>
      <c r="F787" s="2"/>
      <c r="G787" s="2"/>
      <c r="H787" s="7"/>
      <c r="I787" s="7"/>
      <c r="J787" s="7"/>
      <c r="K787" s="7"/>
      <c r="L787" s="2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5"/>
      <c r="AD787" s="5"/>
      <c r="AE787" s="5"/>
      <c r="AF787" s="37"/>
      <c r="AG787" s="5"/>
      <c r="AH787" s="5"/>
      <c r="AI787" s="5"/>
      <c r="AJ787" s="5"/>
      <c r="AK787" s="5"/>
    </row>
    <row r="788" spans="1:37" ht="15.75" customHeight="1">
      <c r="A788" s="5"/>
      <c r="B788" s="42"/>
      <c r="C788" s="5"/>
      <c r="D788" s="2"/>
      <c r="E788" s="2"/>
      <c r="F788" s="2"/>
      <c r="G788" s="2"/>
      <c r="H788" s="7"/>
      <c r="I788" s="7"/>
      <c r="J788" s="7"/>
      <c r="K788" s="7"/>
      <c r="L788" s="2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5"/>
      <c r="AD788" s="5"/>
      <c r="AE788" s="5"/>
      <c r="AF788" s="37"/>
      <c r="AG788" s="5"/>
      <c r="AH788" s="5"/>
      <c r="AI788" s="5"/>
      <c r="AJ788" s="5"/>
      <c r="AK788" s="5"/>
    </row>
    <row r="789" spans="1:37" ht="15.75" customHeight="1">
      <c r="A789" s="5"/>
      <c r="B789" s="42"/>
      <c r="C789" s="5"/>
      <c r="D789" s="2"/>
      <c r="E789" s="2"/>
      <c r="F789" s="2"/>
      <c r="G789" s="2"/>
      <c r="H789" s="7"/>
      <c r="I789" s="7"/>
      <c r="J789" s="7"/>
      <c r="K789" s="7"/>
      <c r="L789" s="2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5"/>
      <c r="AD789" s="5"/>
      <c r="AE789" s="5"/>
      <c r="AF789" s="37"/>
      <c r="AG789" s="5"/>
      <c r="AH789" s="5"/>
      <c r="AI789" s="5"/>
      <c r="AJ789" s="5"/>
      <c r="AK789" s="5"/>
    </row>
    <row r="790" spans="1:37" ht="15.75" customHeight="1">
      <c r="A790" s="5"/>
      <c r="B790" s="42"/>
      <c r="C790" s="5"/>
      <c r="D790" s="2"/>
      <c r="E790" s="2"/>
      <c r="F790" s="2"/>
      <c r="G790" s="2"/>
      <c r="H790" s="7"/>
      <c r="I790" s="7"/>
      <c r="J790" s="7"/>
      <c r="K790" s="7"/>
      <c r="L790" s="2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5"/>
      <c r="AD790" s="5"/>
      <c r="AE790" s="5"/>
      <c r="AF790" s="37"/>
      <c r="AG790" s="5"/>
      <c r="AH790" s="5"/>
      <c r="AI790" s="5"/>
      <c r="AJ790" s="5"/>
      <c r="AK790" s="5"/>
    </row>
    <row r="791" spans="1:37" ht="15.75" customHeight="1">
      <c r="A791" s="5"/>
      <c r="B791" s="42"/>
      <c r="C791" s="5"/>
      <c r="D791" s="2"/>
      <c r="E791" s="2"/>
      <c r="F791" s="2"/>
      <c r="G791" s="2"/>
      <c r="H791" s="7"/>
      <c r="I791" s="7"/>
      <c r="J791" s="7"/>
      <c r="K791" s="7"/>
      <c r="L791" s="2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5"/>
      <c r="AD791" s="5"/>
      <c r="AE791" s="5"/>
      <c r="AF791" s="37"/>
      <c r="AG791" s="5"/>
      <c r="AH791" s="5"/>
      <c r="AI791" s="5"/>
      <c r="AJ791" s="5"/>
      <c r="AK791" s="5"/>
    </row>
    <row r="792" spans="1:37" ht="15.75" customHeight="1">
      <c r="A792" s="5"/>
      <c r="B792" s="42"/>
      <c r="C792" s="5"/>
      <c r="D792" s="2"/>
      <c r="E792" s="2"/>
      <c r="F792" s="2"/>
      <c r="G792" s="2"/>
      <c r="H792" s="7"/>
      <c r="I792" s="7"/>
      <c r="J792" s="7"/>
      <c r="K792" s="7"/>
      <c r="L792" s="2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5"/>
      <c r="AD792" s="5"/>
      <c r="AE792" s="5"/>
      <c r="AF792" s="37"/>
      <c r="AG792" s="5"/>
      <c r="AH792" s="5"/>
      <c r="AI792" s="5"/>
      <c r="AJ792" s="5"/>
      <c r="AK792" s="5"/>
    </row>
    <row r="793" spans="1:37" ht="15.75" customHeight="1">
      <c r="A793" s="5"/>
      <c r="B793" s="42"/>
      <c r="C793" s="5"/>
      <c r="D793" s="2"/>
      <c r="E793" s="2"/>
      <c r="F793" s="2"/>
      <c r="G793" s="2"/>
      <c r="H793" s="7"/>
      <c r="I793" s="7"/>
      <c r="J793" s="7"/>
      <c r="K793" s="7"/>
      <c r="L793" s="2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5"/>
      <c r="AD793" s="5"/>
      <c r="AE793" s="5"/>
      <c r="AF793" s="37"/>
      <c r="AG793" s="5"/>
      <c r="AH793" s="5"/>
      <c r="AI793" s="5"/>
      <c r="AJ793" s="5"/>
      <c r="AK793" s="5"/>
    </row>
    <row r="794" spans="1:37" ht="15.75" customHeight="1">
      <c r="A794" s="5"/>
      <c r="B794" s="42"/>
      <c r="C794" s="5"/>
      <c r="D794" s="2"/>
      <c r="E794" s="2"/>
      <c r="F794" s="2"/>
      <c r="G794" s="2"/>
      <c r="H794" s="7"/>
      <c r="I794" s="7"/>
      <c r="J794" s="7"/>
      <c r="K794" s="7"/>
      <c r="L794" s="2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5"/>
      <c r="AD794" s="5"/>
      <c r="AE794" s="5"/>
      <c r="AF794" s="37"/>
      <c r="AG794" s="5"/>
      <c r="AH794" s="5"/>
      <c r="AI794" s="5"/>
      <c r="AJ794" s="5"/>
      <c r="AK794" s="5"/>
    </row>
    <row r="795" spans="1:37" ht="15.75" customHeight="1">
      <c r="A795" s="5"/>
      <c r="B795" s="42"/>
      <c r="C795" s="5"/>
      <c r="D795" s="2"/>
      <c r="E795" s="2"/>
      <c r="F795" s="2"/>
      <c r="G795" s="2"/>
      <c r="H795" s="7"/>
      <c r="I795" s="7"/>
      <c r="J795" s="7"/>
      <c r="K795" s="7"/>
      <c r="L795" s="2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5"/>
      <c r="AD795" s="5"/>
      <c r="AE795" s="5"/>
      <c r="AF795" s="37"/>
      <c r="AG795" s="5"/>
      <c r="AH795" s="5"/>
      <c r="AI795" s="5"/>
      <c r="AJ795" s="5"/>
      <c r="AK795" s="5"/>
    </row>
    <row r="796" spans="1:37" ht="15.75" customHeight="1">
      <c r="A796" s="5"/>
      <c r="B796" s="42"/>
      <c r="C796" s="5"/>
      <c r="D796" s="2"/>
      <c r="E796" s="2"/>
      <c r="F796" s="2"/>
      <c r="G796" s="2"/>
      <c r="H796" s="7"/>
      <c r="I796" s="7"/>
      <c r="J796" s="7"/>
      <c r="K796" s="7"/>
      <c r="L796" s="2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5"/>
      <c r="AD796" s="5"/>
      <c r="AE796" s="5"/>
      <c r="AF796" s="37"/>
      <c r="AG796" s="5"/>
      <c r="AH796" s="5"/>
      <c r="AI796" s="5"/>
      <c r="AJ796" s="5"/>
      <c r="AK796" s="5"/>
    </row>
    <row r="797" spans="1:37" ht="15.75" customHeight="1">
      <c r="A797" s="5"/>
      <c r="B797" s="42"/>
      <c r="C797" s="5"/>
      <c r="D797" s="2"/>
      <c r="E797" s="2"/>
      <c r="F797" s="2"/>
      <c r="G797" s="2"/>
      <c r="H797" s="7"/>
      <c r="I797" s="7"/>
      <c r="J797" s="7"/>
      <c r="K797" s="7"/>
      <c r="L797" s="2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5"/>
      <c r="AD797" s="5"/>
      <c r="AE797" s="5"/>
      <c r="AF797" s="37"/>
      <c r="AG797" s="5"/>
      <c r="AH797" s="5"/>
      <c r="AI797" s="5"/>
      <c r="AJ797" s="5"/>
      <c r="AK797" s="5"/>
    </row>
    <row r="798" spans="1:37" ht="15.75" customHeight="1">
      <c r="A798" s="5"/>
      <c r="B798" s="42"/>
      <c r="C798" s="5"/>
      <c r="D798" s="2"/>
      <c r="E798" s="2"/>
      <c r="F798" s="2"/>
      <c r="G798" s="2"/>
      <c r="H798" s="7"/>
      <c r="I798" s="7"/>
      <c r="J798" s="7"/>
      <c r="K798" s="7"/>
      <c r="L798" s="2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5"/>
      <c r="AD798" s="5"/>
      <c r="AE798" s="5"/>
      <c r="AF798" s="37"/>
      <c r="AG798" s="5"/>
      <c r="AH798" s="5"/>
      <c r="AI798" s="5"/>
      <c r="AJ798" s="5"/>
      <c r="AK798" s="5"/>
    </row>
    <row r="799" spans="1:37" ht="15.75" customHeight="1">
      <c r="A799" s="5"/>
      <c r="B799" s="42"/>
      <c r="C799" s="5"/>
      <c r="D799" s="2"/>
      <c r="E799" s="2"/>
      <c r="F799" s="2"/>
      <c r="G799" s="2"/>
      <c r="H799" s="7"/>
      <c r="I799" s="7"/>
      <c r="J799" s="7"/>
      <c r="K799" s="7"/>
      <c r="L799" s="2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5"/>
      <c r="AD799" s="5"/>
      <c r="AE799" s="5"/>
      <c r="AF799" s="37"/>
      <c r="AG799" s="5"/>
      <c r="AH799" s="5"/>
      <c r="AI799" s="5"/>
      <c r="AJ799" s="5"/>
      <c r="AK799" s="5"/>
    </row>
    <row r="800" spans="1:37" ht="15.75" customHeight="1">
      <c r="A800" s="5"/>
      <c r="B800" s="42"/>
      <c r="C800" s="5"/>
      <c r="D800" s="2"/>
      <c r="E800" s="2"/>
      <c r="F800" s="2"/>
      <c r="G800" s="2"/>
      <c r="H800" s="7"/>
      <c r="I800" s="7"/>
      <c r="J800" s="7"/>
      <c r="K800" s="7"/>
      <c r="L800" s="2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5"/>
      <c r="AD800" s="5"/>
      <c r="AE800" s="5"/>
      <c r="AF800" s="37"/>
      <c r="AG800" s="5"/>
      <c r="AH800" s="5"/>
      <c r="AI800" s="5"/>
      <c r="AJ800" s="5"/>
      <c r="AK800" s="5"/>
    </row>
    <row r="801" spans="1:37" ht="15.75" customHeight="1">
      <c r="A801" s="5"/>
      <c r="B801" s="42"/>
      <c r="C801" s="5"/>
      <c r="D801" s="2"/>
      <c r="E801" s="2"/>
      <c r="F801" s="2"/>
      <c r="G801" s="2"/>
      <c r="H801" s="7"/>
      <c r="I801" s="7"/>
      <c r="J801" s="7"/>
      <c r="K801" s="7"/>
      <c r="L801" s="2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5"/>
      <c r="AD801" s="5"/>
      <c r="AE801" s="5"/>
      <c r="AF801" s="37"/>
      <c r="AG801" s="5"/>
      <c r="AH801" s="5"/>
      <c r="AI801" s="5"/>
      <c r="AJ801" s="5"/>
      <c r="AK801" s="5"/>
    </row>
    <row r="802" spans="1:37" ht="15.75" customHeight="1">
      <c r="A802" s="5"/>
      <c r="B802" s="42"/>
      <c r="C802" s="5"/>
      <c r="D802" s="2"/>
      <c r="E802" s="2"/>
      <c r="F802" s="2"/>
      <c r="G802" s="2"/>
      <c r="H802" s="7"/>
      <c r="I802" s="7"/>
      <c r="J802" s="7"/>
      <c r="K802" s="7"/>
      <c r="L802" s="2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5"/>
      <c r="AD802" s="5"/>
      <c r="AE802" s="5"/>
      <c r="AF802" s="37"/>
      <c r="AG802" s="5"/>
      <c r="AH802" s="5"/>
      <c r="AI802" s="5"/>
      <c r="AJ802" s="5"/>
      <c r="AK802" s="5"/>
    </row>
    <row r="803" spans="1:37" ht="15.75" customHeight="1">
      <c r="A803" s="5"/>
      <c r="B803" s="42"/>
      <c r="C803" s="5"/>
      <c r="D803" s="2"/>
      <c r="E803" s="2"/>
      <c r="F803" s="2"/>
      <c r="G803" s="2"/>
      <c r="H803" s="7"/>
      <c r="I803" s="7"/>
      <c r="J803" s="7"/>
      <c r="K803" s="7"/>
      <c r="L803" s="2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5"/>
      <c r="AD803" s="5"/>
      <c r="AE803" s="5"/>
      <c r="AF803" s="37"/>
      <c r="AG803" s="5"/>
      <c r="AH803" s="5"/>
      <c r="AI803" s="5"/>
      <c r="AJ803" s="5"/>
      <c r="AK803" s="5"/>
    </row>
    <row r="804" spans="1:37" ht="15.75" customHeight="1">
      <c r="A804" s="5"/>
      <c r="B804" s="42"/>
      <c r="C804" s="5"/>
      <c r="D804" s="2"/>
      <c r="E804" s="2"/>
      <c r="F804" s="2"/>
      <c r="G804" s="2"/>
      <c r="H804" s="7"/>
      <c r="I804" s="7"/>
      <c r="J804" s="7"/>
      <c r="K804" s="7"/>
      <c r="L804" s="2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5"/>
      <c r="AD804" s="5"/>
      <c r="AE804" s="5"/>
      <c r="AF804" s="37"/>
      <c r="AG804" s="5"/>
      <c r="AH804" s="5"/>
      <c r="AI804" s="5"/>
      <c r="AJ804" s="5"/>
      <c r="AK804" s="5"/>
    </row>
    <row r="805" spans="1:37" ht="15.75" customHeight="1">
      <c r="A805" s="5"/>
      <c r="B805" s="42"/>
      <c r="C805" s="5"/>
      <c r="D805" s="2"/>
      <c r="E805" s="2"/>
      <c r="F805" s="2"/>
      <c r="G805" s="2"/>
      <c r="H805" s="7"/>
      <c r="I805" s="7"/>
      <c r="J805" s="7"/>
      <c r="K805" s="7"/>
      <c r="L805" s="2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5"/>
      <c r="AD805" s="5"/>
      <c r="AE805" s="5"/>
      <c r="AF805" s="37"/>
      <c r="AG805" s="5"/>
      <c r="AH805" s="5"/>
      <c r="AI805" s="5"/>
      <c r="AJ805" s="5"/>
      <c r="AK805" s="5"/>
    </row>
    <row r="806" spans="1:37" ht="15.75" customHeight="1">
      <c r="A806" s="5"/>
      <c r="B806" s="42"/>
      <c r="C806" s="5"/>
      <c r="D806" s="2"/>
      <c r="E806" s="2"/>
      <c r="F806" s="2"/>
      <c r="G806" s="2"/>
      <c r="H806" s="7"/>
      <c r="I806" s="7"/>
      <c r="J806" s="7"/>
      <c r="K806" s="7"/>
      <c r="L806" s="2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5"/>
      <c r="AD806" s="5"/>
      <c r="AE806" s="5"/>
      <c r="AF806" s="37"/>
      <c r="AG806" s="5"/>
      <c r="AH806" s="5"/>
      <c r="AI806" s="5"/>
      <c r="AJ806" s="5"/>
      <c r="AK806" s="5"/>
    </row>
    <row r="807" spans="1:37" ht="15.75" customHeight="1">
      <c r="A807" s="5"/>
      <c r="B807" s="42"/>
      <c r="C807" s="5"/>
      <c r="D807" s="2"/>
      <c r="E807" s="2"/>
      <c r="F807" s="2"/>
      <c r="G807" s="2"/>
      <c r="H807" s="7"/>
      <c r="I807" s="7"/>
      <c r="J807" s="7"/>
      <c r="K807" s="7"/>
      <c r="L807" s="2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5"/>
      <c r="AD807" s="5"/>
      <c r="AE807" s="5"/>
      <c r="AF807" s="37"/>
      <c r="AG807" s="5"/>
      <c r="AH807" s="5"/>
      <c r="AI807" s="5"/>
      <c r="AJ807" s="5"/>
      <c r="AK807" s="5"/>
    </row>
    <row r="808" spans="1:37" ht="15.75" customHeight="1">
      <c r="A808" s="5"/>
      <c r="B808" s="42"/>
      <c r="C808" s="5"/>
      <c r="D808" s="2"/>
      <c r="E808" s="2"/>
      <c r="F808" s="2"/>
      <c r="G808" s="2"/>
      <c r="H808" s="7"/>
      <c r="I808" s="7"/>
      <c r="J808" s="7"/>
      <c r="K808" s="7"/>
      <c r="L808" s="2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5"/>
      <c r="AD808" s="5"/>
      <c r="AE808" s="5"/>
      <c r="AF808" s="37"/>
      <c r="AG808" s="5"/>
      <c r="AH808" s="5"/>
      <c r="AI808" s="5"/>
      <c r="AJ808" s="5"/>
      <c r="AK808" s="5"/>
    </row>
    <row r="809" spans="1:37" ht="15.75" customHeight="1">
      <c r="A809" s="5"/>
      <c r="B809" s="42"/>
      <c r="C809" s="5"/>
      <c r="D809" s="2"/>
      <c r="E809" s="2"/>
      <c r="F809" s="2"/>
      <c r="G809" s="2"/>
      <c r="H809" s="7"/>
      <c r="I809" s="7"/>
      <c r="J809" s="7"/>
      <c r="K809" s="7"/>
      <c r="L809" s="2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5"/>
      <c r="AD809" s="5"/>
      <c r="AE809" s="5"/>
      <c r="AF809" s="37"/>
      <c r="AG809" s="5"/>
      <c r="AH809" s="5"/>
      <c r="AI809" s="5"/>
      <c r="AJ809" s="5"/>
      <c r="AK809" s="5"/>
    </row>
    <row r="810" spans="1:37" ht="15.75" customHeight="1">
      <c r="A810" s="5"/>
      <c r="B810" s="42"/>
      <c r="C810" s="5"/>
      <c r="D810" s="2"/>
      <c r="E810" s="2"/>
      <c r="F810" s="2"/>
      <c r="G810" s="2"/>
      <c r="H810" s="7"/>
      <c r="I810" s="7"/>
      <c r="J810" s="7"/>
      <c r="K810" s="7"/>
      <c r="L810" s="2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5"/>
      <c r="AD810" s="5"/>
      <c r="AE810" s="5"/>
      <c r="AF810" s="37"/>
      <c r="AG810" s="5"/>
      <c r="AH810" s="5"/>
      <c r="AI810" s="5"/>
      <c r="AJ810" s="5"/>
      <c r="AK810" s="5"/>
    </row>
    <row r="811" spans="1:37" ht="15.75" customHeight="1">
      <c r="A811" s="5"/>
      <c r="B811" s="42"/>
      <c r="C811" s="5"/>
      <c r="D811" s="2"/>
      <c r="E811" s="2"/>
      <c r="F811" s="2"/>
      <c r="G811" s="2"/>
      <c r="H811" s="7"/>
      <c r="I811" s="7"/>
      <c r="J811" s="7"/>
      <c r="K811" s="7"/>
      <c r="L811" s="2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5"/>
      <c r="AD811" s="5"/>
      <c r="AE811" s="5"/>
      <c r="AF811" s="37"/>
      <c r="AG811" s="5"/>
      <c r="AH811" s="5"/>
      <c r="AI811" s="5"/>
      <c r="AJ811" s="5"/>
      <c r="AK811" s="5"/>
    </row>
    <row r="812" spans="1:37" ht="15.75" customHeight="1">
      <c r="A812" s="5"/>
      <c r="B812" s="42"/>
      <c r="C812" s="5"/>
      <c r="D812" s="2"/>
      <c r="E812" s="2"/>
      <c r="F812" s="2"/>
      <c r="G812" s="2"/>
      <c r="H812" s="7"/>
      <c r="I812" s="7"/>
      <c r="J812" s="7"/>
      <c r="K812" s="7"/>
      <c r="L812" s="2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5"/>
      <c r="AD812" s="5"/>
      <c r="AE812" s="5"/>
      <c r="AF812" s="37"/>
      <c r="AG812" s="5"/>
      <c r="AH812" s="5"/>
      <c r="AI812" s="5"/>
      <c r="AJ812" s="5"/>
      <c r="AK812" s="5"/>
    </row>
    <row r="813" spans="1:37" ht="15.75" customHeight="1">
      <c r="A813" s="5"/>
      <c r="B813" s="42"/>
      <c r="C813" s="5"/>
      <c r="D813" s="2"/>
      <c r="E813" s="2"/>
      <c r="F813" s="2"/>
      <c r="G813" s="2"/>
      <c r="H813" s="7"/>
      <c r="I813" s="7"/>
      <c r="J813" s="7"/>
      <c r="K813" s="7"/>
      <c r="L813" s="2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5"/>
      <c r="AD813" s="5"/>
      <c r="AE813" s="5"/>
      <c r="AF813" s="37"/>
      <c r="AG813" s="5"/>
      <c r="AH813" s="5"/>
      <c r="AI813" s="5"/>
      <c r="AJ813" s="5"/>
      <c r="AK813" s="5"/>
    </row>
    <row r="814" spans="1:37" ht="15.75" customHeight="1">
      <c r="A814" s="5"/>
      <c r="B814" s="42"/>
      <c r="C814" s="5"/>
      <c r="D814" s="2"/>
      <c r="E814" s="2"/>
      <c r="F814" s="2"/>
      <c r="G814" s="2"/>
      <c r="H814" s="7"/>
      <c r="I814" s="7"/>
      <c r="J814" s="7"/>
      <c r="K814" s="7"/>
      <c r="L814" s="2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5"/>
      <c r="AD814" s="5"/>
      <c r="AE814" s="5"/>
      <c r="AF814" s="37"/>
      <c r="AG814" s="5"/>
      <c r="AH814" s="5"/>
      <c r="AI814" s="5"/>
      <c r="AJ814" s="5"/>
      <c r="AK814" s="5"/>
    </row>
    <row r="815" spans="1:37" ht="15.75" customHeight="1">
      <c r="A815" s="5"/>
      <c r="B815" s="42"/>
      <c r="C815" s="5"/>
      <c r="D815" s="2"/>
      <c r="E815" s="2"/>
      <c r="F815" s="2"/>
      <c r="G815" s="2"/>
      <c r="H815" s="7"/>
      <c r="I815" s="7"/>
      <c r="J815" s="7"/>
      <c r="K815" s="7"/>
      <c r="L815" s="2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5"/>
      <c r="AD815" s="5"/>
      <c r="AE815" s="5"/>
      <c r="AF815" s="37"/>
      <c r="AG815" s="5"/>
      <c r="AH815" s="5"/>
      <c r="AI815" s="5"/>
      <c r="AJ815" s="5"/>
      <c r="AK815" s="5"/>
    </row>
    <row r="816" spans="1:37" ht="15.75" customHeight="1">
      <c r="A816" s="5"/>
      <c r="B816" s="42"/>
      <c r="C816" s="5"/>
      <c r="D816" s="2"/>
      <c r="E816" s="2"/>
      <c r="F816" s="2"/>
      <c r="G816" s="2"/>
      <c r="H816" s="7"/>
      <c r="I816" s="7"/>
      <c r="J816" s="7"/>
      <c r="K816" s="7"/>
      <c r="L816" s="2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5"/>
      <c r="AD816" s="5"/>
      <c r="AE816" s="5"/>
      <c r="AF816" s="37"/>
      <c r="AG816" s="5"/>
      <c r="AH816" s="5"/>
      <c r="AI816" s="5"/>
      <c r="AJ816" s="5"/>
      <c r="AK816" s="5"/>
    </row>
    <row r="817" spans="1:37" ht="15.75" customHeight="1">
      <c r="A817" s="5"/>
      <c r="B817" s="42"/>
      <c r="C817" s="5"/>
      <c r="D817" s="2"/>
      <c r="E817" s="2"/>
      <c r="F817" s="2"/>
      <c r="G817" s="2"/>
      <c r="H817" s="7"/>
      <c r="I817" s="7"/>
      <c r="J817" s="7"/>
      <c r="K817" s="7"/>
      <c r="L817" s="2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5"/>
      <c r="AD817" s="5"/>
      <c r="AE817" s="5"/>
      <c r="AF817" s="37"/>
      <c r="AG817" s="5"/>
      <c r="AH817" s="5"/>
      <c r="AI817" s="5"/>
      <c r="AJ817" s="5"/>
      <c r="AK817" s="5"/>
    </row>
    <row r="818" spans="1:37" ht="15.75" customHeight="1">
      <c r="A818" s="5"/>
      <c r="B818" s="42"/>
      <c r="C818" s="5"/>
      <c r="D818" s="2"/>
      <c r="E818" s="2"/>
      <c r="F818" s="2"/>
      <c r="G818" s="2"/>
      <c r="H818" s="7"/>
      <c r="I818" s="7"/>
      <c r="J818" s="7"/>
      <c r="K818" s="7"/>
      <c r="L818" s="2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5"/>
      <c r="AD818" s="5"/>
      <c r="AE818" s="5"/>
      <c r="AF818" s="37"/>
      <c r="AG818" s="5"/>
      <c r="AH818" s="5"/>
      <c r="AI818" s="5"/>
      <c r="AJ818" s="5"/>
      <c r="AK818" s="5"/>
    </row>
    <row r="819" spans="1:37" ht="15.75" customHeight="1">
      <c r="A819" s="5"/>
      <c r="B819" s="42"/>
      <c r="C819" s="5"/>
      <c r="D819" s="2"/>
      <c r="E819" s="2"/>
      <c r="F819" s="2"/>
      <c r="G819" s="2"/>
      <c r="H819" s="7"/>
      <c r="I819" s="7"/>
      <c r="J819" s="7"/>
      <c r="K819" s="7"/>
      <c r="L819" s="2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5"/>
      <c r="AD819" s="5"/>
      <c r="AE819" s="5"/>
      <c r="AF819" s="37"/>
      <c r="AG819" s="5"/>
      <c r="AH819" s="5"/>
      <c r="AI819" s="5"/>
      <c r="AJ819" s="5"/>
      <c r="AK819" s="5"/>
    </row>
    <row r="820" spans="1:37" ht="15.75" customHeight="1">
      <c r="A820" s="5"/>
      <c r="B820" s="42"/>
      <c r="C820" s="5"/>
      <c r="D820" s="2"/>
      <c r="E820" s="2"/>
      <c r="F820" s="2"/>
      <c r="G820" s="2"/>
      <c r="H820" s="7"/>
      <c r="I820" s="7"/>
      <c r="J820" s="7"/>
      <c r="K820" s="7"/>
      <c r="L820" s="2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5"/>
      <c r="AD820" s="5"/>
      <c r="AE820" s="5"/>
      <c r="AF820" s="37"/>
      <c r="AG820" s="5"/>
      <c r="AH820" s="5"/>
      <c r="AI820" s="5"/>
      <c r="AJ820" s="5"/>
      <c r="AK820" s="5"/>
    </row>
    <row r="821" spans="1:37" ht="15.75" customHeight="1">
      <c r="A821" s="5"/>
      <c r="B821" s="42"/>
      <c r="C821" s="5"/>
      <c r="D821" s="2"/>
      <c r="E821" s="2"/>
      <c r="F821" s="2"/>
      <c r="G821" s="2"/>
      <c r="H821" s="7"/>
      <c r="I821" s="7"/>
      <c r="J821" s="7"/>
      <c r="K821" s="7"/>
      <c r="L821" s="2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5"/>
      <c r="AD821" s="5"/>
      <c r="AE821" s="5"/>
      <c r="AF821" s="37"/>
      <c r="AG821" s="5"/>
      <c r="AH821" s="5"/>
      <c r="AI821" s="5"/>
      <c r="AJ821" s="5"/>
      <c r="AK821" s="5"/>
    </row>
    <row r="822" spans="1:37" ht="15.75" customHeight="1">
      <c r="A822" s="5"/>
      <c r="B822" s="42"/>
      <c r="C822" s="5"/>
      <c r="D822" s="2"/>
      <c r="E822" s="2"/>
      <c r="F822" s="2"/>
      <c r="G822" s="2"/>
      <c r="H822" s="7"/>
      <c r="I822" s="7"/>
      <c r="J822" s="7"/>
      <c r="K822" s="7"/>
      <c r="L822" s="2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5"/>
      <c r="AD822" s="5"/>
      <c r="AE822" s="5"/>
      <c r="AF822" s="37"/>
      <c r="AG822" s="5"/>
      <c r="AH822" s="5"/>
      <c r="AI822" s="5"/>
      <c r="AJ822" s="5"/>
      <c r="AK822" s="5"/>
    </row>
    <row r="823" spans="1:37" ht="15.75" customHeight="1">
      <c r="A823" s="5"/>
      <c r="B823" s="42"/>
      <c r="C823" s="5"/>
      <c r="D823" s="2"/>
      <c r="E823" s="2"/>
      <c r="F823" s="2"/>
      <c r="G823" s="2"/>
      <c r="H823" s="7"/>
      <c r="I823" s="7"/>
      <c r="J823" s="7"/>
      <c r="K823" s="7"/>
      <c r="L823" s="2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5"/>
      <c r="AD823" s="5"/>
      <c r="AE823" s="5"/>
      <c r="AF823" s="37"/>
      <c r="AG823" s="5"/>
      <c r="AH823" s="5"/>
      <c r="AI823" s="5"/>
      <c r="AJ823" s="5"/>
      <c r="AK823" s="5"/>
    </row>
    <row r="824" spans="1:37" ht="15.75" customHeight="1">
      <c r="A824" s="5"/>
      <c r="B824" s="42"/>
      <c r="C824" s="5"/>
      <c r="D824" s="2"/>
      <c r="E824" s="2"/>
      <c r="F824" s="2"/>
      <c r="G824" s="2"/>
      <c r="H824" s="7"/>
      <c r="I824" s="7"/>
      <c r="J824" s="7"/>
      <c r="K824" s="7"/>
      <c r="L824" s="2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5"/>
      <c r="AD824" s="5"/>
      <c r="AE824" s="5"/>
      <c r="AF824" s="37"/>
      <c r="AG824" s="5"/>
      <c r="AH824" s="5"/>
      <c r="AI824" s="5"/>
      <c r="AJ824" s="5"/>
      <c r="AK824" s="5"/>
    </row>
    <row r="825" spans="1:37" ht="15.75" customHeight="1">
      <c r="A825" s="5"/>
      <c r="B825" s="42"/>
      <c r="C825" s="5"/>
      <c r="D825" s="2"/>
      <c r="E825" s="2"/>
      <c r="F825" s="2"/>
      <c r="G825" s="2"/>
      <c r="H825" s="7"/>
      <c r="I825" s="7"/>
      <c r="J825" s="7"/>
      <c r="K825" s="7"/>
      <c r="L825" s="2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5"/>
      <c r="AD825" s="5"/>
      <c r="AE825" s="5"/>
      <c r="AF825" s="37"/>
      <c r="AG825" s="5"/>
      <c r="AH825" s="5"/>
      <c r="AI825" s="5"/>
      <c r="AJ825" s="5"/>
      <c r="AK825" s="5"/>
    </row>
    <row r="826" spans="1:37" ht="15.75" customHeight="1">
      <c r="A826" s="5"/>
      <c r="B826" s="42"/>
      <c r="C826" s="5"/>
      <c r="D826" s="2"/>
      <c r="E826" s="2"/>
      <c r="F826" s="2"/>
      <c r="G826" s="2"/>
      <c r="H826" s="7"/>
      <c r="I826" s="7"/>
      <c r="J826" s="7"/>
      <c r="K826" s="7"/>
      <c r="L826" s="2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5"/>
      <c r="AD826" s="5"/>
      <c r="AE826" s="5"/>
      <c r="AF826" s="37"/>
      <c r="AG826" s="5"/>
      <c r="AH826" s="5"/>
      <c r="AI826" s="5"/>
      <c r="AJ826" s="5"/>
      <c r="AK826" s="5"/>
    </row>
    <row r="827" spans="1:37" ht="15.75" customHeight="1">
      <c r="A827" s="5"/>
      <c r="B827" s="42"/>
      <c r="C827" s="5"/>
      <c r="D827" s="2"/>
      <c r="E827" s="2"/>
      <c r="F827" s="2"/>
      <c r="G827" s="2"/>
      <c r="H827" s="7"/>
      <c r="I827" s="7"/>
      <c r="J827" s="7"/>
      <c r="K827" s="7"/>
      <c r="L827" s="2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5"/>
      <c r="AD827" s="5"/>
      <c r="AE827" s="5"/>
      <c r="AF827" s="37"/>
      <c r="AG827" s="5"/>
      <c r="AH827" s="5"/>
      <c r="AI827" s="5"/>
      <c r="AJ827" s="5"/>
      <c r="AK827" s="5"/>
    </row>
    <row r="828" spans="1:37" ht="15.75" customHeight="1">
      <c r="A828" s="5"/>
      <c r="B828" s="42"/>
      <c r="C828" s="5"/>
      <c r="D828" s="2"/>
      <c r="E828" s="2"/>
      <c r="F828" s="2"/>
      <c r="G828" s="2"/>
      <c r="H828" s="7"/>
      <c r="I828" s="7"/>
      <c r="J828" s="7"/>
      <c r="K828" s="7"/>
      <c r="L828" s="2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5"/>
      <c r="AD828" s="5"/>
      <c r="AE828" s="5"/>
      <c r="AF828" s="37"/>
      <c r="AG828" s="5"/>
      <c r="AH828" s="5"/>
      <c r="AI828" s="5"/>
      <c r="AJ828" s="5"/>
      <c r="AK828" s="5"/>
    </row>
    <row r="829" spans="1:37" ht="15.75" customHeight="1">
      <c r="A829" s="5"/>
      <c r="B829" s="42"/>
      <c r="C829" s="5"/>
      <c r="D829" s="2"/>
      <c r="E829" s="2"/>
      <c r="F829" s="2"/>
      <c r="G829" s="2"/>
      <c r="H829" s="7"/>
      <c r="I829" s="7"/>
      <c r="J829" s="7"/>
      <c r="K829" s="7"/>
      <c r="L829" s="2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5"/>
      <c r="AD829" s="5"/>
      <c r="AE829" s="5"/>
      <c r="AF829" s="37"/>
      <c r="AG829" s="5"/>
      <c r="AH829" s="5"/>
      <c r="AI829" s="5"/>
      <c r="AJ829" s="5"/>
      <c r="AK829" s="5"/>
    </row>
    <row r="830" spans="1:37" ht="15.75" customHeight="1">
      <c r="A830" s="5"/>
      <c r="B830" s="42"/>
      <c r="C830" s="5"/>
      <c r="D830" s="2"/>
      <c r="E830" s="2"/>
      <c r="F830" s="2"/>
      <c r="G830" s="2"/>
      <c r="H830" s="7"/>
      <c r="I830" s="7"/>
      <c r="J830" s="7"/>
      <c r="K830" s="7"/>
      <c r="L830" s="2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5"/>
      <c r="AD830" s="5"/>
      <c r="AE830" s="5"/>
      <c r="AF830" s="37"/>
      <c r="AG830" s="5"/>
      <c r="AH830" s="5"/>
      <c r="AI830" s="5"/>
      <c r="AJ830" s="5"/>
      <c r="AK830" s="5"/>
    </row>
    <row r="831" spans="1:37" ht="15.75" customHeight="1">
      <c r="A831" s="5"/>
      <c r="B831" s="42"/>
      <c r="C831" s="5"/>
      <c r="D831" s="2"/>
      <c r="E831" s="2"/>
      <c r="F831" s="2"/>
      <c r="G831" s="2"/>
      <c r="H831" s="7"/>
      <c r="I831" s="7"/>
      <c r="J831" s="7"/>
      <c r="K831" s="7"/>
      <c r="L831" s="2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5"/>
      <c r="AD831" s="5"/>
      <c r="AE831" s="5"/>
      <c r="AF831" s="37"/>
      <c r="AG831" s="5"/>
      <c r="AH831" s="5"/>
      <c r="AI831" s="5"/>
      <c r="AJ831" s="5"/>
      <c r="AK831" s="5"/>
    </row>
    <row r="832" spans="1:37" ht="15.75" customHeight="1">
      <c r="A832" s="5"/>
      <c r="B832" s="42"/>
      <c r="C832" s="5"/>
      <c r="D832" s="2"/>
      <c r="E832" s="2"/>
      <c r="F832" s="2"/>
      <c r="G832" s="2"/>
      <c r="H832" s="7"/>
      <c r="I832" s="7"/>
      <c r="J832" s="7"/>
      <c r="K832" s="7"/>
      <c r="L832" s="2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5"/>
      <c r="AD832" s="5"/>
      <c r="AE832" s="5"/>
      <c r="AF832" s="37"/>
      <c r="AG832" s="5"/>
      <c r="AH832" s="5"/>
      <c r="AI832" s="5"/>
      <c r="AJ832" s="5"/>
      <c r="AK832" s="5"/>
    </row>
    <row r="833" spans="1:37" ht="15.75" customHeight="1">
      <c r="A833" s="5"/>
      <c r="B833" s="42"/>
      <c r="C833" s="5"/>
      <c r="D833" s="2"/>
      <c r="E833" s="2"/>
      <c r="F833" s="2"/>
      <c r="G833" s="2"/>
      <c r="H833" s="7"/>
      <c r="I833" s="7"/>
      <c r="J833" s="7"/>
      <c r="K833" s="7"/>
      <c r="L833" s="2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5"/>
      <c r="AD833" s="5"/>
      <c r="AE833" s="5"/>
      <c r="AF833" s="37"/>
      <c r="AG833" s="5"/>
      <c r="AH833" s="5"/>
      <c r="AI833" s="5"/>
      <c r="AJ833" s="5"/>
      <c r="AK833" s="5"/>
    </row>
    <row r="834" spans="1:37" ht="15.75" customHeight="1">
      <c r="A834" s="5"/>
      <c r="B834" s="42"/>
      <c r="C834" s="5"/>
      <c r="D834" s="2"/>
      <c r="E834" s="2"/>
      <c r="F834" s="2"/>
      <c r="G834" s="2"/>
      <c r="H834" s="7"/>
      <c r="I834" s="7"/>
      <c r="J834" s="7"/>
      <c r="K834" s="7"/>
      <c r="L834" s="2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5"/>
      <c r="AD834" s="5"/>
      <c r="AE834" s="5"/>
      <c r="AF834" s="37"/>
      <c r="AG834" s="5"/>
      <c r="AH834" s="5"/>
      <c r="AI834" s="5"/>
      <c r="AJ834" s="5"/>
      <c r="AK834" s="5"/>
    </row>
    <row r="835" spans="1:37" ht="15.75" customHeight="1">
      <c r="A835" s="5"/>
      <c r="B835" s="42"/>
      <c r="C835" s="5"/>
      <c r="D835" s="2"/>
      <c r="E835" s="2"/>
      <c r="F835" s="2"/>
      <c r="G835" s="2"/>
      <c r="H835" s="7"/>
      <c r="I835" s="7"/>
      <c r="J835" s="7"/>
      <c r="K835" s="7"/>
      <c r="L835" s="2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5"/>
      <c r="AD835" s="5"/>
      <c r="AE835" s="5"/>
      <c r="AF835" s="37"/>
      <c r="AG835" s="5"/>
      <c r="AH835" s="5"/>
      <c r="AI835" s="5"/>
      <c r="AJ835" s="5"/>
      <c r="AK835" s="5"/>
    </row>
    <row r="836" spans="1:37" ht="15.75" customHeight="1">
      <c r="A836" s="5"/>
      <c r="B836" s="42"/>
      <c r="C836" s="5"/>
      <c r="D836" s="2"/>
      <c r="E836" s="2"/>
      <c r="F836" s="2"/>
      <c r="G836" s="2"/>
      <c r="H836" s="7"/>
      <c r="I836" s="7"/>
      <c r="J836" s="7"/>
      <c r="K836" s="7"/>
      <c r="L836" s="2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5"/>
      <c r="AD836" s="5"/>
      <c r="AE836" s="5"/>
      <c r="AF836" s="37"/>
      <c r="AG836" s="5"/>
      <c r="AH836" s="5"/>
      <c r="AI836" s="5"/>
      <c r="AJ836" s="5"/>
      <c r="AK836" s="5"/>
    </row>
    <row r="837" spans="1:37" ht="15.75" customHeight="1">
      <c r="A837" s="5"/>
      <c r="B837" s="42"/>
      <c r="C837" s="5"/>
      <c r="D837" s="2"/>
      <c r="E837" s="2"/>
      <c r="F837" s="2"/>
      <c r="G837" s="2"/>
      <c r="H837" s="7"/>
      <c r="I837" s="7"/>
      <c r="J837" s="7"/>
      <c r="K837" s="7"/>
      <c r="L837" s="2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5"/>
      <c r="AD837" s="5"/>
      <c r="AE837" s="5"/>
      <c r="AF837" s="37"/>
      <c r="AG837" s="5"/>
      <c r="AH837" s="5"/>
      <c r="AI837" s="5"/>
      <c r="AJ837" s="5"/>
      <c r="AK837" s="5"/>
    </row>
    <row r="838" spans="1:37" ht="15.75" customHeight="1">
      <c r="A838" s="5"/>
      <c r="B838" s="42"/>
      <c r="C838" s="5"/>
      <c r="D838" s="2"/>
      <c r="E838" s="2"/>
      <c r="F838" s="2"/>
      <c r="G838" s="2"/>
      <c r="H838" s="7"/>
      <c r="I838" s="7"/>
      <c r="J838" s="7"/>
      <c r="K838" s="7"/>
      <c r="L838" s="2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5"/>
      <c r="AD838" s="5"/>
      <c r="AE838" s="5"/>
      <c r="AF838" s="37"/>
      <c r="AG838" s="5"/>
      <c r="AH838" s="5"/>
      <c r="AI838" s="5"/>
      <c r="AJ838" s="5"/>
      <c r="AK838" s="5"/>
    </row>
    <row r="839" spans="1:37" ht="15.75" customHeight="1">
      <c r="A839" s="5"/>
      <c r="B839" s="42"/>
      <c r="C839" s="5"/>
      <c r="D839" s="2"/>
      <c r="E839" s="2"/>
      <c r="F839" s="2"/>
      <c r="G839" s="2"/>
      <c r="H839" s="7"/>
      <c r="I839" s="7"/>
      <c r="J839" s="7"/>
      <c r="K839" s="7"/>
      <c r="L839" s="2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5"/>
      <c r="AD839" s="5"/>
      <c r="AE839" s="5"/>
      <c r="AF839" s="37"/>
      <c r="AG839" s="5"/>
      <c r="AH839" s="5"/>
      <c r="AI839" s="5"/>
      <c r="AJ839" s="5"/>
      <c r="AK839" s="5"/>
    </row>
    <row r="840" spans="1:37" ht="15.75" customHeight="1">
      <c r="A840" s="5"/>
      <c r="B840" s="42"/>
      <c r="C840" s="5"/>
      <c r="D840" s="2"/>
      <c r="E840" s="2"/>
      <c r="F840" s="2"/>
      <c r="G840" s="2"/>
      <c r="H840" s="7"/>
      <c r="I840" s="7"/>
      <c r="J840" s="7"/>
      <c r="K840" s="7"/>
      <c r="L840" s="2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5"/>
      <c r="AD840" s="5"/>
      <c r="AE840" s="5"/>
      <c r="AF840" s="37"/>
      <c r="AG840" s="5"/>
      <c r="AH840" s="5"/>
      <c r="AI840" s="5"/>
      <c r="AJ840" s="5"/>
      <c r="AK840" s="5"/>
    </row>
    <row r="841" spans="1:37" ht="15.75" customHeight="1">
      <c r="A841" s="5"/>
      <c r="B841" s="42"/>
      <c r="C841" s="5"/>
      <c r="D841" s="2"/>
      <c r="E841" s="2"/>
      <c r="F841" s="2"/>
      <c r="G841" s="2"/>
      <c r="H841" s="7"/>
      <c r="I841" s="7"/>
      <c r="J841" s="7"/>
      <c r="K841" s="7"/>
      <c r="L841" s="2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5"/>
      <c r="AD841" s="5"/>
      <c r="AE841" s="5"/>
      <c r="AF841" s="37"/>
      <c r="AG841" s="5"/>
      <c r="AH841" s="5"/>
      <c r="AI841" s="5"/>
      <c r="AJ841" s="5"/>
      <c r="AK841" s="5"/>
    </row>
    <row r="842" spans="1:37" ht="15.75" customHeight="1">
      <c r="A842" s="5"/>
      <c r="B842" s="42"/>
      <c r="C842" s="5"/>
      <c r="D842" s="2"/>
      <c r="E842" s="2"/>
      <c r="F842" s="2"/>
      <c r="G842" s="2"/>
      <c r="H842" s="7"/>
      <c r="I842" s="7"/>
      <c r="J842" s="7"/>
      <c r="K842" s="7"/>
      <c r="L842" s="2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5"/>
      <c r="AD842" s="5"/>
      <c r="AE842" s="5"/>
      <c r="AF842" s="37"/>
      <c r="AG842" s="5"/>
      <c r="AH842" s="5"/>
      <c r="AI842" s="5"/>
      <c r="AJ842" s="5"/>
      <c r="AK842" s="5"/>
    </row>
    <row r="843" spans="1:37" ht="15.75" customHeight="1">
      <c r="A843" s="5"/>
      <c r="B843" s="42"/>
      <c r="C843" s="5"/>
      <c r="D843" s="2"/>
      <c r="E843" s="2"/>
      <c r="F843" s="2"/>
      <c r="G843" s="2"/>
      <c r="H843" s="7"/>
      <c r="I843" s="7"/>
      <c r="J843" s="7"/>
      <c r="K843" s="7"/>
      <c r="L843" s="2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5"/>
      <c r="AD843" s="5"/>
      <c r="AE843" s="5"/>
      <c r="AF843" s="37"/>
      <c r="AG843" s="5"/>
      <c r="AH843" s="5"/>
      <c r="AI843" s="5"/>
      <c r="AJ843" s="5"/>
      <c r="AK843" s="5"/>
    </row>
    <row r="844" spans="1:37" ht="15.75" customHeight="1">
      <c r="A844" s="5"/>
      <c r="B844" s="42"/>
      <c r="C844" s="5"/>
      <c r="D844" s="2"/>
      <c r="E844" s="2"/>
      <c r="F844" s="2"/>
      <c r="G844" s="2"/>
      <c r="H844" s="7"/>
      <c r="I844" s="7"/>
      <c r="J844" s="7"/>
      <c r="K844" s="7"/>
      <c r="L844" s="2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5"/>
      <c r="AD844" s="5"/>
      <c r="AE844" s="5"/>
      <c r="AF844" s="37"/>
      <c r="AG844" s="5"/>
      <c r="AH844" s="5"/>
      <c r="AI844" s="5"/>
      <c r="AJ844" s="5"/>
      <c r="AK844" s="5"/>
    </row>
    <row r="845" spans="1:37" ht="15.75" customHeight="1">
      <c r="A845" s="5"/>
      <c r="B845" s="42"/>
      <c r="C845" s="5"/>
      <c r="D845" s="2"/>
      <c r="E845" s="2"/>
      <c r="F845" s="2"/>
      <c r="G845" s="2"/>
      <c r="H845" s="7"/>
      <c r="I845" s="7"/>
      <c r="J845" s="7"/>
      <c r="K845" s="7"/>
      <c r="L845" s="2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5"/>
      <c r="AD845" s="5"/>
      <c r="AE845" s="5"/>
      <c r="AF845" s="37"/>
      <c r="AG845" s="5"/>
      <c r="AH845" s="5"/>
      <c r="AI845" s="5"/>
      <c r="AJ845" s="5"/>
      <c r="AK845" s="5"/>
    </row>
    <row r="846" spans="1:37" ht="15.75" customHeight="1">
      <c r="A846" s="5"/>
      <c r="B846" s="42"/>
      <c r="C846" s="5"/>
      <c r="D846" s="2"/>
      <c r="E846" s="2"/>
      <c r="F846" s="2"/>
      <c r="G846" s="2"/>
      <c r="H846" s="7"/>
      <c r="I846" s="7"/>
      <c r="J846" s="7"/>
      <c r="K846" s="7"/>
      <c r="L846" s="2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5"/>
      <c r="AD846" s="5"/>
      <c r="AE846" s="5"/>
      <c r="AF846" s="37"/>
      <c r="AG846" s="5"/>
      <c r="AH846" s="5"/>
      <c r="AI846" s="5"/>
      <c r="AJ846" s="5"/>
      <c r="AK846" s="5"/>
    </row>
    <row r="847" spans="1:37" ht="15.75" customHeight="1">
      <c r="A847" s="5"/>
      <c r="B847" s="42"/>
      <c r="C847" s="5"/>
      <c r="D847" s="2"/>
      <c r="E847" s="2"/>
      <c r="F847" s="2"/>
      <c r="G847" s="2"/>
      <c r="H847" s="7"/>
      <c r="I847" s="7"/>
      <c r="J847" s="7"/>
      <c r="K847" s="7"/>
      <c r="L847" s="2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5"/>
      <c r="AD847" s="5"/>
      <c r="AE847" s="5"/>
      <c r="AF847" s="37"/>
      <c r="AG847" s="5"/>
      <c r="AH847" s="5"/>
      <c r="AI847" s="5"/>
      <c r="AJ847" s="5"/>
      <c r="AK847" s="5"/>
    </row>
    <row r="848" spans="1:37" ht="15.75" customHeight="1">
      <c r="A848" s="5"/>
      <c r="B848" s="42"/>
      <c r="C848" s="5"/>
      <c r="D848" s="2"/>
      <c r="E848" s="2"/>
      <c r="F848" s="2"/>
      <c r="G848" s="2"/>
      <c r="H848" s="7"/>
      <c r="I848" s="7"/>
      <c r="J848" s="7"/>
      <c r="K848" s="7"/>
      <c r="L848" s="2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5"/>
      <c r="AD848" s="5"/>
      <c r="AE848" s="5"/>
      <c r="AF848" s="37"/>
      <c r="AG848" s="5"/>
      <c r="AH848" s="5"/>
      <c r="AI848" s="5"/>
      <c r="AJ848" s="5"/>
      <c r="AK848" s="5"/>
    </row>
    <row r="849" spans="1:37" ht="15.75" customHeight="1">
      <c r="A849" s="5"/>
      <c r="B849" s="42"/>
      <c r="C849" s="5"/>
      <c r="D849" s="2"/>
      <c r="E849" s="2"/>
      <c r="F849" s="2"/>
      <c r="G849" s="2"/>
      <c r="H849" s="7"/>
      <c r="I849" s="7"/>
      <c r="J849" s="7"/>
      <c r="K849" s="7"/>
      <c r="L849" s="2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5"/>
      <c r="AD849" s="5"/>
      <c r="AE849" s="5"/>
      <c r="AF849" s="37"/>
      <c r="AG849" s="5"/>
      <c r="AH849" s="5"/>
      <c r="AI849" s="5"/>
      <c r="AJ849" s="5"/>
      <c r="AK849" s="5"/>
    </row>
    <row r="850" spans="1:37" ht="15.75" customHeight="1">
      <c r="A850" s="5"/>
      <c r="B850" s="42"/>
      <c r="C850" s="5"/>
      <c r="D850" s="2"/>
      <c r="E850" s="2"/>
      <c r="F850" s="2"/>
      <c r="G850" s="2"/>
      <c r="H850" s="7"/>
      <c r="I850" s="7"/>
      <c r="J850" s="7"/>
      <c r="K850" s="7"/>
      <c r="L850" s="2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5"/>
      <c r="AD850" s="5"/>
      <c r="AE850" s="5"/>
      <c r="AF850" s="37"/>
      <c r="AG850" s="5"/>
      <c r="AH850" s="5"/>
      <c r="AI850" s="5"/>
      <c r="AJ850" s="5"/>
      <c r="AK850" s="5"/>
    </row>
    <row r="851" spans="1:37" ht="15.75" customHeight="1">
      <c r="A851" s="5"/>
      <c r="B851" s="42"/>
      <c r="C851" s="5"/>
      <c r="D851" s="2"/>
      <c r="E851" s="2"/>
      <c r="F851" s="2"/>
      <c r="G851" s="2"/>
      <c r="H851" s="7"/>
      <c r="I851" s="7"/>
      <c r="J851" s="7"/>
      <c r="K851" s="7"/>
      <c r="L851" s="2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5"/>
      <c r="AD851" s="5"/>
      <c r="AE851" s="5"/>
      <c r="AF851" s="37"/>
      <c r="AG851" s="5"/>
      <c r="AH851" s="5"/>
      <c r="AI851" s="5"/>
      <c r="AJ851" s="5"/>
      <c r="AK851" s="5"/>
    </row>
    <row r="852" spans="1:37" ht="15.75" customHeight="1">
      <c r="A852" s="5"/>
      <c r="B852" s="42"/>
      <c r="C852" s="5"/>
      <c r="D852" s="2"/>
      <c r="E852" s="2"/>
      <c r="F852" s="2"/>
      <c r="G852" s="2"/>
      <c r="H852" s="7"/>
      <c r="I852" s="7"/>
      <c r="J852" s="7"/>
      <c r="K852" s="7"/>
      <c r="L852" s="2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5"/>
      <c r="AD852" s="5"/>
      <c r="AE852" s="5"/>
      <c r="AF852" s="37"/>
      <c r="AG852" s="5"/>
      <c r="AH852" s="5"/>
      <c r="AI852" s="5"/>
      <c r="AJ852" s="5"/>
      <c r="AK852" s="5"/>
    </row>
    <row r="853" spans="1:37" ht="15.75" customHeight="1">
      <c r="A853" s="5"/>
      <c r="B853" s="42"/>
      <c r="C853" s="5"/>
      <c r="D853" s="2"/>
      <c r="E853" s="2"/>
      <c r="F853" s="2"/>
      <c r="G853" s="2"/>
      <c r="H853" s="7"/>
      <c r="I853" s="7"/>
      <c r="J853" s="7"/>
      <c r="K853" s="7"/>
      <c r="L853" s="2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5"/>
      <c r="AD853" s="5"/>
      <c r="AE853" s="5"/>
      <c r="AF853" s="37"/>
      <c r="AG853" s="5"/>
      <c r="AH853" s="5"/>
      <c r="AI853" s="5"/>
      <c r="AJ853" s="5"/>
      <c r="AK853" s="5"/>
    </row>
    <row r="854" spans="1:37" ht="15.75" customHeight="1">
      <c r="A854" s="5"/>
      <c r="B854" s="42"/>
      <c r="C854" s="5"/>
      <c r="D854" s="2"/>
      <c r="E854" s="2"/>
      <c r="F854" s="2"/>
      <c r="G854" s="2"/>
      <c r="H854" s="7"/>
      <c r="I854" s="7"/>
      <c r="J854" s="7"/>
      <c r="K854" s="7"/>
      <c r="L854" s="2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5"/>
      <c r="AD854" s="5"/>
      <c r="AE854" s="5"/>
      <c r="AF854" s="37"/>
      <c r="AG854" s="5"/>
      <c r="AH854" s="5"/>
      <c r="AI854" s="5"/>
      <c r="AJ854" s="5"/>
      <c r="AK854" s="5"/>
    </row>
    <row r="855" spans="1:37" ht="15.75" customHeight="1">
      <c r="A855" s="5"/>
      <c r="B855" s="42"/>
      <c r="C855" s="5"/>
      <c r="D855" s="2"/>
      <c r="E855" s="2"/>
      <c r="F855" s="2"/>
      <c r="G855" s="2"/>
      <c r="H855" s="7"/>
      <c r="I855" s="7"/>
      <c r="J855" s="7"/>
      <c r="K855" s="7"/>
      <c r="L855" s="2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5"/>
      <c r="AD855" s="5"/>
      <c r="AE855" s="5"/>
      <c r="AF855" s="37"/>
      <c r="AG855" s="5"/>
      <c r="AH855" s="5"/>
      <c r="AI855" s="5"/>
      <c r="AJ855" s="5"/>
      <c r="AK855" s="5"/>
    </row>
    <row r="856" spans="1:37" ht="15.75" customHeight="1">
      <c r="A856" s="5"/>
      <c r="B856" s="42"/>
      <c r="C856" s="5"/>
      <c r="D856" s="2"/>
      <c r="E856" s="2"/>
      <c r="F856" s="2"/>
      <c r="G856" s="2"/>
      <c r="H856" s="7"/>
      <c r="I856" s="7"/>
      <c r="J856" s="7"/>
      <c r="K856" s="7"/>
      <c r="L856" s="2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5"/>
      <c r="AD856" s="5"/>
      <c r="AE856" s="5"/>
      <c r="AF856" s="37"/>
      <c r="AG856" s="5"/>
      <c r="AH856" s="5"/>
      <c r="AI856" s="5"/>
      <c r="AJ856" s="5"/>
      <c r="AK856" s="5"/>
    </row>
    <row r="857" spans="1:37" ht="15.75" customHeight="1">
      <c r="A857" s="5"/>
      <c r="B857" s="42"/>
      <c r="C857" s="5"/>
      <c r="D857" s="2"/>
      <c r="E857" s="2"/>
      <c r="F857" s="2"/>
      <c r="G857" s="2"/>
      <c r="H857" s="7"/>
      <c r="I857" s="7"/>
      <c r="J857" s="7"/>
      <c r="K857" s="7"/>
      <c r="L857" s="2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5"/>
      <c r="AD857" s="5"/>
      <c r="AE857" s="5"/>
      <c r="AF857" s="37"/>
      <c r="AG857" s="5"/>
      <c r="AH857" s="5"/>
      <c r="AI857" s="5"/>
      <c r="AJ857" s="5"/>
      <c r="AK857" s="5"/>
    </row>
    <row r="858" spans="1:37" ht="15.75" customHeight="1">
      <c r="A858" s="5"/>
      <c r="B858" s="42"/>
      <c r="C858" s="5"/>
      <c r="D858" s="2"/>
      <c r="E858" s="2"/>
      <c r="F858" s="2"/>
      <c r="G858" s="2"/>
      <c r="H858" s="7"/>
      <c r="I858" s="7"/>
      <c r="J858" s="7"/>
      <c r="K858" s="7"/>
      <c r="L858" s="2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5"/>
      <c r="AD858" s="5"/>
      <c r="AE858" s="5"/>
      <c r="AF858" s="37"/>
      <c r="AG858" s="5"/>
      <c r="AH858" s="5"/>
      <c r="AI858" s="5"/>
      <c r="AJ858" s="5"/>
      <c r="AK858" s="5"/>
    </row>
    <row r="859" spans="1:37" ht="15.75" customHeight="1">
      <c r="A859" s="5"/>
      <c r="B859" s="42"/>
      <c r="C859" s="5"/>
      <c r="D859" s="2"/>
      <c r="E859" s="2"/>
      <c r="F859" s="2"/>
      <c r="G859" s="2"/>
      <c r="H859" s="7"/>
      <c r="I859" s="7"/>
      <c r="J859" s="7"/>
      <c r="K859" s="7"/>
      <c r="L859" s="2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5"/>
      <c r="AD859" s="5"/>
      <c r="AE859" s="5"/>
      <c r="AF859" s="37"/>
      <c r="AG859" s="5"/>
      <c r="AH859" s="5"/>
      <c r="AI859" s="5"/>
      <c r="AJ859" s="5"/>
      <c r="AK859" s="5"/>
    </row>
    <row r="860" spans="1:37" ht="15.75" customHeight="1">
      <c r="A860" s="5"/>
      <c r="B860" s="42"/>
      <c r="C860" s="5"/>
      <c r="D860" s="2"/>
      <c r="E860" s="2"/>
      <c r="F860" s="2"/>
      <c r="G860" s="2"/>
      <c r="H860" s="7"/>
      <c r="I860" s="7"/>
      <c r="J860" s="7"/>
      <c r="K860" s="7"/>
      <c r="L860" s="2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5"/>
      <c r="AD860" s="5"/>
      <c r="AE860" s="5"/>
      <c r="AF860" s="37"/>
      <c r="AG860" s="5"/>
      <c r="AH860" s="5"/>
      <c r="AI860" s="5"/>
      <c r="AJ860" s="5"/>
      <c r="AK860" s="5"/>
    </row>
    <row r="861" spans="1:37" ht="15.75" customHeight="1">
      <c r="A861" s="5"/>
      <c r="B861" s="42"/>
      <c r="C861" s="5"/>
      <c r="D861" s="2"/>
      <c r="E861" s="2"/>
      <c r="F861" s="2"/>
      <c r="G861" s="2"/>
      <c r="H861" s="7"/>
      <c r="I861" s="7"/>
      <c r="J861" s="7"/>
      <c r="K861" s="7"/>
      <c r="L861" s="2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5"/>
      <c r="AD861" s="5"/>
      <c r="AE861" s="5"/>
      <c r="AF861" s="37"/>
      <c r="AG861" s="5"/>
      <c r="AH861" s="5"/>
      <c r="AI861" s="5"/>
      <c r="AJ861" s="5"/>
      <c r="AK861" s="5"/>
    </row>
    <row r="862" spans="1:37" ht="15.75" customHeight="1">
      <c r="A862" s="5"/>
      <c r="B862" s="42"/>
      <c r="C862" s="5"/>
      <c r="D862" s="2"/>
      <c r="E862" s="2"/>
      <c r="F862" s="2"/>
      <c r="G862" s="2"/>
      <c r="H862" s="7"/>
      <c r="I862" s="7"/>
      <c r="J862" s="7"/>
      <c r="K862" s="7"/>
      <c r="L862" s="2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5"/>
      <c r="AD862" s="5"/>
      <c r="AE862" s="5"/>
      <c r="AF862" s="37"/>
      <c r="AG862" s="5"/>
      <c r="AH862" s="5"/>
      <c r="AI862" s="5"/>
      <c r="AJ862" s="5"/>
      <c r="AK862" s="5"/>
    </row>
    <row r="863" spans="1:37" ht="15.75" customHeight="1">
      <c r="A863" s="5"/>
      <c r="B863" s="42"/>
      <c r="C863" s="5"/>
      <c r="D863" s="2"/>
      <c r="E863" s="2"/>
      <c r="F863" s="2"/>
      <c r="G863" s="2"/>
      <c r="H863" s="7"/>
      <c r="I863" s="7"/>
      <c r="J863" s="7"/>
      <c r="K863" s="7"/>
      <c r="L863" s="2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5"/>
      <c r="AD863" s="5"/>
      <c r="AE863" s="5"/>
      <c r="AF863" s="37"/>
      <c r="AG863" s="5"/>
      <c r="AH863" s="5"/>
      <c r="AI863" s="5"/>
      <c r="AJ863" s="5"/>
      <c r="AK863" s="5"/>
    </row>
    <row r="864" spans="1:37" ht="15.75" customHeight="1">
      <c r="A864" s="5"/>
      <c r="B864" s="42"/>
      <c r="C864" s="5"/>
      <c r="D864" s="2"/>
      <c r="E864" s="2"/>
      <c r="F864" s="2"/>
      <c r="G864" s="2"/>
      <c r="H864" s="7"/>
      <c r="I864" s="7"/>
      <c r="J864" s="7"/>
      <c r="K864" s="7"/>
      <c r="L864" s="2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5"/>
      <c r="AD864" s="5"/>
      <c r="AE864" s="5"/>
      <c r="AF864" s="37"/>
      <c r="AG864" s="5"/>
      <c r="AH864" s="5"/>
      <c r="AI864" s="5"/>
      <c r="AJ864" s="5"/>
      <c r="AK864" s="5"/>
    </row>
    <row r="865" spans="1:37" ht="15.75" customHeight="1">
      <c r="A865" s="5"/>
      <c r="B865" s="42"/>
      <c r="C865" s="5"/>
      <c r="D865" s="2"/>
      <c r="E865" s="2"/>
      <c r="F865" s="2"/>
      <c r="G865" s="2"/>
      <c r="H865" s="7"/>
      <c r="I865" s="7"/>
      <c r="J865" s="7"/>
      <c r="K865" s="7"/>
      <c r="L865" s="2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5"/>
      <c r="AD865" s="5"/>
      <c r="AE865" s="5"/>
      <c r="AF865" s="37"/>
      <c r="AG865" s="5"/>
      <c r="AH865" s="5"/>
      <c r="AI865" s="5"/>
      <c r="AJ865" s="5"/>
      <c r="AK865" s="5"/>
    </row>
    <row r="866" spans="1:37" ht="15.75" customHeight="1">
      <c r="A866" s="5"/>
      <c r="B866" s="42"/>
      <c r="C866" s="5"/>
      <c r="D866" s="2"/>
      <c r="E866" s="2"/>
      <c r="F866" s="2"/>
      <c r="G866" s="2"/>
      <c r="H866" s="7"/>
      <c r="I866" s="7"/>
      <c r="J866" s="7"/>
      <c r="K866" s="7"/>
      <c r="L866" s="2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5"/>
      <c r="AD866" s="5"/>
      <c r="AE866" s="5"/>
      <c r="AF866" s="37"/>
      <c r="AG866" s="5"/>
      <c r="AH866" s="5"/>
      <c r="AI866" s="5"/>
      <c r="AJ866" s="5"/>
      <c r="AK866" s="5"/>
    </row>
    <row r="867" spans="1:37" ht="15.75" customHeight="1">
      <c r="A867" s="5"/>
      <c r="B867" s="42"/>
      <c r="C867" s="5"/>
      <c r="D867" s="2"/>
      <c r="E867" s="2"/>
      <c r="F867" s="2"/>
      <c r="G867" s="2"/>
      <c r="H867" s="7"/>
      <c r="I867" s="7"/>
      <c r="J867" s="7"/>
      <c r="K867" s="7"/>
      <c r="L867" s="2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5"/>
      <c r="AD867" s="5"/>
      <c r="AE867" s="5"/>
      <c r="AF867" s="37"/>
      <c r="AG867" s="5"/>
      <c r="AH867" s="5"/>
      <c r="AI867" s="5"/>
      <c r="AJ867" s="5"/>
      <c r="AK867" s="5"/>
    </row>
    <row r="868" spans="1:37" ht="15.75" customHeight="1">
      <c r="A868" s="5"/>
      <c r="B868" s="42"/>
      <c r="C868" s="5"/>
      <c r="D868" s="2"/>
      <c r="E868" s="2"/>
      <c r="F868" s="2"/>
      <c r="G868" s="2"/>
      <c r="H868" s="7"/>
      <c r="I868" s="7"/>
      <c r="J868" s="7"/>
      <c r="K868" s="7"/>
      <c r="L868" s="2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5"/>
      <c r="AD868" s="5"/>
      <c r="AE868" s="5"/>
      <c r="AF868" s="37"/>
      <c r="AG868" s="5"/>
      <c r="AH868" s="5"/>
      <c r="AI868" s="5"/>
      <c r="AJ868" s="5"/>
      <c r="AK868" s="5"/>
    </row>
    <row r="869" spans="1:37" ht="15.75" customHeight="1">
      <c r="A869" s="5"/>
      <c r="B869" s="42"/>
      <c r="C869" s="5"/>
      <c r="D869" s="2"/>
      <c r="E869" s="2"/>
      <c r="F869" s="2"/>
      <c r="G869" s="2"/>
      <c r="H869" s="7"/>
      <c r="I869" s="7"/>
      <c r="J869" s="7"/>
      <c r="K869" s="7"/>
      <c r="L869" s="2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5"/>
      <c r="AD869" s="5"/>
      <c r="AE869" s="5"/>
      <c r="AF869" s="37"/>
      <c r="AG869" s="5"/>
      <c r="AH869" s="5"/>
      <c r="AI869" s="5"/>
      <c r="AJ869" s="5"/>
      <c r="AK869" s="5"/>
    </row>
    <row r="870" spans="1:37" ht="15.75" customHeight="1">
      <c r="A870" s="5"/>
      <c r="B870" s="42"/>
      <c r="C870" s="5"/>
      <c r="D870" s="2"/>
      <c r="E870" s="2"/>
      <c r="F870" s="2"/>
      <c r="G870" s="2"/>
      <c r="H870" s="7"/>
      <c r="I870" s="7"/>
      <c r="J870" s="7"/>
      <c r="K870" s="7"/>
      <c r="L870" s="2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5"/>
      <c r="AD870" s="5"/>
      <c r="AE870" s="5"/>
      <c r="AF870" s="37"/>
      <c r="AG870" s="5"/>
      <c r="AH870" s="5"/>
      <c r="AI870" s="5"/>
      <c r="AJ870" s="5"/>
      <c r="AK870" s="5"/>
    </row>
    <row r="871" spans="1:37" ht="15.75" customHeight="1">
      <c r="A871" s="5"/>
      <c r="B871" s="42"/>
      <c r="C871" s="5"/>
      <c r="D871" s="2"/>
      <c r="E871" s="2"/>
      <c r="F871" s="2"/>
      <c r="G871" s="2"/>
      <c r="H871" s="7"/>
      <c r="I871" s="7"/>
      <c r="J871" s="7"/>
      <c r="K871" s="7"/>
      <c r="L871" s="2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5"/>
      <c r="AD871" s="5"/>
      <c r="AE871" s="5"/>
      <c r="AF871" s="37"/>
      <c r="AG871" s="5"/>
      <c r="AH871" s="5"/>
      <c r="AI871" s="5"/>
      <c r="AJ871" s="5"/>
      <c r="AK871" s="5"/>
    </row>
    <row r="872" spans="1:37" ht="15.75" customHeight="1">
      <c r="A872" s="5"/>
      <c r="B872" s="42"/>
      <c r="C872" s="5"/>
      <c r="D872" s="2"/>
      <c r="E872" s="2"/>
      <c r="F872" s="2"/>
      <c r="G872" s="2"/>
      <c r="H872" s="7"/>
      <c r="I872" s="7"/>
      <c r="J872" s="7"/>
      <c r="K872" s="7"/>
      <c r="L872" s="2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5"/>
      <c r="AD872" s="5"/>
      <c r="AE872" s="5"/>
      <c r="AF872" s="37"/>
      <c r="AG872" s="5"/>
      <c r="AH872" s="5"/>
      <c r="AI872" s="5"/>
      <c r="AJ872" s="5"/>
      <c r="AK872" s="5"/>
    </row>
    <row r="873" spans="1:37" ht="15.75" customHeight="1">
      <c r="A873" s="5"/>
      <c r="B873" s="42"/>
      <c r="C873" s="5"/>
      <c r="D873" s="2"/>
      <c r="E873" s="2"/>
      <c r="F873" s="2"/>
      <c r="G873" s="2"/>
      <c r="H873" s="7"/>
      <c r="I873" s="7"/>
      <c r="J873" s="7"/>
      <c r="K873" s="7"/>
      <c r="L873" s="2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5"/>
      <c r="AD873" s="5"/>
      <c r="AE873" s="5"/>
      <c r="AF873" s="37"/>
      <c r="AG873" s="5"/>
      <c r="AH873" s="5"/>
      <c r="AI873" s="5"/>
      <c r="AJ873" s="5"/>
      <c r="AK873" s="5"/>
    </row>
    <row r="874" spans="1:37" ht="15.75" customHeight="1">
      <c r="A874" s="5"/>
      <c r="B874" s="42"/>
      <c r="C874" s="5"/>
      <c r="D874" s="2"/>
      <c r="E874" s="2"/>
      <c r="F874" s="2"/>
      <c r="G874" s="2"/>
      <c r="H874" s="7"/>
      <c r="I874" s="7"/>
      <c r="J874" s="7"/>
      <c r="K874" s="7"/>
      <c r="L874" s="2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5"/>
      <c r="AD874" s="5"/>
      <c r="AE874" s="5"/>
      <c r="AF874" s="37"/>
      <c r="AG874" s="5"/>
      <c r="AH874" s="5"/>
      <c r="AI874" s="5"/>
      <c r="AJ874" s="5"/>
      <c r="AK874" s="5"/>
    </row>
    <row r="875" spans="1:37" ht="15.75" customHeight="1">
      <c r="A875" s="5"/>
      <c r="B875" s="42"/>
      <c r="C875" s="5"/>
      <c r="D875" s="2"/>
      <c r="E875" s="2"/>
      <c r="F875" s="2"/>
      <c r="G875" s="2"/>
      <c r="H875" s="7"/>
      <c r="I875" s="7"/>
      <c r="J875" s="7"/>
      <c r="K875" s="7"/>
      <c r="L875" s="2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5"/>
      <c r="AD875" s="5"/>
      <c r="AE875" s="5"/>
      <c r="AF875" s="37"/>
      <c r="AG875" s="5"/>
      <c r="AH875" s="5"/>
      <c r="AI875" s="5"/>
      <c r="AJ875" s="5"/>
      <c r="AK875" s="5"/>
    </row>
    <row r="876" spans="1:37" ht="15.75" customHeight="1">
      <c r="A876" s="5"/>
      <c r="B876" s="42"/>
      <c r="C876" s="5"/>
      <c r="D876" s="2"/>
      <c r="E876" s="2"/>
      <c r="F876" s="2"/>
      <c r="G876" s="2"/>
      <c r="H876" s="7"/>
      <c r="I876" s="7"/>
      <c r="J876" s="7"/>
      <c r="K876" s="7"/>
      <c r="L876" s="2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5"/>
      <c r="AD876" s="5"/>
      <c r="AE876" s="5"/>
      <c r="AF876" s="37"/>
      <c r="AG876" s="5"/>
      <c r="AH876" s="5"/>
      <c r="AI876" s="5"/>
      <c r="AJ876" s="5"/>
      <c r="AK876" s="5"/>
    </row>
    <row r="877" spans="1:37" ht="15.75" customHeight="1">
      <c r="A877" s="5"/>
      <c r="B877" s="42"/>
      <c r="C877" s="5"/>
      <c r="D877" s="2"/>
      <c r="E877" s="2"/>
      <c r="F877" s="2"/>
      <c r="G877" s="2"/>
      <c r="H877" s="7"/>
      <c r="I877" s="7"/>
      <c r="J877" s="7"/>
      <c r="K877" s="7"/>
      <c r="L877" s="2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5"/>
      <c r="AD877" s="5"/>
      <c r="AE877" s="5"/>
      <c r="AF877" s="37"/>
      <c r="AG877" s="5"/>
      <c r="AH877" s="5"/>
      <c r="AI877" s="5"/>
      <c r="AJ877" s="5"/>
      <c r="AK877" s="5"/>
    </row>
    <row r="878" spans="1:37" ht="15.75" customHeight="1">
      <c r="A878" s="5"/>
      <c r="B878" s="42"/>
      <c r="C878" s="5"/>
      <c r="D878" s="2"/>
      <c r="E878" s="2"/>
      <c r="F878" s="2"/>
      <c r="G878" s="2"/>
      <c r="H878" s="7"/>
      <c r="I878" s="7"/>
      <c r="J878" s="7"/>
      <c r="K878" s="7"/>
      <c r="L878" s="2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5"/>
      <c r="AD878" s="5"/>
      <c r="AE878" s="5"/>
      <c r="AF878" s="37"/>
      <c r="AG878" s="5"/>
      <c r="AH878" s="5"/>
      <c r="AI878" s="5"/>
      <c r="AJ878" s="5"/>
      <c r="AK878" s="5"/>
    </row>
    <row r="879" spans="1:37" ht="15.75" customHeight="1">
      <c r="A879" s="5"/>
      <c r="B879" s="42"/>
      <c r="C879" s="5"/>
      <c r="D879" s="2"/>
      <c r="E879" s="2"/>
      <c r="F879" s="2"/>
      <c r="G879" s="2"/>
      <c r="H879" s="7"/>
      <c r="I879" s="7"/>
      <c r="J879" s="7"/>
      <c r="K879" s="7"/>
      <c r="L879" s="2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5"/>
      <c r="AD879" s="5"/>
      <c r="AE879" s="5"/>
      <c r="AF879" s="37"/>
      <c r="AG879" s="5"/>
      <c r="AH879" s="5"/>
      <c r="AI879" s="5"/>
      <c r="AJ879" s="5"/>
      <c r="AK879" s="5"/>
    </row>
    <row r="880" spans="1:37" ht="15.75" customHeight="1">
      <c r="A880" s="5"/>
      <c r="B880" s="42"/>
      <c r="C880" s="5"/>
      <c r="D880" s="2"/>
      <c r="E880" s="2"/>
      <c r="F880" s="2"/>
      <c r="G880" s="2"/>
      <c r="H880" s="7"/>
      <c r="I880" s="7"/>
      <c r="J880" s="7"/>
      <c r="K880" s="7"/>
      <c r="L880" s="2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5"/>
      <c r="AD880" s="5"/>
      <c r="AE880" s="5"/>
      <c r="AF880" s="37"/>
      <c r="AG880" s="5"/>
      <c r="AH880" s="5"/>
      <c r="AI880" s="5"/>
      <c r="AJ880" s="5"/>
      <c r="AK880" s="5"/>
    </row>
    <row r="881" spans="1:37" ht="15.75" customHeight="1">
      <c r="A881" s="5"/>
      <c r="B881" s="42"/>
      <c r="C881" s="5"/>
      <c r="D881" s="2"/>
      <c r="E881" s="2"/>
      <c r="F881" s="2"/>
      <c r="G881" s="2"/>
      <c r="H881" s="7"/>
      <c r="I881" s="7"/>
      <c r="J881" s="7"/>
      <c r="K881" s="7"/>
      <c r="L881" s="2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5"/>
      <c r="AD881" s="5"/>
      <c r="AE881" s="5"/>
      <c r="AF881" s="37"/>
      <c r="AG881" s="5"/>
      <c r="AH881" s="5"/>
      <c r="AI881" s="5"/>
      <c r="AJ881" s="5"/>
      <c r="AK881" s="5"/>
    </row>
    <row r="882" spans="1:37" ht="15.75" customHeight="1">
      <c r="A882" s="5"/>
      <c r="B882" s="42"/>
      <c r="C882" s="5"/>
      <c r="D882" s="2"/>
      <c r="E882" s="2"/>
      <c r="F882" s="2"/>
      <c r="G882" s="2"/>
      <c r="H882" s="7"/>
      <c r="I882" s="7"/>
      <c r="J882" s="7"/>
      <c r="K882" s="7"/>
      <c r="L882" s="2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5"/>
      <c r="AD882" s="5"/>
      <c r="AE882" s="5"/>
      <c r="AF882" s="37"/>
      <c r="AG882" s="5"/>
      <c r="AH882" s="5"/>
      <c r="AI882" s="5"/>
      <c r="AJ882" s="5"/>
      <c r="AK882" s="5"/>
    </row>
    <row r="883" spans="1:37" ht="15.75" customHeight="1">
      <c r="A883" s="5"/>
      <c r="B883" s="42"/>
      <c r="C883" s="5"/>
      <c r="D883" s="2"/>
      <c r="E883" s="2"/>
      <c r="F883" s="2"/>
      <c r="G883" s="2"/>
      <c r="H883" s="7"/>
      <c r="I883" s="7"/>
      <c r="J883" s="7"/>
      <c r="K883" s="7"/>
      <c r="L883" s="2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5"/>
      <c r="AD883" s="5"/>
      <c r="AE883" s="5"/>
      <c r="AF883" s="37"/>
      <c r="AG883" s="5"/>
      <c r="AH883" s="5"/>
      <c r="AI883" s="5"/>
      <c r="AJ883" s="5"/>
      <c r="AK883" s="5"/>
    </row>
    <row r="884" spans="1:37" ht="15.75" customHeight="1">
      <c r="A884" s="5"/>
      <c r="B884" s="42"/>
      <c r="C884" s="5"/>
      <c r="D884" s="2"/>
      <c r="E884" s="2"/>
      <c r="F884" s="2"/>
      <c r="G884" s="2"/>
      <c r="H884" s="7"/>
      <c r="I884" s="7"/>
      <c r="J884" s="7"/>
      <c r="K884" s="7"/>
      <c r="L884" s="2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5"/>
      <c r="AD884" s="5"/>
      <c r="AE884" s="5"/>
      <c r="AF884" s="37"/>
      <c r="AG884" s="5"/>
      <c r="AH884" s="5"/>
      <c r="AI884" s="5"/>
      <c r="AJ884" s="5"/>
      <c r="AK884" s="5"/>
    </row>
    <row r="885" spans="1:37" ht="15.75" customHeight="1">
      <c r="A885" s="5"/>
      <c r="B885" s="42"/>
      <c r="C885" s="5"/>
      <c r="D885" s="2"/>
      <c r="E885" s="2"/>
      <c r="F885" s="2"/>
      <c r="G885" s="2"/>
      <c r="H885" s="7"/>
      <c r="I885" s="7"/>
      <c r="J885" s="7"/>
      <c r="K885" s="7"/>
      <c r="L885" s="2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5"/>
      <c r="AD885" s="5"/>
      <c r="AE885" s="5"/>
      <c r="AF885" s="37"/>
      <c r="AG885" s="5"/>
      <c r="AH885" s="5"/>
      <c r="AI885" s="5"/>
      <c r="AJ885" s="5"/>
      <c r="AK885" s="5"/>
    </row>
    <row r="886" spans="1:37" ht="15.75" customHeight="1">
      <c r="A886" s="5"/>
      <c r="B886" s="42"/>
      <c r="C886" s="5"/>
      <c r="D886" s="2"/>
      <c r="E886" s="2"/>
      <c r="F886" s="2"/>
      <c r="G886" s="2"/>
      <c r="H886" s="7"/>
      <c r="I886" s="7"/>
      <c r="J886" s="7"/>
      <c r="K886" s="7"/>
      <c r="L886" s="2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5"/>
      <c r="AD886" s="5"/>
      <c r="AE886" s="5"/>
      <c r="AF886" s="37"/>
      <c r="AG886" s="5"/>
      <c r="AH886" s="5"/>
      <c r="AI886" s="5"/>
      <c r="AJ886" s="5"/>
      <c r="AK886" s="5"/>
    </row>
    <row r="887" spans="1:37" ht="15.75" customHeight="1">
      <c r="A887" s="5"/>
      <c r="B887" s="42"/>
      <c r="C887" s="5"/>
      <c r="D887" s="2"/>
      <c r="E887" s="2"/>
      <c r="F887" s="2"/>
      <c r="G887" s="2"/>
      <c r="H887" s="7"/>
      <c r="I887" s="7"/>
      <c r="J887" s="7"/>
      <c r="K887" s="7"/>
      <c r="L887" s="2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5"/>
      <c r="AD887" s="5"/>
      <c r="AE887" s="5"/>
      <c r="AF887" s="37"/>
      <c r="AG887" s="5"/>
      <c r="AH887" s="5"/>
      <c r="AI887" s="5"/>
      <c r="AJ887" s="5"/>
      <c r="AK887" s="5"/>
    </row>
    <row r="888" spans="1:37" ht="15.75" customHeight="1">
      <c r="A888" s="5"/>
      <c r="B888" s="42"/>
      <c r="C888" s="5"/>
      <c r="D888" s="2"/>
      <c r="E888" s="2"/>
      <c r="F888" s="2"/>
      <c r="G888" s="2"/>
      <c r="H888" s="7"/>
      <c r="I888" s="7"/>
      <c r="J888" s="7"/>
      <c r="K888" s="7"/>
      <c r="L888" s="2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5"/>
      <c r="AD888" s="5"/>
      <c r="AE888" s="5"/>
      <c r="AF888" s="37"/>
      <c r="AG888" s="5"/>
      <c r="AH888" s="5"/>
      <c r="AI888" s="5"/>
      <c r="AJ888" s="5"/>
      <c r="AK888" s="5"/>
    </row>
    <row r="889" spans="1:37" ht="15.75" customHeight="1">
      <c r="A889" s="5"/>
      <c r="B889" s="42"/>
      <c r="C889" s="5"/>
      <c r="D889" s="2"/>
      <c r="E889" s="2"/>
      <c r="F889" s="2"/>
      <c r="G889" s="2"/>
      <c r="H889" s="7"/>
      <c r="I889" s="7"/>
      <c r="J889" s="7"/>
      <c r="K889" s="7"/>
      <c r="L889" s="2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5"/>
      <c r="AD889" s="5"/>
      <c r="AE889" s="5"/>
      <c r="AF889" s="37"/>
      <c r="AG889" s="5"/>
      <c r="AH889" s="5"/>
      <c r="AI889" s="5"/>
      <c r="AJ889" s="5"/>
      <c r="AK889" s="5"/>
    </row>
    <row r="890" spans="1:37" ht="15.75" customHeight="1">
      <c r="A890" s="5"/>
      <c r="B890" s="42"/>
      <c r="C890" s="5"/>
      <c r="D890" s="2"/>
      <c r="E890" s="2"/>
      <c r="F890" s="2"/>
      <c r="G890" s="2"/>
      <c r="H890" s="7"/>
      <c r="I890" s="7"/>
      <c r="J890" s="7"/>
      <c r="K890" s="7"/>
      <c r="L890" s="2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5"/>
      <c r="AD890" s="5"/>
      <c r="AE890" s="5"/>
      <c r="AF890" s="37"/>
      <c r="AG890" s="5"/>
      <c r="AH890" s="5"/>
      <c r="AI890" s="5"/>
      <c r="AJ890" s="5"/>
      <c r="AK890" s="5"/>
    </row>
    <row r="891" spans="1:37" ht="15.75" customHeight="1">
      <c r="A891" s="5"/>
      <c r="B891" s="42"/>
      <c r="C891" s="5"/>
      <c r="D891" s="2"/>
      <c r="E891" s="2"/>
      <c r="F891" s="2"/>
      <c r="G891" s="2"/>
      <c r="H891" s="7"/>
      <c r="I891" s="7"/>
      <c r="J891" s="7"/>
      <c r="K891" s="7"/>
      <c r="L891" s="2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5"/>
      <c r="AD891" s="5"/>
      <c r="AE891" s="5"/>
      <c r="AF891" s="37"/>
      <c r="AG891" s="5"/>
      <c r="AH891" s="5"/>
      <c r="AI891" s="5"/>
      <c r="AJ891" s="5"/>
      <c r="AK891" s="5"/>
    </row>
    <row r="892" spans="1:37" ht="15.75" customHeight="1">
      <c r="A892" s="5"/>
      <c r="B892" s="42"/>
      <c r="C892" s="5"/>
      <c r="D892" s="2"/>
      <c r="E892" s="2"/>
      <c r="F892" s="2"/>
      <c r="G892" s="2"/>
      <c r="H892" s="7"/>
      <c r="I892" s="7"/>
      <c r="J892" s="7"/>
      <c r="K892" s="7"/>
      <c r="L892" s="2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5"/>
      <c r="AD892" s="5"/>
      <c r="AE892" s="5"/>
      <c r="AF892" s="37"/>
      <c r="AG892" s="5"/>
      <c r="AH892" s="5"/>
      <c r="AI892" s="5"/>
      <c r="AJ892" s="5"/>
      <c r="AK892" s="5"/>
    </row>
    <row r="893" spans="1:37" ht="15.75" customHeight="1">
      <c r="A893" s="5"/>
      <c r="B893" s="42"/>
      <c r="C893" s="5"/>
      <c r="D893" s="2"/>
      <c r="E893" s="2"/>
      <c r="F893" s="2"/>
      <c r="G893" s="2"/>
      <c r="H893" s="7"/>
      <c r="I893" s="7"/>
      <c r="J893" s="7"/>
      <c r="K893" s="7"/>
      <c r="L893" s="2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5"/>
      <c r="AD893" s="5"/>
      <c r="AE893" s="5"/>
      <c r="AF893" s="37"/>
      <c r="AG893" s="5"/>
      <c r="AH893" s="5"/>
      <c r="AI893" s="5"/>
      <c r="AJ893" s="5"/>
      <c r="AK893" s="5"/>
    </row>
    <row r="894" spans="1:37" ht="15.75" customHeight="1">
      <c r="A894" s="5"/>
      <c r="B894" s="42"/>
      <c r="C894" s="5"/>
      <c r="D894" s="2"/>
      <c r="E894" s="2"/>
      <c r="F894" s="2"/>
      <c r="G894" s="2"/>
      <c r="H894" s="7"/>
      <c r="I894" s="7"/>
      <c r="J894" s="7"/>
      <c r="K894" s="7"/>
      <c r="L894" s="2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5"/>
      <c r="AD894" s="5"/>
      <c r="AE894" s="5"/>
      <c r="AF894" s="37"/>
      <c r="AG894" s="5"/>
      <c r="AH894" s="5"/>
      <c r="AI894" s="5"/>
      <c r="AJ894" s="5"/>
      <c r="AK894" s="5"/>
    </row>
    <row r="895" spans="1:37" ht="15.75" customHeight="1">
      <c r="A895" s="5"/>
      <c r="B895" s="42"/>
      <c r="C895" s="5"/>
      <c r="D895" s="2"/>
      <c r="E895" s="2"/>
      <c r="F895" s="2"/>
      <c r="G895" s="2"/>
      <c r="H895" s="7"/>
      <c r="I895" s="7"/>
      <c r="J895" s="7"/>
      <c r="K895" s="7"/>
      <c r="L895" s="2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5"/>
      <c r="AD895" s="5"/>
      <c r="AE895" s="5"/>
      <c r="AF895" s="37"/>
      <c r="AG895" s="5"/>
      <c r="AH895" s="5"/>
      <c r="AI895" s="5"/>
      <c r="AJ895" s="5"/>
      <c r="AK895" s="5"/>
    </row>
    <row r="896" spans="1:37" ht="15.75" customHeight="1">
      <c r="A896" s="5"/>
      <c r="B896" s="42"/>
      <c r="C896" s="5"/>
      <c r="D896" s="2"/>
      <c r="E896" s="2"/>
      <c r="F896" s="2"/>
      <c r="G896" s="2"/>
      <c r="H896" s="7"/>
      <c r="I896" s="7"/>
      <c r="J896" s="7"/>
      <c r="K896" s="7"/>
      <c r="L896" s="2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5"/>
      <c r="AD896" s="5"/>
      <c r="AE896" s="5"/>
      <c r="AF896" s="37"/>
      <c r="AG896" s="5"/>
      <c r="AH896" s="5"/>
      <c r="AI896" s="5"/>
      <c r="AJ896" s="5"/>
      <c r="AK896" s="5"/>
    </row>
    <row r="897" spans="1:37" ht="15.75" customHeight="1">
      <c r="A897" s="5"/>
      <c r="B897" s="42"/>
      <c r="C897" s="5"/>
      <c r="D897" s="2"/>
      <c r="E897" s="2"/>
      <c r="F897" s="2"/>
      <c r="G897" s="2"/>
      <c r="H897" s="7"/>
      <c r="I897" s="7"/>
      <c r="J897" s="7"/>
      <c r="K897" s="7"/>
      <c r="L897" s="2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5"/>
      <c r="AD897" s="5"/>
      <c r="AE897" s="5"/>
      <c r="AF897" s="37"/>
      <c r="AG897" s="5"/>
      <c r="AH897" s="5"/>
      <c r="AI897" s="5"/>
      <c r="AJ897" s="5"/>
      <c r="AK897" s="5"/>
    </row>
    <row r="898" spans="1:37" ht="15.75" customHeight="1">
      <c r="A898" s="5"/>
      <c r="B898" s="42"/>
      <c r="C898" s="5"/>
      <c r="D898" s="2"/>
      <c r="E898" s="2"/>
      <c r="F898" s="2"/>
      <c r="G898" s="2"/>
      <c r="H898" s="7"/>
      <c r="I898" s="7"/>
      <c r="J898" s="7"/>
      <c r="K898" s="7"/>
      <c r="L898" s="2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5"/>
      <c r="AD898" s="5"/>
      <c r="AE898" s="5"/>
      <c r="AF898" s="37"/>
      <c r="AG898" s="5"/>
      <c r="AH898" s="5"/>
      <c r="AI898" s="5"/>
      <c r="AJ898" s="5"/>
      <c r="AK898" s="5"/>
    </row>
    <row r="899" spans="1:37" ht="15.75" customHeight="1">
      <c r="A899" s="5"/>
      <c r="B899" s="42"/>
      <c r="C899" s="5"/>
      <c r="D899" s="2"/>
      <c r="E899" s="2"/>
      <c r="F899" s="2"/>
      <c r="G899" s="2"/>
      <c r="H899" s="7"/>
      <c r="I899" s="7"/>
      <c r="J899" s="7"/>
      <c r="K899" s="7"/>
      <c r="L899" s="2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5"/>
      <c r="AD899" s="5"/>
      <c r="AE899" s="5"/>
      <c r="AF899" s="37"/>
      <c r="AG899" s="5"/>
      <c r="AH899" s="5"/>
      <c r="AI899" s="5"/>
      <c r="AJ899" s="5"/>
      <c r="AK899" s="5"/>
    </row>
    <row r="900" spans="1:37" ht="15.75" customHeight="1">
      <c r="A900" s="5"/>
      <c r="B900" s="42"/>
      <c r="C900" s="5"/>
      <c r="D900" s="2"/>
      <c r="E900" s="2"/>
      <c r="F900" s="2"/>
      <c r="G900" s="2"/>
      <c r="H900" s="7"/>
      <c r="I900" s="7"/>
      <c r="J900" s="7"/>
      <c r="K900" s="7"/>
      <c r="L900" s="2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5"/>
      <c r="AD900" s="5"/>
      <c r="AE900" s="5"/>
      <c r="AF900" s="37"/>
      <c r="AG900" s="5"/>
      <c r="AH900" s="5"/>
      <c r="AI900" s="5"/>
      <c r="AJ900" s="5"/>
      <c r="AK900" s="5"/>
    </row>
    <row r="901" spans="1:37" ht="15.75" customHeight="1">
      <c r="A901" s="5"/>
      <c r="B901" s="42"/>
      <c r="C901" s="5"/>
      <c r="D901" s="2"/>
      <c r="E901" s="2"/>
      <c r="F901" s="2"/>
      <c r="G901" s="2"/>
      <c r="H901" s="7"/>
      <c r="I901" s="7"/>
      <c r="J901" s="7"/>
      <c r="K901" s="7"/>
      <c r="L901" s="2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5"/>
      <c r="AD901" s="5"/>
      <c r="AE901" s="5"/>
      <c r="AF901" s="37"/>
      <c r="AG901" s="5"/>
      <c r="AH901" s="5"/>
      <c r="AI901" s="5"/>
      <c r="AJ901" s="5"/>
      <c r="AK901" s="5"/>
    </row>
    <row r="902" spans="1:37" ht="15.75" customHeight="1">
      <c r="A902" s="5"/>
      <c r="B902" s="42"/>
      <c r="C902" s="5"/>
      <c r="D902" s="2"/>
      <c r="E902" s="2"/>
      <c r="F902" s="2"/>
      <c r="G902" s="2"/>
      <c r="H902" s="7"/>
      <c r="I902" s="7"/>
      <c r="J902" s="7"/>
      <c r="K902" s="7"/>
      <c r="L902" s="2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5"/>
      <c r="AD902" s="5"/>
      <c r="AE902" s="5"/>
      <c r="AF902" s="37"/>
      <c r="AG902" s="5"/>
      <c r="AH902" s="5"/>
      <c r="AI902" s="5"/>
      <c r="AJ902" s="5"/>
      <c r="AK902" s="5"/>
    </row>
    <row r="903" spans="1:37" ht="15.75" customHeight="1">
      <c r="A903" s="5"/>
      <c r="B903" s="42"/>
      <c r="C903" s="5"/>
      <c r="D903" s="2"/>
      <c r="E903" s="2"/>
      <c r="F903" s="2"/>
      <c r="G903" s="2"/>
      <c r="H903" s="7"/>
      <c r="I903" s="7"/>
      <c r="J903" s="7"/>
      <c r="K903" s="7"/>
      <c r="L903" s="2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5"/>
      <c r="AD903" s="5"/>
      <c r="AE903" s="5"/>
      <c r="AF903" s="37"/>
      <c r="AG903" s="5"/>
      <c r="AH903" s="5"/>
      <c r="AI903" s="5"/>
      <c r="AJ903" s="5"/>
      <c r="AK903" s="5"/>
    </row>
    <row r="904" spans="1:37" ht="15.75" customHeight="1">
      <c r="A904" s="5"/>
      <c r="B904" s="42"/>
      <c r="C904" s="5"/>
      <c r="D904" s="2"/>
      <c r="E904" s="2"/>
      <c r="F904" s="2"/>
      <c r="G904" s="2"/>
      <c r="H904" s="7"/>
      <c r="I904" s="7"/>
      <c r="J904" s="7"/>
      <c r="K904" s="7"/>
      <c r="L904" s="2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5"/>
      <c r="AD904" s="5"/>
      <c r="AE904" s="5"/>
      <c r="AF904" s="37"/>
      <c r="AG904" s="5"/>
      <c r="AH904" s="5"/>
      <c r="AI904" s="5"/>
      <c r="AJ904" s="5"/>
      <c r="AK904" s="5"/>
    </row>
    <row r="905" spans="1:37" ht="15.75" customHeight="1">
      <c r="A905" s="5"/>
      <c r="B905" s="42"/>
      <c r="C905" s="5"/>
      <c r="D905" s="2"/>
      <c r="E905" s="2"/>
      <c r="F905" s="2"/>
      <c r="G905" s="2"/>
      <c r="H905" s="7"/>
      <c r="I905" s="7"/>
      <c r="J905" s="7"/>
      <c r="K905" s="7"/>
      <c r="L905" s="2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5"/>
      <c r="AD905" s="5"/>
      <c r="AE905" s="5"/>
      <c r="AF905" s="37"/>
      <c r="AG905" s="5"/>
      <c r="AH905" s="5"/>
      <c r="AI905" s="5"/>
      <c r="AJ905" s="5"/>
      <c r="AK905" s="5"/>
    </row>
    <row r="906" spans="1:37" ht="15.75" customHeight="1">
      <c r="A906" s="5"/>
      <c r="B906" s="42"/>
      <c r="C906" s="5"/>
      <c r="D906" s="2"/>
      <c r="E906" s="2"/>
      <c r="F906" s="2"/>
      <c r="G906" s="2"/>
      <c r="H906" s="7"/>
      <c r="I906" s="7"/>
      <c r="J906" s="7"/>
      <c r="K906" s="7"/>
      <c r="L906" s="2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5"/>
      <c r="AD906" s="5"/>
      <c r="AE906" s="5"/>
      <c r="AF906" s="37"/>
      <c r="AG906" s="5"/>
      <c r="AH906" s="5"/>
      <c r="AI906" s="5"/>
      <c r="AJ906" s="5"/>
      <c r="AK906" s="5"/>
    </row>
    <row r="907" spans="1:37" ht="15.75" customHeight="1">
      <c r="A907" s="5"/>
      <c r="B907" s="42"/>
      <c r="C907" s="5"/>
      <c r="D907" s="2"/>
      <c r="E907" s="2"/>
      <c r="F907" s="2"/>
      <c r="G907" s="2"/>
      <c r="H907" s="7"/>
      <c r="I907" s="7"/>
      <c r="J907" s="7"/>
      <c r="K907" s="7"/>
      <c r="L907" s="2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5"/>
      <c r="AD907" s="5"/>
      <c r="AE907" s="5"/>
      <c r="AF907" s="37"/>
      <c r="AG907" s="5"/>
      <c r="AH907" s="5"/>
      <c r="AI907" s="5"/>
      <c r="AJ907" s="5"/>
      <c r="AK907" s="5"/>
    </row>
    <row r="908" spans="1:37" ht="15.75" customHeight="1">
      <c r="A908" s="5"/>
      <c r="B908" s="42"/>
      <c r="C908" s="5"/>
      <c r="D908" s="2"/>
      <c r="E908" s="2"/>
      <c r="F908" s="2"/>
      <c r="G908" s="2"/>
      <c r="H908" s="7"/>
      <c r="I908" s="7"/>
      <c r="J908" s="7"/>
      <c r="K908" s="7"/>
      <c r="L908" s="2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5"/>
      <c r="AD908" s="5"/>
      <c r="AE908" s="5"/>
      <c r="AF908" s="37"/>
      <c r="AG908" s="5"/>
      <c r="AH908" s="5"/>
      <c r="AI908" s="5"/>
      <c r="AJ908" s="5"/>
      <c r="AK908" s="5"/>
    </row>
    <row r="909" spans="1:37" ht="15.75" customHeight="1">
      <c r="A909" s="5"/>
      <c r="B909" s="42"/>
      <c r="C909" s="5"/>
      <c r="D909" s="2"/>
      <c r="E909" s="2"/>
      <c r="F909" s="2"/>
      <c r="G909" s="2"/>
      <c r="H909" s="7"/>
      <c r="I909" s="7"/>
      <c r="J909" s="7"/>
      <c r="K909" s="7"/>
      <c r="L909" s="2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5"/>
      <c r="AD909" s="5"/>
      <c r="AE909" s="5"/>
      <c r="AF909" s="37"/>
      <c r="AG909" s="5"/>
      <c r="AH909" s="5"/>
      <c r="AI909" s="5"/>
      <c r="AJ909" s="5"/>
      <c r="AK909" s="5"/>
    </row>
    <row r="910" spans="1:37" ht="15.75" customHeight="1">
      <c r="A910" s="5"/>
      <c r="B910" s="42"/>
      <c r="C910" s="5"/>
      <c r="D910" s="2"/>
      <c r="E910" s="2"/>
      <c r="F910" s="2"/>
      <c r="G910" s="2"/>
      <c r="H910" s="7"/>
      <c r="I910" s="7"/>
      <c r="J910" s="7"/>
      <c r="K910" s="7"/>
      <c r="L910" s="2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5"/>
      <c r="AD910" s="5"/>
      <c r="AE910" s="5"/>
      <c r="AF910" s="37"/>
      <c r="AG910" s="5"/>
      <c r="AH910" s="5"/>
      <c r="AI910" s="5"/>
      <c r="AJ910" s="5"/>
      <c r="AK910" s="5"/>
    </row>
    <row r="911" spans="1:37" ht="15.75" customHeight="1">
      <c r="A911" s="5"/>
      <c r="B911" s="42"/>
      <c r="C911" s="5"/>
      <c r="D911" s="2"/>
      <c r="E911" s="2"/>
      <c r="F911" s="2"/>
      <c r="G911" s="2"/>
      <c r="H911" s="7"/>
      <c r="I911" s="7"/>
      <c r="J911" s="7"/>
      <c r="K911" s="7"/>
      <c r="L911" s="2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5"/>
      <c r="AD911" s="5"/>
      <c r="AE911" s="5"/>
      <c r="AF911" s="37"/>
      <c r="AG911" s="5"/>
      <c r="AH911" s="5"/>
      <c r="AI911" s="5"/>
      <c r="AJ911" s="5"/>
      <c r="AK911" s="5"/>
    </row>
    <row r="912" spans="1:37" ht="15.75" customHeight="1">
      <c r="A912" s="5"/>
      <c r="B912" s="42"/>
      <c r="C912" s="5"/>
      <c r="D912" s="2"/>
      <c r="E912" s="2"/>
      <c r="F912" s="2"/>
      <c r="G912" s="2"/>
      <c r="H912" s="7"/>
      <c r="I912" s="7"/>
      <c r="J912" s="7"/>
      <c r="K912" s="7"/>
      <c r="L912" s="2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5"/>
      <c r="AD912" s="5"/>
      <c r="AE912" s="5"/>
      <c r="AF912" s="37"/>
      <c r="AG912" s="5"/>
      <c r="AH912" s="5"/>
      <c r="AI912" s="5"/>
      <c r="AJ912" s="5"/>
      <c r="AK912" s="5"/>
    </row>
    <row r="913" spans="1:37" ht="15.75" customHeight="1">
      <c r="A913" s="5"/>
      <c r="B913" s="42"/>
      <c r="C913" s="5"/>
      <c r="D913" s="2"/>
      <c r="E913" s="2"/>
      <c r="F913" s="2"/>
      <c r="G913" s="2"/>
      <c r="H913" s="7"/>
      <c r="I913" s="7"/>
      <c r="J913" s="7"/>
      <c r="K913" s="7"/>
      <c r="L913" s="2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5"/>
      <c r="AD913" s="5"/>
      <c r="AE913" s="5"/>
      <c r="AF913" s="37"/>
      <c r="AG913" s="5"/>
      <c r="AH913" s="5"/>
      <c r="AI913" s="5"/>
      <c r="AJ913" s="5"/>
      <c r="AK913" s="5"/>
    </row>
    <row r="914" spans="1:37" ht="15.75" customHeight="1">
      <c r="A914" s="5"/>
      <c r="B914" s="42"/>
      <c r="C914" s="5"/>
      <c r="D914" s="2"/>
      <c r="E914" s="2"/>
      <c r="F914" s="2"/>
      <c r="G914" s="2"/>
      <c r="H914" s="7"/>
      <c r="I914" s="7"/>
      <c r="J914" s="7"/>
      <c r="K914" s="7"/>
      <c r="L914" s="2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5"/>
      <c r="AD914" s="5"/>
      <c r="AE914" s="5"/>
      <c r="AF914" s="37"/>
      <c r="AG914" s="5"/>
      <c r="AH914" s="5"/>
      <c r="AI914" s="5"/>
      <c r="AJ914" s="5"/>
      <c r="AK914" s="5"/>
    </row>
    <row r="915" spans="1:37" ht="15.75" customHeight="1">
      <c r="A915" s="5"/>
      <c r="B915" s="42"/>
      <c r="C915" s="5"/>
      <c r="D915" s="2"/>
      <c r="E915" s="2"/>
      <c r="F915" s="2"/>
      <c r="G915" s="2"/>
      <c r="H915" s="7"/>
      <c r="I915" s="7"/>
      <c r="J915" s="7"/>
      <c r="K915" s="7"/>
      <c r="L915" s="2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5"/>
      <c r="AD915" s="5"/>
      <c r="AE915" s="5"/>
      <c r="AF915" s="37"/>
      <c r="AG915" s="5"/>
      <c r="AH915" s="5"/>
      <c r="AI915" s="5"/>
      <c r="AJ915" s="5"/>
      <c r="AK915" s="5"/>
    </row>
    <row r="916" spans="1:37" ht="15.75" customHeight="1">
      <c r="A916" s="5"/>
      <c r="B916" s="42"/>
      <c r="C916" s="5"/>
      <c r="D916" s="2"/>
      <c r="E916" s="2"/>
      <c r="F916" s="2"/>
      <c r="G916" s="2"/>
      <c r="H916" s="7"/>
      <c r="I916" s="7"/>
      <c r="J916" s="7"/>
      <c r="K916" s="7"/>
      <c r="L916" s="2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5"/>
      <c r="AD916" s="5"/>
      <c r="AE916" s="5"/>
      <c r="AF916" s="37"/>
      <c r="AG916" s="5"/>
      <c r="AH916" s="5"/>
      <c r="AI916" s="5"/>
      <c r="AJ916" s="5"/>
      <c r="AK916" s="5"/>
    </row>
    <row r="917" spans="1:37" ht="15.75" customHeight="1">
      <c r="A917" s="5"/>
      <c r="B917" s="42"/>
      <c r="C917" s="5"/>
      <c r="D917" s="2"/>
      <c r="E917" s="2"/>
      <c r="F917" s="2"/>
      <c r="G917" s="2"/>
      <c r="H917" s="7"/>
      <c r="I917" s="7"/>
      <c r="J917" s="7"/>
      <c r="K917" s="7"/>
      <c r="L917" s="2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5"/>
      <c r="AD917" s="5"/>
      <c r="AE917" s="5"/>
      <c r="AF917" s="37"/>
      <c r="AG917" s="5"/>
      <c r="AH917" s="5"/>
      <c r="AI917" s="5"/>
      <c r="AJ917" s="5"/>
      <c r="AK917" s="5"/>
    </row>
    <row r="918" spans="1:37" ht="15.75" customHeight="1">
      <c r="A918" s="5"/>
      <c r="B918" s="42"/>
      <c r="C918" s="5"/>
      <c r="D918" s="2"/>
      <c r="E918" s="2"/>
      <c r="F918" s="2"/>
      <c r="G918" s="2"/>
      <c r="H918" s="7"/>
      <c r="I918" s="7"/>
      <c r="J918" s="7"/>
      <c r="K918" s="7"/>
      <c r="L918" s="2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5"/>
      <c r="AD918" s="5"/>
      <c r="AE918" s="5"/>
      <c r="AF918" s="37"/>
      <c r="AG918" s="5"/>
      <c r="AH918" s="5"/>
      <c r="AI918" s="5"/>
      <c r="AJ918" s="5"/>
      <c r="AK918" s="5"/>
    </row>
    <row r="919" spans="1:37" ht="15.75" customHeight="1">
      <c r="A919" s="5"/>
      <c r="B919" s="42"/>
      <c r="C919" s="5"/>
      <c r="D919" s="2"/>
      <c r="E919" s="2"/>
      <c r="F919" s="2"/>
      <c r="G919" s="2"/>
      <c r="H919" s="7"/>
      <c r="I919" s="7"/>
      <c r="J919" s="7"/>
      <c r="K919" s="7"/>
      <c r="L919" s="2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5"/>
      <c r="AD919" s="5"/>
      <c r="AE919" s="5"/>
      <c r="AF919" s="37"/>
      <c r="AG919" s="5"/>
      <c r="AH919" s="5"/>
      <c r="AI919" s="5"/>
      <c r="AJ919" s="5"/>
      <c r="AK919" s="5"/>
    </row>
    <row r="920" spans="1:37" ht="15.75" customHeight="1">
      <c r="A920" s="5"/>
      <c r="B920" s="42"/>
      <c r="C920" s="5"/>
      <c r="D920" s="2"/>
      <c r="E920" s="2"/>
      <c r="F920" s="2"/>
      <c r="G920" s="2"/>
      <c r="H920" s="7"/>
      <c r="I920" s="7"/>
      <c r="J920" s="7"/>
      <c r="K920" s="7"/>
      <c r="L920" s="2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5"/>
      <c r="AD920" s="5"/>
      <c r="AE920" s="5"/>
      <c r="AF920" s="37"/>
      <c r="AG920" s="5"/>
      <c r="AH920" s="5"/>
      <c r="AI920" s="5"/>
      <c r="AJ920" s="5"/>
      <c r="AK920" s="5"/>
    </row>
    <row r="921" spans="1:37" ht="15.75" customHeight="1">
      <c r="A921" s="5"/>
      <c r="B921" s="42"/>
      <c r="C921" s="5"/>
      <c r="D921" s="2"/>
      <c r="E921" s="2"/>
      <c r="F921" s="2"/>
      <c r="G921" s="2"/>
      <c r="H921" s="7"/>
      <c r="I921" s="7"/>
      <c r="J921" s="7"/>
      <c r="K921" s="7"/>
      <c r="L921" s="2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5"/>
      <c r="AD921" s="5"/>
      <c r="AE921" s="5"/>
      <c r="AF921" s="37"/>
      <c r="AG921" s="5"/>
      <c r="AH921" s="5"/>
      <c r="AI921" s="5"/>
      <c r="AJ921" s="5"/>
      <c r="AK921" s="5"/>
    </row>
    <row r="922" spans="1:37" ht="15.75" customHeight="1">
      <c r="A922" s="5"/>
      <c r="B922" s="42"/>
      <c r="C922" s="5"/>
      <c r="D922" s="2"/>
      <c r="E922" s="2"/>
      <c r="F922" s="2"/>
      <c r="G922" s="2"/>
      <c r="H922" s="7"/>
      <c r="I922" s="7"/>
      <c r="J922" s="7"/>
      <c r="K922" s="7"/>
      <c r="L922" s="2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5"/>
      <c r="AD922" s="5"/>
      <c r="AE922" s="5"/>
      <c r="AF922" s="37"/>
      <c r="AG922" s="5"/>
      <c r="AH922" s="5"/>
      <c r="AI922" s="5"/>
      <c r="AJ922" s="5"/>
      <c r="AK922" s="5"/>
    </row>
    <row r="923" spans="1:37" ht="15.75" customHeight="1">
      <c r="A923" s="5"/>
      <c r="B923" s="42"/>
      <c r="C923" s="5"/>
      <c r="D923" s="2"/>
      <c r="E923" s="2"/>
      <c r="F923" s="2"/>
      <c r="G923" s="2"/>
      <c r="H923" s="7"/>
      <c r="I923" s="7"/>
      <c r="J923" s="7"/>
      <c r="K923" s="7"/>
      <c r="L923" s="2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5"/>
      <c r="AD923" s="5"/>
      <c r="AE923" s="5"/>
      <c r="AF923" s="37"/>
      <c r="AG923" s="5"/>
      <c r="AH923" s="5"/>
      <c r="AI923" s="5"/>
      <c r="AJ923" s="5"/>
      <c r="AK923" s="5"/>
    </row>
    <row r="924" spans="1:37" ht="15.75" customHeight="1">
      <c r="A924" s="5"/>
      <c r="B924" s="42"/>
      <c r="C924" s="5"/>
      <c r="D924" s="2"/>
      <c r="E924" s="2"/>
      <c r="F924" s="2"/>
      <c r="G924" s="2"/>
      <c r="H924" s="7"/>
      <c r="I924" s="7"/>
      <c r="J924" s="7"/>
      <c r="K924" s="7"/>
      <c r="L924" s="2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5"/>
      <c r="AD924" s="5"/>
      <c r="AE924" s="5"/>
      <c r="AF924" s="37"/>
      <c r="AG924" s="5"/>
      <c r="AH924" s="5"/>
      <c r="AI924" s="5"/>
      <c r="AJ924" s="5"/>
      <c r="AK924" s="5"/>
    </row>
    <row r="925" spans="1:37" ht="15.75" customHeight="1">
      <c r="A925" s="5"/>
      <c r="B925" s="42"/>
      <c r="C925" s="5"/>
      <c r="D925" s="2"/>
      <c r="E925" s="2"/>
      <c r="F925" s="2"/>
      <c r="G925" s="2"/>
      <c r="H925" s="7"/>
      <c r="I925" s="7"/>
      <c r="J925" s="7"/>
      <c r="K925" s="7"/>
      <c r="L925" s="2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5"/>
      <c r="AD925" s="5"/>
      <c r="AE925" s="5"/>
      <c r="AF925" s="37"/>
      <c r="AG925" s="5"/>
      <c r="AH925" s="5"/>
      <c r="AI925" s="5"/>
      <c r="AJ925" s="5"/>
      <c r="AK925" s="5"/>
    </row>
    <row r="926" spans="1:37" ht="15.75" customHeight="1">
      <c r="A926" s="5"/>
      <c r="B926" s="42"/>
      <c r="C926" s="5"/>
      <c r="D926" s="2"/>
      <c r="E926" s="2"/>
      <c r="F926" s="2"/>
      <c r="G926" s="2"/>
      <c r="H926" s="7"/>
      <c r="I926" s="7"/>
      <c r="J926" s="7"/>
      <c r="K926" s="7"/>
      <c r="L926" s="2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5"/>
      <c r="AD926" s="5"/>
      <c r="AE926" s="5"/>
      <c r="AF926" s="37"/>
      <c r="AG926" s="5"/>
      <c r="AH926" s="5"/>
      <c r="AI926" s="5"/>
      <c r="AJ926" s="5"/>
      <c r="AK926" s="5"/>
    </row>
    <row r="927" spans="1:37" ht="15.75" customHeight="1">
      <c r="A927" s="5"/>
      <c r="B927" s="42"/>
      <c r="C927" s="5"/>
      <c r="D927" s="2"/>
      <c r="E927" s="2"/>
      <c r="F927" s="2"/>
      <c r="G927" s="2"/>
      <c r="H927" s="7"/>
      <c r="I927" s="7"/>
      <c r="J927" s="7"/>
      <c r="K927" s="7"/>
      <c r="L927" s="2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5"/>
      <c r="AD927" s="5"/>
      <c r="AE927" s="5"/>
      <c r="AF927" s="37"/>
      <c r="AG927" s="5"/>
      <c r="AH927" s="5"/>
      <c r="AI927" s="5"/>
      <c r="AJ927" s="5"/>
      <c r="AK927" s="5"/>
    </row>
    <row r="928" spans="1:37" ht="15.75" customHeight="1">
      <c r="A928" s="5"/>
      <c r="B928" s="42"/>
      <c r="C928" s="5"/>
      <c r="D928" s="2"/>
      <c r="E928" s="2"/>
      <c r="F928" s="2"/>
      <c r="G928" s="2"/>
      <c r="H928" s="7"/>
      <c r="I928" s="7"/>
      <c r="J928" s="7"/>
      <c r="K928" s="7"/>
      <c r="L928" s="2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5"/>
      <c r="AD928" s="5"/>
      <c r="AE928" s="5"/>
      <c r="AF928" s="37"/>
      <c r="AG928" s="5"/>
      <c r="AH928" s="5"/>
      <c r="AI928" s="5"/>
      <c r="AJ928" s="5"/>
      <c r="AK928" s="5"/>
    </row>
    <row r="929" spans="1:37" ht="15.75" customHeight="1">
      <c r="A929" s="5"/>
      <c r="B929" s="42"/>
      <c r="C929" s="5"/>
      <c r="D929" s="2"/>
      <c r="E929" s="2"/>
      <c r="F929" s="2"/>
      <c r="G929" s="2"/>
      <c r="H929" s="7"/>
      <c r="I929" s="7"/>
      <c r="J929" s="7"/>
      <c r="K929" s="7"/>
      <c r="L929" s="2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5"/>
      <c r="AD929" s="5"/>
      <c r="AE929" s="5"/>
      <c r="AF929" s="37"/>
      <c r="AG929" s="5"/>
      <c r="AH929" s="5"/>
      <c r="AI929" s="5"/>
      <c r="AJ929" s="5"/>
      <c r="AK929" s="5"/>
    </row>
    <row r="930" spans="1:37" ht="15.75" customHeight="1">
      <c r="A930" s="5"/>
      <c r="B930" s="42"/>
      <c r="C930" s="5"/>
      <c r="D930" s="2"/>
      <c r="E930" s="2"/>
      <c r="F930" s="2"/>
      <c r="G930" s="2"/>
      <c r="H930" s="7"/>
      <c r="I930" s="7"/>
      <c r="J930" s="7"/>
      <c r="K930" s="7"/>
      <c r="L930" s="2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5"/>
      <c r="AD930" s="5"/>
      <c r="AE930" s="5"/>
      <c r="AF930" s="37"/>
      <c r="AG930" s="5"/>
      <c r="AH930" s="5"/>
      <c r="AI930" s="5"/>
      <c r="AJ930" s="5"/>
      <c r="AK930" s="5"/>
    </row>
    <row r="931" spans="1:37" ht="15.75" customHeight="1">
      <c r="A931" s="5"/>
      <c r="B931" s="42"/>
      <c r="C931" s="5"/>
      <c r="D931" s="2"/>
      <c r="E931" s="2"/>
      <c r="F931" s="2"/>
      <c r="G931" s="2"/>
      <c r="H931" s="7"/>
      <c r="I931" s="7"/>
      <c r="J931" s="7"/>
      <c r="K931" s="7"/>
      <c r="L931" s="2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5"/>
      <c r="AD931" s="5"/>
      <c r="AE931" s="5"/>
      <c r="AF931" s="37"/>
      <c r="AG931" s="5"/>
      <c r="AH931" s="5"/>
      <c r="AI931" s="5"/>
      <c r="AJ931" s="5"/>
      <c r="AK931" s="5"/>
    </row>
    <row r="932" spans="1:37" ht="15.75" customHeight="1">
      <c r="A932" s="5"/>
      <c r="B932" s="42"/>
      <c r="C932" s="5"/>
      <c r="D932" s="2"/>
      <c r="E932" s="2"/>
      <c r="F932" s="2"/>
      <c r="G932" s="2"/>
      <c r="H932" s="7"/>
      <c r="I932" s="7"/>
      <c r="J932" s="7"/>
      <c r="K932" s="7"/>
      <c r="L932" s="2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5"/>
      <c r="AD932" s="5"/>
      <c r="AE932" s="5"/>
      <c r="AF932" s="37"/>
      <c r="AG932" s="5"/>
      <c r="AH932" s="5"/>
      <c r="AI932" s="5"/>
      <c r="AJ932" s="5"/>
      <c r="AK932" s="5"/>
    </row>
    <row r="933" spans="1:37" ht="15.75" customHeight="1">
      <c r="A933" s="5"/>
      <c r="B933" s="42"/>
      <c r="C933" s="5"/>
      <c r="D933" s="2"/>
      <c r="E933" s="2"/>
      <c r="F933" s="2"/>
      <c r="G933" s="2"/>
      <c r="H933" s="7"/>
      <c r="I933" s="7"/>
      <c r="J933" s="7"/>
      <c r="K933" s="7"/>
      <c r="L933" s="2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5"/>
      <c r="AD933" s="5"/>
      <c r="AE933" s="5"/>
      <c r="AF933" s="37"/>
      <c r="AG933" s="5"/>
      <c r="AH933" s="5"/>
      <c r="AI933" s="5"/>
      <c r="AJ933" s="5"/>
      <c r="AK933" s="5"/>
    </row>
    <row r="934" spans="1:37" ht="15.75" customHeight="1">
      <c r="A934" s="5"/>
      <c r="B934" s="42"/>
      <c r="C934" s="5"/>
      <c r="D934" s="2"/>
      <c r="E934" s="2"/>
      <c r="F934" s="2"/>
      <c r="G934" s="2"/>
      <c r="H934" s="7"/>
      <c r="I934" s="7"/>
      <c r="J934" s="7"/>
      <c r="K934" s="7"/>
      <c r="L934" s="2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5"/>
      <c r="AD934" s="5"/>
      <c r="AE934" s="5"/>
      <c r="AF934" s="37"/>
      <c r="AG934" s="5"/>
      <c r="AH934" s="5"/>
      <c r="AI934" s="5"/>
      <c r="AJ934" s="5"/>
      <c r="AK934" s="5"/>
    </row>
    <row r="935" spans="1:37" ht="15.75" customHeight="1">
      <c r="A935" s="5"/>
      <c r="B935" s="42"/>
      <c r="C935" s="5"/>
      <c r="D935" s="2"/>
      <c r="E935" s="2"/>
      <c r="F935" s="2"/>
      <c r="G935" s="2"/>
      <c r="H935" s="7"/>
      <c r="I935" s="7"/>
      <c r="J935" s="7"/>
      <c r="K935" s="7"/>
      <c r="L935" s="2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5"/>
      <c r="AD935" s="5"/>
      <c r="AE935" s="5"/>
      <c r="AF935" s="37"/>
      <c r="AG935" s="5"/>
      <c r="AH935" s="5"/>
      <c r="AI935" s="5"/>
      <c r="AJ935" s="5"/>
      <c r="AK935" s="5"/>
    </row>
    <row r="936" spans="1:37" ht="15.75" customHeight="1">
      <c r="A936" s="5"/>
      <c r="B936" s="42"/>
      <c r="C936" s="5"/>
      <c r="D936" s="2"/>
      <c r="E936" s="2"/>
      <c r="F936" s="2"/>
      <c r="G936" s="2"/>
      <c r="H936" s="7"/>
      <c r="I936" s="7"/>
      <c r="J936" s="7"/>
      <c r="K936" s="7"/>
      <c r="L936" s="2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5"/>
      <c r="AD936" s="5"/>
      <c r="AE936" s="5"/>
      <c r="AF936" s="37"/>
      <c r="AG936" s="5"/>
      <c r="AH936" s="5"/>
      <c r="AI936" s="5"/>
      <c r="AJ936" s="5"/>
      <c r="AK936" s="5"/>
    </row>
    <row r="937" spans="1:37" ht="15.75" customHeight="1">
      <c r="A937" s="5"/>
      <c r="B937" s="42"/>
      <c r="C937" s="5"/>
      <c r="D937" s="2"/>
      <c r="E937" s="2"/>
      <c r="F937" s="2"/>
      <c r="G937" s="2"/>
      <c r="H937" s="7"/>
      <c r="I937" s="7"/>
      <c r="J937" s="7"/>
      <c r="K937" s="7"/>
      <c r="L937" s="2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5"/>
      <c r="AD937" s="5"/>
      <c r="AE937" s="5"/>
      <c r="AF937" s="37"/>
      <c r="AG937" s="5"/>
      <c r="AH937" s="5"/>
      <c r="AI937" s="5"/>
      <c r="AJ937" s="5"/>
      <c r="AK937" s="5"/>
    </row>
    <row r="938" spans="1:37" ht="15.75" customHeight="1">
      <c r="A938" s="5"/>
      <c r="B938" s="42"/>
      <c r="C938" s="5"/>
      <c r="D938" s="2"/>
      <c r="E938" s="2"/>
      <c r="F938" s="2"/>
      <c r="G938" s="2"/>
      <c r="H938" s="7"/>
      <c r="I938" s="7"/>
      <c r="J938" s="7"/>
      <c r="K938" s="7"/>
      <c r="L938" s="2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5"/>
      <c r="AD938" s="5"/>
      <c r="AE938" s="5"/>
      <c r="AF938" s="37"/>
      <c r="AG938" s="5"/>
      <c r="AH938" s="5"/>
      <c r="AI938" s="5"/>
      <c r="AJ938" s="5"/>
      <c r="AK938" s="5"/>
    </row>
    <row r="939" spans="1:37" ht="15.75" customHeight="1">
      <c r="A939" s="5"/>
      <c r="B939" s="42"/>
      <c r="C939" s="5"/>
      <c r="D939" s="2"/>
      <c r="E939" s="2"/>
      <c r="F939" s="2"/>
      <c r="G939" s="2"/>
      <c r="H939" s="7"/>
      <c r="I939" s="7"/>
      <c r="J939" s="7"/>
      <c r="K939" s="7"/>
      <c r="L939" s="2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5"/>
      <c r="AD939" s="5"/>
      <c r="AE939" s="5"/>
      <c r="AF939" s="37"/>
      <c r="AG939" s="5"/>
      <c r="AH939" s="5"/>
      <c r="AI939" s="5"/>
      <c r="AJ939" s="5"/>
      <c r="AK939" s="5"/>
    </row>
    <row r="940" spans="1:37" ht="15.75" customHeight="1">
      <c r="A940" s="5"/>
      <c r="B940" s="42"/>
      <c r="C940" s="5"/>
      <c r="D940" s="2"/>
      <c r="E940" s="2"/>
      <c r="F940" s="2"/>
      <c r="G940" s="2"/>
      <c r="H940" s="7"/>
      <c r="I940" s="7"/>
      <c r="J940" s="7"/>
      <c r="K940" s="7"/>
      <c r="L940" s="2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5"/>
      <c r="AD940" s="5"/>
      <c r="AE940" s="5"/>
      <c r="AF940" s="37"/>
      <c r="AG940" s="5"/>
      <c r="AH940" s="5"/>
      <c r="AI940" s="5"/>
      <c r="AJ940" s="5"/>
      <c r="AK940" s="5"/>
    </row>
    <row r="941" spans="1:37" ht="15.75" customHeight="1">
      <c r="A941" s="5"/>
      <c r="B941" s="42"/>
      <c r="C941" s="5"/>
      <c r="D941" s="2"/>
      <c r="E941" s="2"/>
      <c r="F941" s="2"/>
      <c r="G941" s="2"/>
      <c r="H941" s="7"/>
      <c r="I941" s="7"/>
      <c r="J941" s="7"/>
      <c r="K941" s="7"/>
      <c r="L941" s="2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5"/>
      <c r="AD941" s="5"/>
      <c r="AE941" s="5"/>
      <c r="AF941" s="37"/>
      <c r="AG941" s="5"/>
      <c r="AH941" s="5"/>
      <c r="AI941" s="5"/>
      <c r="AJ941" s="5"/>
      <c r="AK941" s="5"/>
    </row>
    <row r="942" spans="1:37" ht="15.75" customHeight="1">
      <c r="A942" s="5"/>
      <c r="B942" s="42"/>
      <c r="C942" s="5"/>
      <c r="D942" s="2"/>
      <c r="E942" s="2"/>
      <c r="F942" s="2"/>
      <c r="G942" s="2"/>
      <c r="H942" s="7"/>
      <c r="I942" s="7"/>
      <c r="J942" s="7"/>
      <c r="K942" s="7"/>
      <c r="L942" s="2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5"/>
      <c r="AD942" s="5"/>
      <c r="AE942" s="5"/>
      <c r="AF942" s="37"/>
      <c r="AG942" s="5"/>
      <c r="AH942" s="5"/>
      <c r="AI942" s="5"/>
      <c r="AJ942" s="5"/>
      <c r="AK942" s="5"/>
    </row>
    <row r="943" spans="1:37" ht="15.75" customHeight="1">
      <c r="A943" s="5"/>
      <c r="B943" s="42"/>
      <c r="C943" s="5"/>
      <c r="D943" s="2"/>
      <c r="E943" s="2"/>
      <c r="F943" s="2"/>
      <c r="G943" s="2"/>
      <c r="H943" s="7"/>
      <c r="I943" s="7"/>
      <c r="J943" s="7"/>
      <c r="K943" s="7"/>
      <c r="L943" s="2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5"/>
      <c r="AD943" s="5"/>
      <c r="AE943" s="5"/>
      <c r="AF943" s="37"/>
      <c r="AG943" s="5"/>
      <c r="AH943" s="5"/>
      <c r="AI943" s="5"/>
      <c r="AJ943" s="5"/>
      <c r="AK943" s="5"/>
    </row>
    <row r="944" spans="1:37" ht="15.75" customHeight="1">
      <c r="A944" s="5"/>
      <c r="B944" s="42"/>
      <c r="C944" s="5"/>
      <c r="D944" s="2"/>
      <c r="E944" s="2"/>
      <c r="F944" s="2"/>
      <c r="G944" s="2"/>
      <c r="H944" s="7"/>
      <c r="I944" s="7"/>
      <c r="J944" s="7"/>
      <c r="K944" s="7"/>
      <c r="L944" s="2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5"/>
      <c r="AD944" s="5"/>
      <c r="AE944" s="5"/>
      <c r="AF944" s="37"/>
      <c r="AG944" s="5"/>
      <c r="AH944" s="5"/>
      <c r="AI944" s="5"/>
      <c r="AJ944" s="5"/>
      <c r="AK944" s="5"/>
    </row>
    <row r="945" spans="1:37" ht="15.75" customHeight="1">
      <c r="A945" s="5"/>
      <c r="B945" s="42"/>
      <c r="C945" s="5"/>
      <c r="D945" s="2"/>
      <c r="E945" s="2"/>
      <c r="F945" s="2"/>
      <c r="G945" s="2"/>
      <c r="H945" s="7"/>
      <c r="I945" s="7"/>
      <c r="J945" s="7"/>
      <c r="K945" s="7"/>
      <c r="L945" s="2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5"/>
      <c r="AD945" s="5"/>
      <c r="AE945" s="5"/>
      <c r="AF945" s="37"/>
      <c r="AG945" s="5"/>
      <c r="AH945" s="5"/>
      <c r="AI945" s="5"/>
      <c r="AJ945" s="5"/>
      <c r="AK945" s="5"/>
    </row>
    <row r="946" spans="1:37" ht="15.75" customHeight="1">
      <c r="A946" s="5"/>
      <c r="B946" s="42"/>
      <c r="C946" s="5"/>
      <c r="D946" s="2"/>
      <c r="E946" s="2"/>
      <c r="F946" s="2"/>
      <c r="G946" s="2"/>
      <c r="H946" s="7"/>
      <c r="I946" s="7"/>
      <c r="J946" s="7"/>
      <c r="K946" s="7"/>
      <c r="L946" s="2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5"/>
      <c r="AD946" s="5"/>
      <c r="AE946" s="5"/>
      <c r="AF946" s="37"/>
      <c r="AG946" s="5"/>
      <c r="AH946" s="5"/>
      <c r="AI946" s="5"/>
      <c r="AJ946" s="5"/>
      <c r="AK946" s="5"/>
    </row>
    <row r="947" spans="1:37" ht="15.75" customHeight="1">
      <c r="A947" s="5"/>
      <c r="B947" s="42"/>
      <c r="C947" s="5"/>
      <c r="D947" s="2"/>
      <c r="E947" s="2"/>
      <c r="F947" s="2"/>
      <c r="G947" s="2"/>
      <c r="H947" s="7"/>
      <c r="I947" s="7"/>
      <c r="J947" s="7"/>
      <c r="K947" s="7"/>
      <c r="L947" s="2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5"/>
      <c r="AD947" s="5"/>
      <c r="AE947" s="5"/>
      <c r="AF947" s="37"/>
      <c r="AG947" s="5"/>
      <c r="AH947" s="5"/>
      <c r="AI947" s="5"/>
      <c r="AJ947" s="5"/>
      <c r="AK947" s="5"/>
    </row>
    <row r="948" spans="1:37" ht="15.75" customHeight="1">
      <c r="A948" s="5"/>
      <c r="B948" s="42"/>
      <c r="C948" s="5"/>
      <c r="D948" s="2"/>
      <c r="E948" s="2"/>
      <c r="F948" s="2"/>
      <c r="G948" s="2"/>
      <c r="H948" s="7"/>
      <c r="I948" s="7"/>
      <c r="J948" s="7"/>
      <c r="K948" s="7"/>
      <c r="L948" s="2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5"/>
      <c r="AD948" s="5"/>
      <c r="AE948" s="5"/>
      <c r="AF948" s="37"/>
      <c r="AG948" s="5"/>
      <c r="AH948" s="5"/>
      <c r="AI948" s="5"/>
      <c r="AJ948" s="5"/>
      <c r="AK948" s="5"/>
    </row>
    <row r="949" spans="1:37" ht="15.75" customHeight="1">
      <c r="A949" s="5"/>
      <c r="B949" s="42"/>
      <c r="C949" s="5"/>
      <c r="D949" s="2"/>
      <c r="E949" s="2"/>
      <c r="F949" s="2"/>
      <c r="G949" s="2"/>
      <c r="H949" s="7"/>
      <c r="I949" s="7"/>
      <c r="J949" s="7"/>
      <c r="K949" s="7"/>
      <c r="L949" s="2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5"/>
      <c r="AD949" s="5"/>
      <c r="AE949" s="5"/>
      <c r="AF949" s="37"/>
      <c r="AG949" s="5"/>
      <c r="AH949" s="5"/>
      <c r="AI949" s="5"/>
      <c r="AJ949" s="5"/>
      <c r="AK949" s="5"/>
    </row>
    <row r="950" spans="1:37" ht="15.75" customHeight="1">
      <c r="A950" s="5"/>
      <c r="B950" s="42"/>
      <c r="C950" s="5"/>
      <c r="D950" s="2"/>
      <c r="E950" s="2"/>
      <c r="F950" s="2"/>
      <c r="G950" s="2"/>
      <c r="H950" s="7"/>
      <c r="I950" s="7"/>
      <c r="J950" s="7"/>
      <c r="K950" s="7"/>
      <c r="L950" s="2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5"/>
      <c r="AD950" s="5"/>
      <c r="AE950" s="5"/>
      <c r="AF950" s="37"/>
      <c r="AG950" s="5"/>
      <c r="AH950" s="5"/>
      <c r="AI950" s="5"/>
      <c r="AJ950" s="5"/>
      <c r="AK950" s="5"/>
    </row>
    <row r="951" spans="1:37" ht="15.75" customHeight="1">
      <c r="A951" s="5"/>
      <c r="B951" s="42"/>
      <c r="C951" s="5"/>
      <c r="D951" s="2"/>
      <c r="E951" s="2"/>
      <c r="F951" s="2"/>
      <c r="G951" s="2"/>
      <c r="H951" s="7"/>
      <c r="I951" s="7"/>
      <c r="J951" s="7"/>
      <c r="K951" s="7"/>
      <c r="L951" s="2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5"/>
      <c r="AD951" s="5"/>
      <c r="AE951" s="5"/>
      <c r="AF951" s="37"/>
      <c r="AG951" s="5"/>
      <c r="AH951" s="5"/>
      <c r="AI951" s="5"/>
      <c r="AJ951" s="5"/>
      <c r="AK951" s="5"/>
    </row>
    <row r="952" spans="1:37" ht="15.75" customHeight="1">
      <c r="A952" s="5"/>
      <c r="B952" s="42"/>
      <c r="C952" s="5"/>
      <c r="D952" s="2"/>
      <c r="E952" s="2"/>
      <c r="F952" s="2"/>
      <c r="G952" s="2"/>
      <c r="H952" s="7"/>
      <c r="I952" s="7"/>
      <c r="J952" s="7"/>
      <c r="K952" s="7"/>
      <c r="L952" s="2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5"/>
      <c r="AD952" s="5"/>
      <c r="AE952" s="5"/>
      <c r="AF952" s="37"/>
      <c r="AG952" s="5"/>
      <c r="AH952" s="5"/>
      <c r="AI952" s="5"/>
      <c r="AJ952" s="5"/>
      <c r="AK952" s="5"/>
    </row>
    <row r="953" spans="1:37" ht="15.75" customHeight="1">
      <c r="A953" s="5"/>
      <c r="B953" s="42"/>
      <c r="C953" s="5"/>
      <c r="D953" s="2"/>
      <c r="E953" s="2"/>
      <c r="F953" s="2"/>
      <c r="G953" s="2"/>
      <c r="H953" s="7"/>
      <c r="I953" s="7"/>
      <c r="J953" s="7"/>
      <c r="K953" s="7"/>
      <c r="L953" s="2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5"/>
      <c r="AD953" s="5"/>
      <c r="AE953" s="5"/>
      <c r="AF953" s="37"/>
      <c r="AG953" s="5"/>
      <c r="AH953" s="5"/>
      <c r="AI953" s="5"/>
      <c r="AJ953" s="5"/>
      <c r="AK953" s="5"/>
    </row>
    <row r="954" spans="1:37" ht="15.75" customHeight="1">
      <c r="A954" s="5"/>
      <c r="B954" s="42"/>
      <c r="C954" s="5"/>
      <c r="D954" s="2"/>
      <c r="E954" s="2"/>
      <c r="F954" s="2"/>
      <c r="G954" s="2"/>
      <c r="H954" s="7"/>
      <c r="I954" s="7"/>
      <c r="J954" s="7"/>
      <c r="K954" s="7"/>
      <c r="L954" s="2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5"/>
      <c r="AD954" s="5"/>
      <c r="AE954" s="5"/>
      <c r="AF954" s="37"/>
      <c r="AG954" s="5"/>
      <c r="AH954" s="5"/>
      <c r="AI954" s="5"/>
      <c r="AJ954" s="5"/>
      <c r="AK954" s="5"/>
    </row>
    <row r="955" spans="1:37" ht="15.75" customHeight="1">
      <c r="A955" s="5"/>
      <c r="B955" s="42"/>
      <c r="C955" s="5"/>
      <c r="D955" s="2"/>
      <c r="E955" s="2"/>
      <c r="F955" s="2"/>
      <c r="G955" s="2"/>
      <c r="H955" s="7"/>
      <c r="I955" s="7"/>
      <c r="J955" s="7"/>
      <c r="K955" s="7"/>
      <c r="L955" s="2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5"/>
      <c r="AD955" s="5"/>
      <c r="AE955" s="5"/>
      <c r="AF955" s="37"/>
      <c r="AG955" s="5"/>
      <c r="AH955" s="5"/>
      <c r="AI955" s="5"/>
      <c r="AJ955" s="5"/>
      <c r="AK955" s="5"/>
    </row>
    <row r="956" spans="1:37" ht="15.75" customHeight="1">
      <c r="A956" s="5"/>
      <c r="B956" s="42"/>
      <c r="C956" s="5"/>
      <c r="D956" s="2"/>
      <c r="E956" s="2"/>
      <c r="F956" s="2"/>
      <c r="G956" s="2"/>
      <c r="H956" s="7"/>
      <c r="I956" s="7"/>
      <c r="J956" s="7"/>
      <c r="K956" s="7"/>
      <c r="L956" s="2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5"/>
      <c r="AD956" s="5"/>
      <c r="AE956" s="5"/>
      <c r="AF956" s="37"/>
      <c r="AG956" s="5"/>
      <c r="AH956" s="5"/>
      <c r="AI956" s="5"/>
      <c r="AJ956" s="5"/>
      <c r="AK956" s="5"/>
    </row>
    <row r="957" spans="1:37" ht="15.75" customHeight="1">
      <c r="A957" s="5"/>
      <c r="B957" s="42"/>
      <c r="C957" s="5"/>
      <c r="D957" s="2"/>
      <c r="E957" s="2"/>
      <c r="F957" s="2"/>
      <c r="G957" s="2"/>
      <c r="H957" s="7"/>
      <c r="I957" s="7"/>
      <c r="J957" s="7"/>
      <c r="K957" s="7"/>
      <c r="L957" s="2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5"/>
      <c r="AD957" s="5"/>
      <c r="AE957" s="5"/>
      <c r="AF957" s="37"/>
      <c r="AG957" s="5"/>
      <c r="AH957" s="5"/>
      <c r="AI957" s="5"/>
      <c r="AJ957" s="5"/>
      <c r="AK957" s="5"/>
    </row>
    <row r="958" spans="1:37" ht="15.75" customHeight="1">
      <c r="A958" s="5"/>
      <c r="B958" s="42"/>
      <c r="C958" s="5"/>
      <c r="D958" s="2"/>
      <c r="E958" s="2"/>
      <c r="F958" s="2"/>
      <c r="G958" s="2"/>
      <c r="H958" s="7"/>
      <c r="I958" s="7"/>
      <c r="J958" s="7"/>
      <c r="K958" s="7"/>
      <c r="L958" s="2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5"/>
      <c r="AD958" s="5"/>
      <c r="AE958" s="5"/>
      <c r="AF958" s="37"/>
      <c r="AG958" s="5"/>
      <c r="AH958" s="5"/>
      <c r="AI958" s="5"/>
      <c r="AJ958" s="5"/>
      <c r="AK958" s="5"/>
    </row>
    <row r="959" spans="1:37" ht="15.75" customHeight="1">
      <c r="A959" s="5"/>
      <c r="B959" s="42"/>
      <c r="C959" s="5"/>
      <c r="D959" s="2"/>
      <c r="E959" s="2"/>
      <c r="F959" s="2"/>
      <c r="G959" s="2"/>
      <c r="H959" s="7"/>
      <c r="I959" s="7"/>
      <c r="J959" s="7"/>
      <c r="K959" s="7"/>
      <c r="L959" s="2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5"/>
      <c r="AD959" s="5"/>
      <c r="AE959" s="5"/>
      <c r="AF959" s="37"/>
      <c r="AG959" s="5"/>
      <c r="AH959" s="5"/>
      <c r="AI959" s="5"/>
      <c r="AJ959" s="5"/>
      <c r="AK959" s="5"/>
    </row>
    <row r="960" spans="1:37" ht="15.75" customHeight="1">
      <c r="A960" s="5"/>
      <c r="B960" s="42"/>
      <c r="C960" s="5"/>
      <c r="D960" s="2"/>
      <c r="E960" s="2"/>
      <c r="F960" s="2"/>
      <c r="G960" s="2"/>
      <c r="H960" s="7"/>
      <c r="I960" s="7"/>
      <c r="J960" s="7"/>
      <c r="K960" s="7"/>
      <c r="L960" s="2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5"/>
      <c r="AD960" s="5"/>
      <c r="AE960" s="5"/>
      <c r="AF960" s="37"/>
      <c r="AG960" s="5"/>
      <c r="AH960" s="5"/>
      <c r="AI960" s="5"/>
      <c r="AJ960" s="5"/>
      <c r="AK960" s="5"/>
    </row>
    <row r="961" spans="1:37" ht="15.75" customHeight="1">
      <c r="A961" s="5"/>
      <c r="B961" s="42"/>
      <c r="C961" s="5"/>
      <c r="D961" s="2"/>
      <c r="E961" s="2"/>
      <c r="F961" s="2"/>
      <c r="G961" s="2"/>
      <c r="H961" s="7"/>
      <c r="I961" s="7"/>
      <c r="J961" s="7"/>
      <c r="K961" s="7"/>
      <c r="L961" s="2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5"/>
      <c r="AD961" s="5"/>
      <c r="AE961" s="5"/>
      <c r="AF961" s="37"/>
      <c r="AG961" s="5"/>
      <c r="AH961" s="5"/>
      <c r="AI961" s="5"/>
      <c r="AJ961" s="5"/>
      <c r="AK961" s="5"/>
    </row>
    <row r="962" spans="1:37" ht="15.75" customHeight="1">
      <c r="A962" s="5"/>
      <c r="B962" s="42"/>
      <c r="C962" s="5"/>
      <c r="D962" s="2"/>
      <c r="E962" s="2"/>
      <c r="F962" s="2"/>
      <c r="G962" s="2"/>
      <c r="H962" s="7"/>
      <c r="I962" s="7"/>
      <c r="J962" s="7"/>
      <c r="K962" s="7"/>
      <c r="L962" s="2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5"/>
      <c r="AD962" s="5"/>
      <c r="AE962" s="5"/>
      <c r="AF962" s="37"/>
      <c r="AG962" s="5"/>
      <c r="AH962" s="5"/>
      <c r="AI962" s="5"/>
      <c r="AJ962" s="5"/>
      <c r="AK962" s="5"/>
    </row>
    <row r="963" spans="1:37" ht="15.75" customHeight="1">
      <c r="A963" s="5"/>
      <c r="B963" s="42"/>
      <c r="C963" s="5"/>
      <c r="D963" s="2"/>
      <c r="E963" s="2"/>
      <c r="F963" s="2"/>
      <c r="G963" s="2"/>
      <c r="H963" s="7"/>
      <c r="I963" s="7"/>
      <c r="J963" s="7"/>
      <c r="K963" s="7"/>
      <c r="L963" s="2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5"/>
      <c r="AD963" s="5"/>
      <c r="AE963" s="5"/>
      <c r="AF963" s="37"/>
      <c r="AG963" s="5"/>
      <c r="AH963" s="5"/>
      <c r="AI963" s="5"/>
      <c r="AJ963" s="5"/>
      <c r="AK963" s="5"/>
    </row>
    <row r="964" spans="1:37" ht="15.75" customHeight="1">
      <c r="A964" s="5"/>
      <c r="B964" s="42"/>
      <c r="C964" s="5"/>
      <c r="D964" s="2"/>
      <c r="E964" s="2"/>
      <c r="F964" s="2"/>
      <c r="G964" s="2"/>
      <c r="H964" s="7"/>
      <c r="I964" s="7"/>
      <c r="J964" s="7"/>
      <c r="K964" s="7"/>
      <c r="L964" s="2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5"/>
      <c r="AD964" s="5"/>
      <c r="AE964" s="5"/>
      <c r="AF964" s="37"/>
      <c r="AG964" s="5"/>
      <c r="AH964" s="5"/>
      <c r="AI964" s="5"/>
      <c r="AJ964" s="5"/>
      <c r="AK964" s="5"/>
    </row>
    <row r="965" spans="1:37" ht="15.75" customHeight="1">
      <c r="A965" s="5"/>
      <c r="B965" s="42"/>
      <c r="C965" s="5"/>
      <c r="D965" s="2"/>
      <c r="E965" s="2"/>
      <c r="F965" s="2"/>
      <c r="G965" s="2"/>
      <c r="H965" s="7"/>
      <c r="I965" s="7"/>
      <c r="J965" s="7"/>
      <c r="K965" s="7"/>
      <c r="L965" s="2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5"/>
      <c r="AD965" s="5"/>
      <c r="AE965" s="5"/>
      <c r="AF965" s="37"/>
      <c r="AG965" s="5"/>
      <c r="AH965" s="5"/>
      <c r="AI965" s="5"/>
      <c r="AJ965" s="5"/>
      <c r="AK965" s="5"/>
    </row>
    <row r="966" spans="1:37" ht="15.75" customHeight="1">
      <c r="A966" s="5"/>
      <c r="B966" s="42"/>
      <c r="C966" s="5"/>
      <c r="D966" s="2"/>
      <c r="E966" s="2"/>
      <c r="F966" s="2"/>
      <c r="G966" s="2"/>
      <c r="H966" s="7"/>
      <c r="I966" s="7"/>
      <c r="J966" s="7"/>
      <c r="K966" s="7"/>
      <c r="L966" s="2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5"/>
      <c r="AD966" s="5"/>
      <c r="AE966" s="5"/>
      <c r="AF966" s="37"/>
      <c r="AG966" s="5"/>
      <c r="AH966" s="5"/>
      <c r="AI966" s="5"/>
      <c r="AJ966" s="5"/>
      <c r="AK966" s="5"/>
    </row>
    <row r="967" spans="1:37" ht="15.75" customHeight="1">
      <c r="A967" s="5"/>
      <c r="B967" s="42"/>
      <c r="C967" s="5"/>
      <c r="D967" s="2"/>
      <c r="E967" s="2"/>
      <c r="F967" s="2"/>
      <c r="G967" s="2"/>
      <c r="H967" s="7"/>
      <c r="I967" s="7"/>
      <c r="J967" s="7"/>
      <c r="K967" s="7"/>
      <c r="L967" s="2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5"/>
      <c r="AD967" s="5"/>
      <c r="AE967" s="5"/>
      <c r="AF967" s="37"/>
      <c r="AG967" s="5"/>
      <c r="AH967" s="5"/>
      <c r="AI967" s="5"/>
      <c r="AJ967" s="5"/>
      <c r="AK967" s="5"/>
    </row>
    <row r="968" spans="1:37" ht="15.75" customHeight="1">
      <c r="A968" s="5"/>
      <c r="B968" s="42"/>
      <c r="C968" s="5"/>
      <c r="D968" s="2"/>
      <c r="E968" s="2"/>
      <c r="F968" s="2"/>
      <c r="G968" s="2"/>
      <c r="H968" s="7"/>
      <c r="I968" s="7"/>
      <c r="J968" s="7"/>
      <c r="K968" s="7"/>
      <c r="L968" s="2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5"/>
      <c r="AD968" s="5"/>
      <c r="AE968" s="5"/>
      <c r="AF968" s="37"/>
      <c r="AG968" s="5"/>
      <c r="AH968" s="5"/>
      <c r="AI968" s="5"/>
      <c r="AJ968" s="5"/>
      <c r="AK968" s="5"/>
    </row>
    <row r="969" spans="1:37" ht="15.75" customHeight="1">
      <c r="A969" s="5"/>
      <c r="B969" s="42"/>
      <c r="C969" s="5"/>
      <c r="D969" s="2"/>
      <c r="E969" s="2"/>
      <c r="F969" s="2"/>
      <c r="G969" s="2"/>
      <c r="H969" s="7"/>
      <c r="I969" s="7"/>
      <c r="J969" s="7"/>
      <c r="K969" s="7"/>
      <c r="L969" s="2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5"/>
      <c r="AD969" s="5"/>
      <c r="AE969" s="5"/>
      <c r="AF969" s="37"/>
      <c r="AG969" s="5"/>
      <c r="AH969" s="5"/>
      <c r="AI969" s="5"/>
      <c r="AJ969" s="5"/>
      <c r="AK969" s="5"/>
    </row>
    <row r="970" spans="1:37" ht="15.75" customHeight="1">
      <c r="A970" s="5"/>
      <c r="B970" s="42"/>
      <c r="C970" s="5"/>
      <c r="D970" s="2"/>
      <c r="E970" s="2"/>
      <c r="F970" s="2"/>
      <c r="G970" s="2"/>
      <c r="H970" s="7"/>
      <c r="I970" s="7"/>
      <c r="J970" s="7"/>
      <c r="K970" s="7"/>
      <c r="L970" s="2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5"/>
      <c r="AD970" s="5"/>
      <c r="AE970" s="5"/>
      <c r="AF970" s="37"/>
      <c r="AG970" s="5"/>
      <c r="AH970" s="5"/>
      <c r="AI970" s="5"/>
      <c r="AJ970" s="5"/>
      <c r="AK970" s="5"/>
    </row>
    <row r="971" spans="1:37" ht="15.75" customHeight="1">
      <c r="A971" s="5"/>
      <c r="B971" s="42"/>
      <c r="C971" s="5"/>
      <c r="D971" s="2"/>
      <c r="E971" s="2"/>
      <c r="F971" s="2"/>
      <c r="G971" s="2"/>
      <c r="H971" s="7"/>
      <c r="I971" s="7"/>
      <c r="J971" s="7"/>
      <c r="K971" s="7"/>
      <c r="L971" s="2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5"/>
      <c r="AD971" s="5"/>
      <c r="AE971" s="5"/>
      <c r="AF971" s="37"/>
      <c r="AG971" s="5"/>
      <c r="AH971" s="5"/>
      <c r="AI971" s="5"/>
      <c r="AJ971" s="5"/>
      <c r="AK971" s="5"/>
    </row>
    <row r="972" spans="1:37" ht="15.75" customHeight="1">
      <c r="A972" s="5"/>
      <c r="B972" s="42"/>
      <c r="C972" s="5"/>
      <c r="D972" s="2"/>
      <c r="E972" s="2"/>
      <c r="F972" s="2"/>
      <c r="G972" s="2"/>
      <c r="H972" s="7"/>
      <c r="I972" s="7"/>
      <c r="J972" s="7"/>
      <c r="K972" s="7"/>
      <c r="L972" s="2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5"/>
      <c r="AD972" s="5"/>
      <c r="AE972" s="5"/>
      <c r="AF972" s="37"/>
      <c r="AG972" s="5"/>
      <c r="AH972" s="5"/>
      <c r="AI972" s="5"/>
      <c r="AJ972" s="5"/>
      <c r="AK972" s="5"/>
    </row>
    <row r="973" spans="1:37" ht="15.75" customHeight="1">
      <c r="A973" s="5"/>
      <c r="B973" s="42"/>
      <c r="C973" s="5"/>
      <c r="D973" s="2"/>
      <c r="E973" s="2"/>
      <c r="F973" s="2"/>
      <c r="G973" s="2"/>
      <c r="H973" s="7"/>
      <c r="I973" s="7"/>
      <c r="J973" s="7"/>
      <c r="K973" s="7"/>
      <c r="L973" s="2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5"/>
      <c r="AD973" s="5"/>
      <c r="AE973" s="5"/>
      <c r="AF973" s="37"/>
      <c r="AG973" s="5"/>
      <c r="AH973" s="5"/>
      <c r="AI973" s="5"/>
      <c r="AJ973" s="5"/>
      <c r="AK973" s="5"/>
    </row>
    <row r="974" spans="1:37" ht="15.75" customHeight="1">
      <c r="A974" s="5"/>
      <c r="B974" s="42"/>
      <c r="C974" s="5"/>
      <c r="D974" s="2"/>
      <c r="E974" s="2"/>
      <c r="F974" s="2"/>
      <c r="G974" s="2"/>
      <c r="H974" s="7"/>
      <c r="I974" s="7"/>
      <c r="J974" s="7"/>
      <c r="K974" s="7"/>
      <c r="L974" s="2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5"/>
      <c r="AD974" s="5"/>
      <c r="AE974" s="5"/>
      <c r="AF974" s="37"/>
      <c r="AG974" s="5"/>
      <c r="AH974" s="5"/>
      <c r="AI974" s="5"/>
      <c r="AJ974" s="5"/>
      <c r="AK974" s="5"/>
    </row>
    <row r="975" spans="1:37" ht="15.75" customHeight="1">
      <c r="A975" s="5"/>
      <c r="B975" s="42"/>
      <c r="C975" s="5"/>
      <c r="D975" s="2"/>
      <c r="E975" s="2"/>
      <c r="F975" s="2"/>
      <c r="G975" s="2"/>
      <c r="H975" s="7"/>
      <c r="I975" s="7"/>
      <c r="J975" s="7"/>
      <c r="K975" s="7"/>
      <c r="L975" s="2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5"/>
      <c r="AD975" s="5"/>
      <c r="AE975" s="5"/>
      <c r="AF975" s="37"/>
      <c r="AG975" s="5"/>
      <c r="AH975" s="5"/>
      <c r="AI975" s="5"/>
      <c r="AJ975" s="5"/>
      <c r="AK975" s="5"/>
    </row>
    <row r="976" spans="1:37" ht="15.75" customHeight="1">
      <c r="A976" s="5"/>
      <c r="B976" s="42"/>
      <c r="C976" s="5"/>
      <c r="D976" s="2"/>
      <c r="E976" s="2"/>
      <c r="F976" s="2"/>
      <c r="G976" s="2"/>
      <c r="H976" s="7"/>
      <c r="I976" s="7"/>
      <c r="J976" s="7"/>
      <c r="K976" s="7"/>
      <c r="L976" s="2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5"/>
      <c r="AD976" s="5"/>
      <c r="AE976" s="5"/>
      <c r="AF976" s="37"/>
      <c r="AG976" s="5"/>
      <c r="AH976" s="5"/>
      <c r="AI976" s="5"/>
      <c r="AJ976" s="5"/>
      <c r="AK976" s="5"/>
    </row>
    <row r="977" spans="1:37" ht="15.75" customHeight="1">
      <c r="A977" s="5"/>
      <c r="B977" s="42"/>
      <c r="C977" s="5"/>
      <c r="D977" s="2"/>
      <c r="E977" s="2"/>
      <c r="F977" s="2"/>
      <c r="G977" s="2"/>
      <c r="H977" s="7"/>
      <c r="I977" s="7"/>
      <c r="J977" s="7"/>
      <c r="K977" s="7"/>
      <c r="L977" s="2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5"/>
      <c r="AD977" s="5"/>
      <c r="AE977" s="5"/>
      <c r="AF977" s="37"/>
      <c r="AH977" s="5"/>
      <c r="AI977" s="5"/>
      <c r="AJ977" s="5"/>
      <c r="AK977" s="5"/>
    </row>
  </sheetData>
  <autoFilter ref="A2:AK233" xr:uid="{E1CA3C18-E105-410B-9D8D-8381287015DE}">
    <filterColumn colId="34" showButton="0"/>
  </autoFilter>
  <mergeCells count="5">
    <mergeCell ref="J1:L1"/>
    <mergeCell ref="AI2:AJ2"/>
    <mergeCell ref="S1:U1"/>
    <mergeCell ref="W1:Y1"/>
    <mergeCell ref="AA1:AD1"/>
  </mergeCells>
  <phoneticPr fontId="13" type="noConversion"/>
  <dataValidations count="2">
    <dataValidation type="list" allowBlank="1" showInputMessage="1" showErrorMessage="1" sqref="H146 H152 H149 F3:F206" xr:uid="{2F549613-9A07-42B3-8606-B421AD5906A1}">
      <formula1>#REF!</formula1>
    </dataValidation>
    <dataValidation type="list" allowBlank="1" showInputMessage="1" showErrorMessage="1" sqref="H147:H148 H150:H151 H153:H233 H3:H145" xr:uid="{B9657699-5155-4250-BACE-AAB47874504A}">
      <formula1>$AG$3:$AG$51</formula1>
    </dataValidation>
  </dataValidations>
  <pageMargins left="0.7" right="0.7" top="0.75" bottom="0.75" header="0" footer="0"/>
  <pageSetup paperSize="9" scale="52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C187-1D36-4C63-9643-EE9E21FFD761}">
  <sheetPr>
    <tabColor theme="7" tint="0.39997558519241921"/>
    <pageSetUpPr fitToPage="1"/>
  </sheetPr>
  <dimension ref="A1:V1013"/>
  <sheetViews>
    <sheetView zoomScaleNormal="100" workbookViewId="0">
      <selection activeCell="B7" sqref="B7:H7"/>
    </sheetView>
  </sheetViews>
  <sheetFormatPr defaultColWidth="14.42578125" defaultRowHeight="15" customHeight="1"/>
  <cols>
    <col min="1" max="1" width="8" style="82" customWidth="1"/>
    <col min="2" max="2" width="8.7109375" style="82" customWidth="1"/>
    <col min="3" max="3" width="10.85546875" style="134" bestFit="1" customWidth="1"/>
    <col min="4" max="4" width="36.7109375" style="134" bestFit="1" customWidth="1"/>
    <col min="5" max="6" width="10.85546875" style="157" customWidth="1"/>
    <col min="7" max="7" width="10.85546875" style="159" customWidth="1"/>
    <col min="8" max="8" width="49.42578125" style="115" customWidth="1"/>
    <col min="9" max="9" width="9" style="134" bestFit="1" customWidth="1"/>
    <col min="10" max="10" width="42.140625" style="134" bestFit="1" customWidth="1"/>
    <col min="11" max="11" width="38" style="134" customWidth="1"/>
    <col min="12" max="12" width="53.5703125" style="134" customWidth="1"/>
    <col min="13" max="13" width="13.5703125" style="134" bestFit="1" customWidth="1"/>
    <col min="14" max="14" width="10.5703125" style="134" customWidth="1"/>
    <col min="15" max="15" width="22.7109375" style="134" customWidth="1"/>
    <col min="16" max="16" width="9.5703125" style="134" customWidth="1"/>
    <col min="17" max="17" width="10.42578125" style="134" customWidth="1"/>
    <col min="18" max="18" width="24.28515625" style="134" customWidth="1"/>
    <col min="19" max="21" width="14.42578125" style="134"/>
    <col min="22" max="22" width="55.140625" style="134" bestFit="1" customWidth="1"/>
    <col min="23" max="16384" width="14.42578125" style="82"/>
  </cols>
  <sheetData>
    <row r="1" spans="1:22" ht="30.75" customHeight="1">
      <c r="A1" s="77"/>
      <c r="B1" s="78" t="s">
        <v>505</v>
      </c>
      <c r="C1" s="79" t="s">
        <v>506</v>
      </c>
      <c r="D1" s="80" t="s">
        <v>507</v>
      </c>
      <c r="E1" s="81" t="s">
        <v>508</v>
      </c>
      <c r="F1" s="81" t="s">
        <v>509</v>
      </c>
      <c r="G1" s="81" t="s">
        <v>510</v>
      </c>
      <c r="H1" s="80" t="s">
        <v>511</v>
      </c>
      <c r="I1" s="80" t="s">
        <v>512</v>
      </c>
      <c r="J1" s="79" t="s">
        <v>513</v>
      </c>
      <c r="K1" s="80" t="s">
        <v>514</v>
      </c>
      <c r="L1" s="80" t="s">
        <v>515</v>
      </c>
      <c r="M1" s="80" t="s">
        <v>516</v>
      </c>
      <c r="N1" s="80" t="s">
        <v>517</v>
      </c>
      <c r="O1" s="80" t="s">
        <v>518</v>
      </c>
      <c r="P1" s="81" t="s">
        <v>519</v>
      </c>
      <c r="Q1" s="80" t="s">
        <v>520</v>
      </c>
      <c r="R1" s="79" t="s">
        <v>521</v>
      </c>
      <c r="S1" s="80" t="s">
        <v>522</v>
      </c>
      <c r="T1" s="80" t="s">
        <v>523</v>
      </c>
      <c r="U1" s="80" t="s">
        <v>524</v>
      </c>
      <c r="V1" s="80" t="s">
        <v>525</v>
      </c>
    </row>
    <row r="2" spans="1:22" ht="30.75" customHeight="1">
      <c r="A2" s="83"/>
      <c r="B2" s="78"/>
      <c r="C2" s="79"/>
      <c r="D2" s="80"/>
      <c r="E2" s="84">
        <f>SUM(E3:E201)</f>
        <v>35</v>
      </c>
      <c r="F2" s="85">
        <f>SUM(F3:F256)</f>
        <v>4898.0300000000007</v>
      </c>
      <c r="G2" s="85">
        <f>SUM(G3:G501)</f>
        <v>-200</v>
      </c>
      <c r="H2" s="86">
        <f>SUM(F2:G2)</f>
        <v>4698.0300000000007</v>
      </c>
      <c r="I2" s="80"/>
      <c r="J2" s="79"/>
      <c r="K2" s="80"/>
      <c r="L2" s="80"/>
      <c r="M2" s="80"/>
      <c r="N2" s="80"/>
      <c r="O2" s="80"/>
      <c r="P2" s="81"/>
      <c r="Q2" s="80"/>
      <c r="R2" s="79"/>
      <c r="S2" s="80"/>
      <c r="T2" s="80"/>
      <c r="U2" s="80"/>
      <c r="V2" s="80"/>
    </row>
    <row r="3" spans="1:22">
      <c r="A3" s="87"/>
      <c r="B3" s="88">
        <v>1</v>
      </c>
      <c r="C3" s="89" t="s">
        <v>526</v>
      </c>
      <c r="D3" s="90" t="s">
        <v>527</v>
      </c>
      <c r="E3" s="91"/>
      <c r="F3" s="92"/>
      <c r="G3" s="92"/>
      <c r="H3" s="93"/>
      <c r="I3" s="90"/>
      <c r="J3" s="90" t="s">
        <v>527</v>
      </c>
      <c r="K3" s="94"/>
      <c r="L3" s="95" t="s">
        <v>528</v>
      </c>
      <c r="M3" s="96">
        <v>932605327</v>
      </c>
      <c r="N3" s="96"/>
      <c r="O3" s="90" t="s">
        <v>529</v>
      </c>
      <c r="P3" s="97" t="s">
        <v>530</v>
      </c>
      <c r="Q3" s="90" t="s">
        <v>531</v>
      </c>
      <c r="R3" s="90"/>
      <c r="S3" s="90"/>
      <c r="T3" s="90"/>
      <c r="U3" s="90"/>
      <c r="V3" s="90" t="s">
        <v>532</v>
      </c>
    </row>
    <row r="4" spans="1:22">
      <c r="B4" s="98">
        <v>2</v>
      </c>
      <c r="C4" s="99" t="s">
        <v>533</v>
      </c>
      <c r="D4" s="90" t="s">
        <v>534</v>
      </c>
      <c r="E4" s="91"/>
      <c r="F4" s="92"/>
      <c r="G4" s="92"/>
      <c r="H4" s="93"/>
      <c r="I4" s="90"/>
      <c r="J4" s="90" t="s">
        <v>535</v>
      </c>
      <c r="K4" s="90"/>
      <c r="L4" s="95" t="s">
        <v>536</v>
      </c>
      <c r="M4" s="96"/>
      <c r="N4" s="96"/>
      <c r="O4" s="90" t="s">
        <v>537</v>
      </c>
      <c r="P4" s="100" t="s">
        <v>538</v>
      </c>
      <c r="Q4" s="101" t="s">
        <v>539</v>
      </c>
      <c r="R4" s="102"/>
      <c r="S4" s="101"/>
      <c r="T4" s="101"/>
      <c r="U4" s="101"/>
      <c r="V4" s="90" t="s">
        <v>540</v>
      </c>
    </row>
    <row r="5" spans="1:22">
      <c r="A5" s="103"/>
      <c r="B5" s="98">
        <v>6</v>
      </c>
      <c r="C5" s="104" t="s">
        <v>541</v>
      </c>
      <c r="D5" s="90" t="s">
        <v>542</v>
      </c>
      <c r="E5" s="105">
        <v>3</v>
      </c>
      <c r="F5" s="105">
        <v>403.23</v>
      </c>
      <c r="G5" s="92">
        <v>-16.5</v>
      </c>
      <c r="H5" s="93" t="s">
        <v>543</v>
      </c>
      <c r="I5" s="90" t="s">
        <v>544</v>
      </c>
      <c r="J5" s="90" t="s">
        <v>545</v>
      </c>
      <c r="K5" s="90" t="s">
        <v>546</v>
      </c>
      <c r="L5" s="90" t="s">
        <v>547</v>
      </c>
      <c r="M5" s="96"/>
      <c r="N5" s="90"/>
      <c r="O5" s="90" t="s">
        <v>548</v>
      </c>
      <c r="P5" s="97" t="s">
        <v>549</v>
      </c>
      <c r="Q5" s="90" t="s">
        <v>539</v>
      </c>
      <c r="R5" s="90"/>
      <c r="S5" s="90"/>
      <c r="T5" s="90"/>
      <c r="U5" s="90"/>
      <c r="V5" s="94"/>
    </row>
    <row r="6" spans="1:22">
      <c r="B6" s="98">
        <v>3</v>
      </c>
      <c r="C6" s="106" t="s">
        <v>550</v>
      </c>
      <c r="D6" s="90" t="s">
        <v>551</v>
      </c>
      <c r="E6" s="91"/>
      <c r="F6" s="92"/>
      <c r="G6" s="92"/>
      <c r="H6" s="93"/>
      <c r="I6" s="90"/>
      <c r="J6" s="90" t="s">
        <v>551</v>
      </c>
      <c r="K6" s="94"/>
      <c r="L6" s="90" t="s">
        <v>552</v>
      </c>
      <c r="M6" s="96"/>
      <c r="N6" s="96"/>
      <c r="O6" s="90" t="s">
        <v>553</v>
      </c>
      <c r="P6" s="97" t="s">
        <v>554</v>
      </c>
      <c r="Q6" s="90" t="s">
        <v>539</v>
      </c>
      <c r="R6" s="90"/>
      <c r="S6" s="90"/>
      <c r="T6" s="90"/>
      <c r="U6" s="90"/>
      <c r="V6" s="94"/>
    </row>
    <row r="7" spans="1:22">
      <c r="A7" s="103"/>
      <c r="B7" s="98">
        <v>8</v>
      </c>
      <c r="C7" s="104" t="s">
        <v>555</v>
      </c>
      <c r="D7" s="90" t="s">
        <v>556</v>
      </c>
      <c r="E7" s="105">
        <v>2</v>
      </c>
      <c r="F7" s="105">
        <v>281.20999999999998</v>
      </c>
      <c r="G7" s="92">
        <v>-11</v>
      </c>
      <c r="H7" s="93" t="s">
        <v>557</v>
      </c>
      <c r="I7" s="90" t="s">
        <v>544</v>
      </c>
      <c r="J7" s="90" t="s">
        <v>558</v>
      </c>
      <c r="K7" s="94"/>
      <c r="L7" s="94" t="s">
        <v>559</v>
      </c>
      <c r="M7" s="96"/>
      <c r="N7" s="90">
        <v>625521172</v>
      </c>
      <c r="O7" s="90" t="s">
        <v>560</v>
      </c>
      <c r="P7" s="97" t="s">
        <v>561</v>
      </c>
      <c r="Q7" s="90" t="s">
        <v>539</v>
      </c>
      <c r="R7" s="90"/>
      <c r="S7" s="90"/>
      <c r="T7" s="90"/>
      <c r="U7" s="90"/>
      <c r="V7" s="90" t="s">
        <v>562</v>
      </c>
    </row>
    <row r="8" spans="1:22" ht="15.75" customHeight="1">
      <c r="A8" s="103"/>
      <c r="B8" s="98">
        <v>24</v>
      </c>
      <c r="C8" s="104" t="s">
        <v>563</v>
      </c>
      <c r="D8" s="90" t="s">
        <v>564</v>
      </c>
      <c r="E8" s="105">
        <v>4</v>
      </c>
      <c r="F8" s="105">
        <v>531.38</v>
      </c>
      <c r="G8" s="92">
        <v>-22</v>
      </c>
      <c r="H8" s="93" t="s">
        <v>565</v>
      </c>
      <c r="I8" s="90" t="s">
        <v>544</v>
      </c>
      <c r="J8" s="90" t="s">
        <v>566</v>
      </c>
      <c r="K8" s="90" t="s">
        <v>567</v>
      </c>
      <c r="L8" s="95" t="s">
        <v>568</v>
      </c>
      <c r="M8" s="96"/>
      <c r="N8" s="90">
        <v>622521209</v>
      </c>
      <c r="O8" s="90" t="s">
        <v>569</v>
      </c>
      <c r="P8" s="97" t="s">
        <v>570</v>
      </c>
      <c r="Q8" s="90" t="s">
        <v>539</v>
      </c>
      <c r="R8" s="90"/>
      <c r="S8" s="94"/>
      <c r="T8" s="94"/>
      <c r="U8" s="94"/>
      <c r="V8" s="90" t="s">
        <v>571</v>
      </c>
    </row>
    <row r="9" spans="1:22">
      <c r="A9" s="103"/>
      <c r="B9" s="98">
        <v>4</v>
      </c>
      <c r="C9" s="99" t="s">
        <v>572</v>
      </c>
      <c r="D9" s="90" t="s">
        <v>573</v>
      </c>
      <c r="E9" s="91">
        <v>1</v>
      </c>
      <c r="F9" s="105">
        <v>42.6</v>
      </c>
      <c r="G9" s="92">
        <v>-5.5</v>
      </c>
      <c r="H9" s="93" t="s">
        <v>574</v>
      </c>
      <c r="I9" s="90" t="s">
        <v>544</v>
      </c>
      <c r="J9" s="90" t="s">
        <v>575</v>
      </c>
      <c r="K9" s="90" t="s">
        <v>576</v>
      </c>
      <c r="L9" s="90" t="s">
        <v>577</v>
      </c>
      <c r="M9" s="96"/>
      <c r="N9" s="90">
        <v>660444095</v>
      </c>
      <c r="O9" s="90" t="s">
        <v>578</v>
      </c>
      <c r="P9" s="97" t="s">
        <v>579</v>
      </c>
      <c r="Q9" s="90" t="s">
        <v>539</v>
      </c>
      <c r="R9" s="90"/>
      <c r="S9" s="90"/>
      <c r="T9" s="90"/>
      <c r="U9" s="90"/>
      <c r="V9" s="94"/>
    </row>
    <row r="10" spans="1:22">
      <c r="B10" s="98">
        <v>5</v>
      </c>
      <c r="C10" s="107" t="s">
        <v>580</v>
      </c>
      <c r="D10" s="90" t="s">
        <v>581</v>
      </c>
      <c r="E10" s="91"/>
      <c r="F10" s="92"/>
      <c r="G10" s="92"/>
      <c r="H10" s="93"/>
      <c r="I10" s="90"/>
      <c r="J10" s="90" t="s">
        <v>581</v>
      </c>
      <c r="K10" s="90" t="s">
        <v>582</v>
      </c>
      <c r="L10" s="90" t="s">
        <v>583</v>
      </c>
      <c r="M10" s="96">
        <v>972412188</v>
      </c>
      <c r="N10" s="90">
        <v>670020116</v>
      </c>
      <c r="O10" s="90" t="s">
        <v>584</v>
      </c>
      <c r="P10" s="97" t="s">
        <v>585</v>
      </c>
      <c r="Q10" s="90" t="s">
        <v>586</v>
      </c>
      <c r="R10" s="90"/>
      <c r="S10" s="90"/>
      <c r="T10" s="90"/>
      <c r="U10" s="90"/>
      <c r="V10" s="90"/>
    </row>
    <row r="11" spans="1:22">
      <c r="A11" s="103"/>
      <c r="B11" s="108">
        <v>7</v>
      </c>
      <c r="C11" s="99" t="s">
        <v>587</v>
      </c>
      <c r="D11" s="90" t="s">
        <v>588</v>
      </c>
      <c r="E11" s="105">
        <v>8</v>
      </c>
      <c r="F11" s="105">
        <v>910.17</v>
      </c>
      <c r="G11" s="92">
        <v>-44</v>
      </c>
      <c r="H11" s="93" t="s">
        <v>589</v>
      </c>
      <c r="I11" s="90" t="s">
        <v>544</v>
      </c>
      <c r="J11" s="90" t="s">
        <v>590</v>
      </c>
      <c r="K11" s="90" t="s">
        <v>591</v>
      </c>
      <c r="L11" s="90" t="s">
        <v>592</v>
      </c>
      <c r="M11" s="96">
        <v>933026993</v>
      </c>
      <c r="N11" s="90"/>
      <c r="O11" s="90" t="s">
        <v>593</v>
      </c>
      <c r="P11" s="97" t="s">
        <v>594</v>
      </c>
      <c r="Q11" s="90" t="s">
        <v>539</v>
      </c>
      <c r="R11" s="90"/>
      <c r="S11" s="90"/>
      <c r="T11" s="90"/>
      <c r="U11" s="90"/>
      <c r="V11" s="90" t="s">
        <v>595</v>
      </c>
    </row>
    <row r="12" spans="1:22">
      <c r="A12" s="103"/>
      <c r="B12" s="98">
        <v>9</v>
      </c>
      <c r="C12" s="99" t="s">
        <v>596</v>
      </c>
      <c r="D12" s="90" t="s">
        <v>597</v>
      </c>
      <c r="E12" s="105">
        <v>3</v>
      </c>
      <c r="F12" s="105">
        <v>415.75</v>
      </c>
      <c r="G12" s="92">
        <v>-16.5</v>
      </c>
      <c r="H12" s="93" t="s">
        <v>598</v>
      </c>
      <c r="I12" s="90"/>
      <c r="J12" s="90" t="s">
        <v>597</v>
      </c>
      <c r="K12" s="90" t="s">
        <v>599</v>
      </c>
      <c r="L12" s="95" t="s">
        <v>600</v>
      </c>
      <c r="M12" s="96">
        <v>931440995</v>
      </c>
      <c r="N12" s="90"/>
      <c r="O12" s="90" t="s">
        <v>601</v>
      </c>
      <c r="P12" s="97" t="s">
        <v>602</v>
      </c>
      <c r="Q12" s="90" t="s">
        <v>539</v>
      </c>
      <c r="R12" s="90"/>
      <c r="S12" s="94"/>
      <c r="T12" s="94"/>
      <c r="U12" s="94"/>
      <c r="V12" s="90" t="s">
        <v>603</v>
      </c>
    </row>
    <row r="13" spans="1:22">
      <c r="A13" s="103"/>
      <c r="B13" s="98">
        <v>10</v>
      </c>
      <c r="C13" s="99" t="s">
        <v>604</v>
      </c>
      <c r="D13" s="90" t="s">
        <v>605</v>
      </c>
      <c r="E13" s="105">
        <v>1</v>
      </c>
      <c r="F13" s="105">
        <v>234.25</v>
      </c>
      <c r="G13" s="92">
        <v>-13</v>
      </c>
      <c r="H13" s="93" t="s">
        <v>606</v>
      </c>
      <c r="I13" s="90" t="s">
        <v>544</v>
      </c>
      <c r="J13" s="90" t="s">
        <v>607</v>
      </c>
      <c r="K13" s="90" t="s">
        <v>608</v>
      </c>
      <c r="L13" s="90" t="s">
        <v>609</v>
      </c>
      <c r="M13" s="96"/>
      <c r="N13" s="90">
        <v>666386607</v>
      </c>
      <c r="O13" s="90" t="s">
        <v>610</v>
      </c>
      <c r="P13" s="97" t="s">
        <v>611</v>
      </c>
      <c r="Q13" s="90" t="s">
        <v>612</v>
      </c>
      <c r="R13" s="90"/>
      <c r="S13" s="94"/>
      <c r="T13" s="94"/>
      <c r="U13" s="94"/>
      <c r="V13" s="90" t="s">
        <v>613</v>
      </c>
    </row>
    <row r="14" spans="1:22">
      <c r="B14" s="98">
        <v>11</v>
      </c>
      <c r="C14" s="89" t="s">
        <v>614</v>
      </c>
      <c r="D14" s="90" t="s">
        <v>615</v>
      </c>
      <c r="E14" s="91"/>
      <c r="F14" s="92"/>
      <c r="G14" s="92"/>
      <c r="H14" s="93"/>
      <c r="I14" s="90"/>
      <c r="J14" s="90" t="s">
        <v>616</v>
      </c>
      <c r="K14" s="90" t="s">
        <v>617</v>
      </c>
      <c r="L14" s="95" t="s">
        <v>618</v>
      </c>
      <c r="M14" s="96"/>
      <c r="N14" s="90">
        <v>692270126</v>
      </c>
      <c r="O14" s="90" t="s">
        <v>619</v>
      </c>
      <c r="P14" s="97"/>
      <c r="Q14" s="90" t="s">
        <v>620</v>
      </c>
      <c r="R14" s="90"/>
      <c r="S14" s="94"/>
      <c r="T14" s="94"/>
      <c r="U14" s="94"/>
      <c r="V14" s="90"/>
    </row>
    <row r="15" spans="1:22">
      <c r="B15" s="98">
        <v>12</v>
      </c>
      <c r="C15" s="107" t="s">
        <v>621</v>
      </c>
      <c r="D15" s="90" t="s">
        <v>622</v>
      </c>
      <c r="E15" s="91"/>
      <c r="F15" s="92"/>
      <c r="G15" s="92"/>
      <c r="H15" s="93"/>
      <c r="I15" s="90"/>
      <c r="J15" s="109" t="s">
        <v>622</v>
      </c>
      <c r="K15" s="90" t="s">
        <v>623</v>
      </c>
      <c r="L15" s="90" t="s">
        <v>624</v>
      </c>
      <c r="M15" s="96">
        <v>930079686</v>
      </c>
      <c r="N15" s="90">
        <v>671379575</v>
      </c>
      <c r="O15" s="90" t="s">
        <v>625</v>
      </c>
      <c r="P15" s="97"/>
      <c r="Q15" s="90"/>
      <c r="R15" s="90"/>
      <c r="S15" s="94"/>
      <c r="T15" s="94"/>
      <c r="U15" s="94"/>
      <c r="V15" s="90"/>
    </row>
    <row r="16" spans="1:22">
      <c r="B16" s="98">
        <v>13</v>
      </c>
      <c r="C16" s="99" t="s">
        <v>626</v>
      </c>
      <c r="D16" s="90" t="s">
        <v>627</v>
      </c>
      <c r="E16" s="91"/>
      <c r="F16" s="92"/>
      <c r="G16" s="92"/>
      <c r="H16" s="93"/>
      <c r="I16" s="90"/>
      <c r="J16" s="90" t="s">
        <v>628</v>
      </c>
      <c r="K16" s="90"/>
      <c r="L16" s="90" t="s">
        <v>629</v>
      </c>
      <c r="M16" s="96"/>
      <c r="N16" s="90"/>
      <c r="O16" s="90" t="s">
        <v>630</v>
      </c>
      <c r="P16" s="97" t="s">
        <v>631</v>
      </c>
      <c r="Q16" s="90"/>
      <c r="R16" s="90"/>
      <c r="S16" s="94"/>
      <c r="T16" s="94"/>
      <c r="U16" s="94"/>
      <c r="V16" s="90"/>
    </row>
    <row r="17" spans="1:22">
      <c r="B17" s="98">
        <v>14</v>
      </c>
      <c r="C17" s="107" t="s">
        <v>632</v>
      </c>
      <c r="D17" s="90" t="s">
        <v>633</v>
      </c>
      <c r="E17" s="91"/>
      <c r="F17" s="92"/>
      <c r="G17" s="92"/>
      <c r="H17" s="93"/>
      <c r="I17" s="90"/>
      <c r="J17" s="90" t="s">
        <v>634</v>
      </c>
      <c r="K17" s="90" t="s">
        <v>635</v>
      </c>
      <c r="L17" s="90" t="s">
        <v>636</v>
      </c>
      <c r="M17" s="96"/>
      <c r="N17" s="90">
        <v>618647369</v>
      </c>
      <c r="O17" s="90" t="s">
        <v>637</v>
      </c>
      <c r="P17" s="97" t="s">
        <v>638</v>
      </c>
      <c r="Q17" s="90" t="s">
        <v>539</v>
      </c>
      <c r="R17" s="90"/>
      <c r="S17" s="94"/>
      <c r="T17" s="94"/>
      <c r="U17" s="94"/>
      <c r="V17" s="90"/>
    </row>
    <row r="18" spans="1:22">
      <c r="A18" s="103"/>
      <c r="B18" s="98">
        <v>15</v>
      </c>
      <c r="C18" s="104" t="s">
        <v>639</v>
      </c>
      <c r="D18" s="90" t="s">
        <v>640</v>
      </c>
      <c r="E18" s="105">
        <v>3</v>
      </c>
      <c r="F18" s="105">
        <v>326.82</v>
      </c>
      <c r="G18" s="92">
        <v>-16.5</v>
      </c>
      <c r="H18" s="93" t="s">
        <v>641</v>
      </c>
      <c r="I18" s="90" t="s">
        <v>544</v>
      </c>
      <c r="J18" s="90" t="s">
        <v>640</v>
      </c>
      <c r="K18" s="90"/>
      <c r="L18" s="95" t="s">
        <v>642</v>
      </c>
      <c r="M18" s="96"/>
      <c r="N18" s="90">
        <v>608568337</v>
      </c>
      <c r="O18" s="90" t="s">
        <v>643</v>
      </c>
      <c r="P18" s="97" t="s">
        <v>579</v>
      </c>
      <c r="Q18" s="90" t="s">
        <v>539</v>
      </c>
      <c r="R18" s="90"/>
      <c r="S18" s="94"/>
      <c r="T18" s="94"/>
      <c r="U18" s="94"/>
      <c r="V18" s="90"/>
    </row>
    <row r="19" spans="1:22">
      <c r="B19" s="98">
        <v>16</v>
      </c>
      <c r="C19" s="89" t="s">
        <v>644</v>
      </c>
      <c r="D19" s="90" t="s">
        <v>645</v>
      </c>
      <c r="E19" s="91"/>
      <c r="F19" s="92"/>
      <c r="G19" s="92"/>
      <c r="H19" s="93"/>
      <c r="I19" s="90"/>
      <c r="J19" s="90" t="s">
        <v>645</v>
      </c>
      <c r="K19" s="90" t="s">
        <v>646</v>
      </c>
      <c r="L19" s="90" t="s">
        <v>647</v>
      </c>
      <c r="M19" s="96">
        <v>655826835</v>
      </c>
      <c r="N19" s="90">
        <v>667467285</v>
      </c>
      <c r="O19" s="90" t="s">
        <v>648</v>
      </c>
      <c r="P19" s="97" t="s">
        <v>649</v>
      </c>
      <c r="Q19" s="90" t="s">
        <v>650</v>
      </c>
      <c r="R19" s="90"/>
      <c r="S19" s="94"/>
      <c r="T19" s="94"/>
      <c r="U19" s="94"/>
      <c r="V19" s="90" t="s">
        <v>651</v>
      </c>
    </row>
    <row r="20" spans="1:22" ht="15.75" customHeight="1">
      <c r="A20" s="103"/>
      <c r="B20" s="98">
        <v>17</v>
      </c>
      <c r="C20" s="107" t="s">
        <v>652</v>
      </c>
      <c r="D20" s="90" t="s">
        <v>653</v>
      </c>
      <c r="E20" s="105">
        <v>2</v>
      </c>
      <c r="F20" s="105">
        <v>272.86</v>
      </c>
      <c r="G20" s="92">
        <v>-11</v>
      </c>
      <c r="H20" s="93" t="s">
        <v>641</v>
      </c>
      <c r="I20" s="90" t="s">
        <v>544</v>
      </c>
      <c r="J20" s="90" t="s">
        <v>653</v>
      </c>
      <c r="K20" s="90"/>
      <c r="L20" s="90"/>
      <c r="M20" s="96"/>
      <c r="N20" s="90"/>
      <c r="O20" s="90" t="s">
        <v>654</v>
      </c>
      <c r="P20" s="97" t="s">
        <v>655</v>
      </c>
      <c r="Q20" s="90" t="s">
        <v>539</v>
      </c>
      <c r="R20" s="90"/>
      <c r="S20" s="94"/>
      <c r="T20" s="94"/>
      <c r="U20" s="94"/>
      <c r="V20" s="90"/>
    </row>
    <row r="21" spans="1:22" ht="15.75" customHeight="1">
      <c r="B21" s="98">
        <v>18</v>
      </c>
      <c r="C21" s="99" t="s">
        <v>656</v>
      </c>
      <c r="D21" s="90" t="s">
        <v>657</v>
      </c>
      <c r="E21" s="91"/>
      <c r="F21" s="92"/>
      <c r="G21" s="92"/>
      <c r="H21" s="93"/>
      <c r="I21" s="90"/>
      <c r="J21" s="90" t="s">
        <v>657</v>
      </c>
      <c r="K21" s="90" t="s">
        <v>658</v>
      </c>
      <c r="L21" s="90" t="s">
        <v>659</v>
      </c>
      <c r="M21" s="96"/>
      <c r="N21" s="90">
        <v>673805115</v>
      </c>
      <c r="O21" s="110" t="s">
        <v>660</v>
      </c>
      <c r="P21" s="97" t="s">
        <v>661</v>
      </c>
      <c r="Q21" s="90" t="s">
        <v>539</v>
      </c>
      <c r="R21" s="90"/>
      <c r="S21" s="94"/>
      <c r="T21" s="94"/>
      <c r="U21" s="94"/>
      <c r="V21" s="90"/>
    </row>
    <row r="22" spans="1:22" ht="15.75" customHeight="1">
      <c r="B22" s="98">
        <v>19</v>
      </c>
      <c r="C22" s="104" t="s">
        <v>662</v>
      </c>
      <c r="D22" s="90" t="s">
        <v>663</v>
      </c>
      <c r="E22" s="91"/>
      <c r="F22" s="92"/>
      <c r="G22" s="92"/>
      <c r="H22" s="93"/>
      <c r="I22" s="90"/>
      <c r="J22" s="90" t="s">
        <v>664</v>
      </c>
      <c r="K22" s="90" t="s">
        <v>665</v>
      </c>
      <c r="L22" s="90" t="s">
        <v>666</v>
      </c>
      <c r="M22" s="96"/>
      <c r="N22" s="90">
        <v>623068712</v>
      </c>
      <c r="O22" s="90" t="s">
        <v>667</v>
      </c>
      <c r="P22" s="97"/>
      <c r="Q22" s="90"/>
      <c r="R22" s="90"/>
      <c r="S22" s="94"/>
      <c r="T22" s="94"/>
      <c r="U22" s="94"/>
      <c r="V22" s="90" t="s">
        <v>668</v>
      </c>
    </row>
    <row r="23" spans="1:22" ht="15.75" customHeight="1">
      <c r="B23" s="98">
        <v>20</v>
      </c>
      <c r="C23" s="99" t="s">
        <v>669</v>
      </c>
      <c r="D23" s="90" t="s">
        <v>670</v>
      </c>
      <c r="E23" s="91"/>
      <c r="F23" s="92"/>
      <c r="G23" s="92"/>
      <c r="H23" s="93"/>
      <c r="I23" s="90"/>
      <c r="J23" s="90" t="s">
        <v>670</v>
      </c>
      <c r="K23" s="90"/>
      <c r="L23" s="90" t="s">
        <v>671</v>
      </c>
      <c r="M23" s="96">
        <v>930059935</v>
      </c>
      <c r="N23" s="90"/>
      <c r="O23" s="90" t="s">
        <v>672</v>
      </c>
      <c r="P23" s="97" t="s">
        <v>673</v>
      </c>
      <c r="Q23" s="90" t="s">
        <v>539</v>
      </c>
      <c r="R23" s="90"/>
      <c r="S23" s="94"/>
      <c r="T23" s="94"/>
      <c r="U23" s="94"/>
      <c r="V23" s="90" t="s">
        <v>674</v>
      </c>
    </row>
    <row r="24" spans="1:22" ht="15.75" customHeight="1">
      <c r="B24" s="98">
        <v>21</v>
      </c>
      <c r="C24" s="99" t="s">
        <v>675</v>
      </c>
      <c r="D24" s="90" t="s">
        <v>676</v>
      </c>
      <c r="E24" s="91"/>
      <c r="F24" s="92"/>
      <c r="G24" s="92"/>
      <c r="H24" s="93"/>
      <c r="I24" s="90"/>
      <c r="J24" s="90"/>
      <c r="K24" s="90" t="s">
        <v>677</v>
      </c>
      <c r="L24" s="95" t="s">
        <v>678</v>
      </c>
      <c r="M24" s="96"/>
      <c r="N24" s="90">
        <v>630709967</v>
      </c>
      <c r="O24" s="90" t="s">
        <v>679</v>
      </c>
      <c r="P24" s="97"/>
      <c r="Q24" s="90" t="s">
        <v>539</v>
      </c>
      <c r="R24" s="90"/>
      <c r="S24" s="94"/>
      <c r="T24" s="94"/>
      <c r="U24" s="94"/>
      <c r="V24" s="90" t="s">
        <v>680</v>
      </c>
    </row>
    <row r="25" spans="1:22" ht="15.75" customHeight="1">
      <c r="B25" s="98">
        <v>22</v>
      </c>
      <c r="C25" s="111" t="s">
        <v>681</v>
      </c>
      <c r="D25" s="90" t="s">
        <v>682</v>
      </c>
      <c r="E25" s="91"/>
      <c r="F25" s="92"/>
      <c r="G25" s="92"/>
      <c r="H25" s="93"/>
      <c r="I25" s="90"/>
      <c r="J25" s="90"/>
      <c r="K25" s="90"/>
      <c r="L25" s="90" t="s">
        <v>683</v>
      </c>
      <c r="M25" s="96">
        <v>937790452</v>
      </c>
      <c r="N25" s="90"/>
      <c r="O25" s="90" t="s">
        <v>684</v>
      </c>
      <c r="P25" s="97" t="s">
        <v>685</v>
      </c>
      <c r="Q25" s="90"/>
      <c r="R25" s="90"/>
      <c r="S25" s="94"/>
      <c r="T25" s="94"/>
      <c r="U25" s="94"/>
      <c r="V25" s="90"/>
    </row>
    <row r="26" spans="1:22" ht="15.75" customHeight="1">
      <c r="B26" s="98">
        <v>23</v>
      </c>
      <c r="C26" s="99" t="s">
        <v>686</v>
      </c>
      <c r="D26" s="101" t="s">
        <v>687</v>
      </c>
      <c r="E26" s="112"/>
      <c r="F26" s="113"/>
      <c r="G26" s="92"/>
      <c r="H26" s="114"/>
      <c r="I26" s="101"/>
      <c r="J26" s="90" t="s">
        <v>687</v>
      </c>
      <c r="K26" s="90"/>
      <c r="L26" s="90" t="s">
        <v>688</v>
      </c>
      <c r="M26" s="96"/>
      <c r="N26" s="90">
        <v>696548519</v>
      </c>
      <c r="O26" s="90" t="s">
        <v>689</v>
      </c>
      <c r="P26" s="97" t="s">
        <v>690</v>
      </c>
      <c r="Q26" s="90" t="s">
        <v>539</v>
      </c>
      <c r="R26" s="90"/>
      <c r="S26" s="94"/>
      <c r="T26" s="94"/>
      <c r="U26" s="94"/>
      <c r="V26" s="90"/>
    </row>
    <row r="27" spans="1:22" ht="15.75" customHeight="1">
      <c r="B27" s="98">
        <v>25</v>
      </c>
      <c r="C27" s="107" t="s">
        <v>691</v>
      </c>
      <c r="D27" s="90" t="s">
        <v>692</v>
      </c>
      <c r="E27" s="91"/>
      <c r="F27" s="92"/>
      <c r="G27" s="92"/>
      <c r="I27" s="90"/>
      <c r="J27" s="90"/>
      <c r="K27" s="90"/>
      <c r="L27" s="90" t="s">
        <v>693</v>
      </c>
      <c r="M27" s="96">
        <v>932075785</v>
      </c>
      <c r="N27" s="90"/>
      <c r="O27" s="90" t="s">
        <v>694</v>
      </c>
      <c r="P27" s="97"/>
      <c r="Q27" s="90"/>
      <c r="R27" s="90"/>
      <c r="S27" s="94"/>
      <c r="T27" s="94"/>
      <c r="U27" s="94"/>
      <c r="V27" s="90"/>
    </row>
    <row r="28" spans="1:22" ht="15.75" customHeight="1">
      <c r="A28" s="103"/>
      <c r="B28" s="98">
        <v>26</v>
      </c>
      <c r="C28" s="99" t="s">
        <v>695</v>
      </c>
      <c r="D28" s="90" t="s">
        <v>696</v>
      </c>
      <c r="E28" s="281">
        <v>2</v>
      </c>
      <c r="F28" s="281">
        <v>371.55</v>
      </c>
      <c r="G28" s="283">
        <v>-11</v>
      </c>
      <c r="H28" s="284" t="s">
        <v>697</v>
      </c>
      <c r="I28" s="90"/>
      <c r="J28" s="90" t="s">
        <v>698</v>
      </c>
      <c r="K28" s="90"/>
      <c r="L28" s="90" t="s">
        <v>699</v>
      </c>
      <c r="M28" s="96">
        <v>933173331</v>
      </c>
      <c r="N28" s="90"/>
      <c r="O28" s="90" t="s">
        <v>700</v>
      </c>
      <c r="P28" s="97" t="s">
        <v>594</v>
      </c>
      <c r="Q28" s="90" t="s">
        <v>539</v>
      </c>
      <c r="R28" s="90" t="s">
        <v>701</v>
      </c>
      <c r="S28" s="94"/>
      <c r="T28" s="94"/>
      <c r="U28" s="94"/>
      <c r="V28" s="94"/>
    </row>
    <row r="29" spans="1:22" ht="16.5" customHeight="1">
      <c r="A29" s="103"/>
      <c r="B29" s="98">
        <v>27</v>
      </c>
      <c r="C29" s="99" t="s">
        <v>702</v>
      </c>
      <c r="D29" s="90" t="s">
        <v>703</v>
      </c>
      <c r="E29" s="282"/>
      <c r="F29" s="283"/>
      <c r="G29" s="283"/>
      <c r="H29" s="284"/>
      <c r="I29" s="90"/>
      <c r="J29" s="90" t="s">
        <v>698</v>
      </c>
      <c r="K29" s="90"/>
      <c r="L29" s="90"/>
      <c r="M29" s="96"/>
      <c r="N29" s="90"/>
      <c r="O29" s="90" t="s">
        <v>704</v>
      </c>
      <c r="P29" s="97" t="s">
        <v>594</v>
      </c>
      <c r="Q29" s="90" t="s">
        <v>539</v>
      </c>
      <c r="R29" s="90" t="s">
        <v>701</v>
      </c>
      <c r="S29" s="94"/>
      <c r="T29" s="94"/>
      <c r="U29" s="94"/>
      <c r="V29" s="94"/>
    </row>
    <row r="30" spans="1:22" s="127" customFormat="1" ht="30.75" customHeight="1">
      <c r="A30" s="118"/>
      <c r="B30" s="119">
        <v>28</v>
      </c>
      <c r="C30" s="120" t="s">
        <v>705</v>
      </c>
      <c r="D30" s="121" t="s">
        <v>706</v>
      </c>
      <c r="E30" s="116">
        <v>4</v>
      </c>
      <c r="F30" s="116">
        <v>710.22</v>
      </c>
      <c r="G30" s="117">
        <v>-22</v>
      </c>
      <c r="H30" s="122" t="s">
        <v>707</v>
      </c>
      <c r="I30" s="121"/>
      <c r="J30" s="121" t="s">
        <v>708</v>
      </c>
      <c r="K30" s="121" t="s">
        <v>709</v>
      </c>
      <c r="L30" s="123" t="s">
        <v>710</v>
      </c>
      <c r="M30" s="124">
        <v>676953685</v>
      </c>
      <c r="N30" s="121">
        <v>676953684</v>
      </c>
      <c r="O30" s="121" t="s">
        <v>711</v>
      </c>
      <c r="P30" s="125" t="s">
        <v>594</v>
      </c>
      <c r="Q30" s="121" t="s">
        <v>539</v>
      </c>
      <c r="R30" s="121"/>
      <c r="S30" s="126"/>
      <c r="T30" s="126"/>
      <c r="U30" s="126"/>
      <c r="V30" s="126"/>
    </row>
    <row r="31" spans="1:22" ht="15.75" customHeight="1">
      <c r="A31" s="103"/>
      <c r="B31" s="98">
        <v>29</v>
      </c>
      <c r="C31" s="104" t="s">
        <v>712</v>
      </c>
      <c r="D31" s="90" t="s">
        <v>713</v>
      </c>
      <c r="E31" s="105">
        <v>1</v>
      </c>
      <c r="F31" s="105">
        <v>235.33</v>
      </c>
      <c r="G31" s="92">
        <v>-5.5</v>
      </c>
      <c r="H31" s="93" t="s">
        <v>714</v>
      </c>
      <c r="I31" s="90"/>
      <c r="J31" s="90" t="s">
        <v>713</v>
      </c>
      <c r="K31" s="90"/>
      <c r="L31" s="128" t="s">
        <v>715</v>
      </c>
      <c r="M31" s="96"/>
      <c r="N31" s="94"/>
      <c r="O31" s="90" t="s">
        <v>716</v>
      </c>
      <c r="P31" s="97" t="s">
        <v>690</v>
      </c>
      <c r="Q31" s="90" t="s">
        <v>539</v>
      </c>
      <c r="R31" s="94"/>
      <c r="S31" s="94"/>
      <c r="T31" s="94"/>
      <c r="U31" s="94"/>
      <c r="V31" s="94"/>
    </row>
    <row r="32" spans="1:22" ht="15.75" customHeight="1">
      <c r="B32" s="98">
        <v>30</v>
      </c>
      <c r="C32" s="107" t="s">
        <v>717</v>
      </c>
      <c r="D32" s="90" t="s">
        <v>718</v>
      </c>
      <c r="E32" s="91"/>
      <c r="F32" s="92"/>
      <c r="G32" s="92"/>
      <c r="H32" s="93"/>
      <c r="I32" s="90"/>
      <c r="J32" s="90" t="s">
        <v>719</v>
      </c>
      <c r="K32" s="94"/>
      <c r="L32" s="94"/>
      <c r="M32" s="96"/>
      <c r="N32" s="94"/>
      <c r="O32" s="90" t="s">
        <v>720</v>
      </c>
      <c r="P32" s="97" t="s">
        <v>579</v>
      </c>
      <c r="Q32" s="90" t="s">
        <v>539</v>
      </c>
      <c r="R32" s="94"/>
      <c r="S32" s="94"/>
      <c r="T32" s="94"/>
      <c r="U32" s="94"/>
      <c r="V32" s="94"/>
    </row>
    <row r="33" spans="1:22" ht="15.75" customHeight="1">
      <c r="B33" s="98">
        <v>31</v>
      </c>
      <c r="C33" s="107" t="s">
        <v>721</v>
      </c>
      <c r="D33" s="90" t="s">
        <v>722</v>
      </c>
      <c r="E33" s="91"/>
      <c r="F33" s="92"/>
      <c r="G33" s="92"/>
      <c r="H33" s="93"/>
      <c r="I33" s="90"/>
      <c r="J33" s="90" t="s">
        <v>722</v>
      </c>
      <c r="K33" s="94"/>
      <c r="L33" s="94"/>
      <c r="M33" s="96">
        <v>662474913</v>
      </c>
      <c r="N33" s="94">
        <v>690764669</v>
      </c>
      <c r="O33" s="94" t="s">
        <v>723</v>
      </c>
      <c r="P33" s="97" t="s">
        <v>724</v>
      </c>
      <c r="Q33" s="90" t="s">
        <v>725</v>
      </c>
      <c r="R33" s="94"/>
      <c r="S33" s="94"/>
      <c r="T33" s="94"/>
      <c r="U33" s="94"/>
      <c r="V33" s="94"/>
    </row>
    <row r="34" spans="1:22" ht="15.75" customHeight="1">
      <c r="B34" s="98">
        <v>32</v>
      </c>
      <c r="C34" s="107" t="s">
        <v>726</v>
      </c>
      <c r="D34" s="90" t="s">
        <v>727</v>
      </c>
      <c r="E34" s="91"/>
      <c r="F34" s="92"/>
      <c r="G34" s="92"/>
      <c r="H34" s="93"/>
      <c r="I34" s="90"/>
      <c r="J34" s="94" t="s">
        <v>728</v>
      </c>
      <c r="K34" s="94"/>
      <c r="L34" s="95" t="s">
        <v>729</v>
      </c>
      <c r="M34" s="96">
        <v>936116186</v>
      </c>
      <c r="N34" s="94"/>
      <c r="O34" s="94" t="s">
        <v>730</v>
      </c>
      <c r="P34" s="97" t="s">
        <v>731</v>
      </c>
      <c r="Q34" s="90" t="s">
        <v>539</v>
      </c>
      <c r="R34" s="94"/>
      <c r="S34" s="94"/>
      <c r="T34" s="94"/>
      <c r="U34" s="94"/>
      <c r="V34" s="90" t="s">
        <v>732</v>
      </c>
    </row>
    <row r="35" spans="1:22" ht="15.75" customHeight="1">
      <c r="B35" s="98">
        <v>33</v>
      </c>
      <c r="C35" s="104" t="s">
        <v>733</v>
      </c>
      <c r="D35" s="90" t="s">
        <v>734</v>
      </c>
      <c r="E35" s="91"/>
      <c r="F35" s="92"/>
      <c r="G35" s="92"/>
      <c r="H35" s="93"/>
      <c r="I35" s="90"/>
      <c r="J35" s="94" t="s">
        <v>734</v>
      </c>
      <c r="K35" s="94"/>
      <c r="L35" s="94"/>
      <c r="M35" s="96"/>
      <c r="N35" s="94"/>
      <c r="O35" s="94" t="s">
        <v>735</v>
      </c>
      <c r="P35" s="97" t="s">
        <v>736</v>
      </c>
      <c r="Q35" s="90" t="s">
        <v>539</v>
      </c>
      <c r="R35" s="94"/>
      <c r="S35" s="94"/>
      <c r="T35" s="94"/>
      <c r="U35" s="94"/>
      <c r="V35" s="94"/>
    </row>
    <row r="36" spans="1:22" ht="15.75" customHeight="1">
      <c r="A36" s="82" t="s">
        <v>504</v>
      </c>
      <c r="B36" s="98">
        <v>34</v>
      </c>
      <c r="C36" s="111" t="s">
        <v>737</v>
      </c>
      <c r="D36" s="90" t="s">
        <v>738</v>
      </c>
      <c r="E36" s="91"/>
      <c r="F36" s="92"/>
      <c r="G36" s="92"/>
      <c r="H36" s="93"/>
      <c r="I36" s="90"/>
      <c r="J36" s="90" t="s">
        <v>623</v>
      </c>
      <c r="K36" s="94"/>
      <c r="L36" s="94"/>
      <c r="M36" s="96"/>
      <c r="N36" s="94"/>
      <c r="O36" s="94" t="s">
        <v>739</v>
      </c>
      <c r="P36" s="97" t="s">
        <v>740</v>
      </c>
      <c r="Q36" s="90" t="s">
        <v>539</v>
      </c>
      <c r="R36" s="94"/>
      <c r="S36" s="94"/>
      <c r="T36" s="94"/>
      <c r="U36" s="94"/>
      <c r="V36" s="94"/>
    </row>
    <row r="37" spans="1:22" ht="15.75" customHeight="1">
      <c r="B37" s="98">
        <v>35</v>
      </c>
      <c r="C37" s="104" t="s">
        <v>741</v>
      </c>
      <c r="D37" s="90" t="s">
        <v>742</v>
      </c>
      <c r="E37" s="91"/>
      <c r="F37" s="92"/>
      <c r="G37" s="92"/>
      <c r="H37" s="93"/>
      <c r="I37" s="90"/>
      <c r="J37" s="90" t="s">
        <v>743</v>
      </c>
      <c r="K37" s="94"/>
      <c r="L37" s="94"/>
      <c r="M37" s="96"/>
      <c r="N37" s="94"/>
      <c r="O37" s="94" t="s">
        <v>744</v>
      </c>
      <c r="P37" s="97" t="s">
        <v>745</v>
      </c>
      <c r="Q37" s="90" t="s">
        <v>539</v>
      </c>
      <c r="R37" s="94"/>
      <c r="S37" s="94"/>
      <c r="T37" s="94"/>
      <c r="U37" s="94"/>
      <c r="V37" s="94"/>
    </row>
    <row r="38" spans="1:22" ht="15.75" customHeight="1">
      <c r="B38" s="98">
        <v>36</v>
      </c>
      <c r="C38" s="99" t="s">
        <v>746</v>
      </c>
      <c r="D38" s="90" t="s">
        <v>747</v>
      </c>
      <c r="E38" s="91"/>
      <c r="F38" s="92"/>
      <c r="G38" s="92"/>
      <c r="H38" s="93"/>
      <c r="I38" s="90"/>
      <c r="J38" s="90" t="s">
        <v>748</v>
      </c>
      <c r="K38" s="94"/>
      <c r="L38" s="95" t="s">
        <v>749</v>
      </c>
      <c r="M38" s="96"/>
      <c r="N38" s="94"/>
      <c r="O38" s="94" t="s">
        <v>750</v>
      </c>
      <c r="P38" s="129"/>
      <c r="Q38" s="90" t="s">
        <v>539</v>
      </c>
      <c r="R38" s="94"/>
      <c r="S38" s="94"/>
      <c r="T38" s="94"/>
      <c r="U38" s="94"/>
      <c r="V38" s="94"/>
    </row>
    <row r="39" spans="1:22" ht="15.75" customHeight="1">
      <c r="B39" s="98">
        <v>37</v>
      </c>
      <c r="C39" s="104" t="s">
        <v>751</v>
      </c>
      <c r="D39" s="90" t="s">
        <v>752</v>
      </c>
      <c r="E39" s="91"/>
      <c r="F39" s="92"/>
      <c r="G39" s="92"/>
      <c r="H39" s="93"/>
      <c r="I39" s="90"/>
      <c r="J39" s="90" t="s">
        <v>752</v>
      </c>
      <c r="K39" s="94"/>
      <c r="L39" s="95" t="s">
        <v>753</v>
      </c>
      <c r="M39" s="96"/>
      <c r="N39" s="94"/>
      <c r="O39" s="94" t="s">
        <v>754</v>
      </c>
      <c r="P39" s="97" t="s">
        <v>755</v>
      </c>
      <c r="Q39" s="90" t="s">
        <v>539</v>
      </c>
      <c r="R39" s="94"/>
      <c r="S39" s="94"/>
      <c r="T39" s="94"/>
      <c r="U39" s="94"/>
      <c r="V39" s="94"/>
    </row>
    <row r="40" spans="1:22" ht="15.75" customHeight="1">
      <c r="B40" s="98">
        <v>38</v>
      </c>
      <c r="C40" s="99" t="s">
        <v>756</v>
      </c>
      <c r="D40" s="90" t="s">
        <v>757</v>
      </c>
      <c r="E40" s="91"/>
      <c r="F40" s="92"/>
      <c r="G40" s="92"/>
      <c r="H40" s="93"/>
      <c r="I40" s="90"/>
      <c r="J40" s="90" t="s">
        <v>758</v>
      </c>
      <c r="K40" s="94"/>
      <c r="L40" s="95" t="s">
        <v>759</v>
      </c>
      <c r="M40" s="96"/>
      <c r="N40" s="94"/>
      <c r="O40" s="94" t="s">
        <v>760</v>
      </c>
      <c r="P40" s="97" t="s">
        <v>579</v>
      </c>
      <c r="Q40" s="90" t="s">
        <v>539</v>
      </c>
      <c r="R40" s="94"/>
      <c r="S40" s="94"/>
      <c r="T40" s="94"/>
      <c r="U40" s="94"/>
      <c r="V40" s="94"/>
    </row>
    <row r="41" spans="1:22" ht="15.75" customHeight="1">
      <c r="A41" s="103"/>
      <c r="B41" s="108">
        <v>39</v>
      </c>
      <c r="C41" s="106" t="s">
        <v>761</v>
      </c>
      <c r="D41" s="94" t="s">
        <v>762</v>
      </c>
      <c r="E41" s="130">
        <v>1</v>
      </c>
      <c r="F41" s="130">
        <v>162.66</v>
      </c>
      <c r="G41" s="92">
        <v>-5.5</v>
      </c>
      <c r="H41" s="131" t="s">
        <v>763</v>
      </c>
      <c r="I41" s="94"/>
      <c r="J41" s="94" t="s">
        <v>764</v>
      </c>
      <c r="K41" s="94" t="s">
        <v>765</v>
      </c>
      <c r="L41" s="94" t="s">
        <v>766</v>
      </c>
      <c r="M41" s="96"/>
      <c r="N41" s="94">
        <v>625355184</v>
      </c>
      <c r="O41" s="94" t="s">
        <v>767</v>
      </c>
      <c r="P41" s="97" t="s">
        <v>768</v>
      </c>
      <c r="Q41" s="94" t="s">
        <v>539</v>
      </c>
      <c r="R41" s="94"/>
      <c r="S41" s="94"/>
      <c r="T41" s="94"/>
      <c r="U41" s="94"/>
      <c r="V41" s="94"/>
    </row>
    <row r="42" spans="1:22" ht="15.75" customHeight="1">
      <c r="A42" s="82" t="s">
        <v>504</v>
      </c>
      <c r="B42" s="108">
        <v>40</v>
      </c>
      <c r="C42" s="107" t="s">
        <v>769</v>
      </c>
      <c r="D42" s="94" t="s">
        <v>770</v>
      </c>
      <c r="E42" s="132"/>
      <c r="F42" s="133"/>
      <c r="G42" s="92"/>
      <c r="H42" s="131"/>
      <c r="I42" s="94"/>
      <c r="J42" s="94" t="s">
        <v>771</v>
      </c>
      <c r="K42" s="94"/>
      <c r="L42" s="128" t="s">
        <v>772</v>
      </c>
      <c r="M42" s="96"/>
      <c r="N42" s="94"/>
      <c r="O42" s="94" t="s">
        <v>773</v>
      </c>
      <c r="P42" s="97"/>
      <c r="Q42" s="94"/>
      <c r="R42" s="94" t="s">
        <v>770</v>
      </c>
      <c r="S42" s="94"/>
      <c r="T42" s="94"/>
      <c r="U42" s="94"/>
      <c r="V42" s="94"/>
    </row>
    <row r="43" spans="1:22" ht="15.75" customHeight="1">
      <c r="B43" s="98">
        <v>41</v>
      </c>
      <c r="C43" s="106" t="s">
        <v>774</v>
      </c>
      <c r="D43" s="94" t="s">
        <v>775</v>
      </c>
      <c r="E43" s="132"/>
      <c r="F43" s="133"/>
      <c r="G43" s="92"/>
      <c r="H43" s="131"/>
      <c r="I43" s="94"/>
      <c r="J43" s="94" t="s">
        <v>775</v>
      </c>
      <c r="L43" s="94" t="s">
        <v>776</v>
      </c>
      <c r="M43" s="96"/>
      <c r="N43" s="94"/>
      <c r="O43" s="94" t="s">
        <v>777</v>
      </c>
      <c r="P43" s="97" t="s">
        <v>554</v>
      </c>
      <c r="Q43" s="94" t="s">
        <v>539</v>
      </c>
      <c r="R43" s="94"/>
      <c r="S43" s="94"/>
      <c r="T43" s="94"/>
      <c r="U43" s="94"/>
      <c r="V43" s="94"/>
    </row>
    <row r="44" spans="1:22" ht="15.75" customHeight="1">
      <c r="A44" s="135"/>
      <c r="B44" s="98">
        <v>42</v>
      </c>
      <c r="C44" s="89" t="s">
        <v>778</v>
      </c>
      <c r="D44" s="94" t="s">
        <v>779</v>
      </c>
      <c r="E44" s="132"/>
      <c r="F44" s="133"/>
      <c r="G44" s="92"/>
      <c r="H44" s="131"/>
      <c r="I44" s="94"/>
      <c r="J44" s="94" t="s">
        <v>779</v>
      </c>
      <c r="K44" s="94"/>
      <c r="L44" s="94" t="s">
        <v>780</v>
      </c>
      <c r="M44" s="96"/>
      <c r="N44" s="94"/>
      <c r="O44" s="94" t="s">
        <v>781</v>
      </c>
      <c r="P44" s="97" t="s">
        <v>782</v>
      </c>
      <c r="Q44" s="94" t="s">
        <v>783</v>
      </c>
      <c r="R44" s="94"/>
      <c r="S44" s="94"/>
      <c r="T44" s="94"/>
      <c r="U44" s="94"/>
      <c r="V44" s="94"/>
    </row>
    <row r="45" spans="1:22" ht="15.75" customHeight="1">
      <c r="A45" s="136"/>
      <c r="B45" s="98"/>
      <c r="C45" s="89"/>
      <c r="D45" s="94"/>
      <c r="E45" s="132"/>
      <c r="F45" s="133"/>
      <c r="G45" s="92"/>
      <c r="H45" s="131"/>
      <c r="I45" s="94"/>
      <c r="J45" s="94"/>
      <c r="K45" s="94"/>
      <c r="L45" s="94"/>
      <c r="M45" s="96"/>
      <c r="N45" s="94"/>
      <c r="O45" s="94"/>
      <c r="P45" s="97"/>
      <c r="Q45" s="94"/>
      <c r="R45" s="94"/>
      <c r="S45" s="94"/>
      <c r="T45" s="94"/>
      <c r="U45" s="94"/>
      <c r="V45" s="94"/>
    </row>
    <row r="46" spans="1:22" ht="15.75" customHeight="1" thickBot="1">
      <c r="A46" s="136"/>
      <c r="B46" s="98"/>
      <c r="C46" s="137"/>
      <c r="D46" s="94"/>
      <c r="E46" s="132"/>
      <c r="F46" s="133"/>
      <c r="G46" s="92"/>
      <c r="H46" s="131"/>
      <c r="I46" s="94"/>
      <c r="J46" s="94"/>
      <c r="K46" s="94"/>
      <c r="L46" s="94"/>
      <c r="M46" s="96"/>
      <c r="N46" s="94"/>
      <c r="O46" s="94"/>
      <c r="P46" s="97"/>
      <c r="Q46" s="94"/>
      <c r="R46" s="94"/>
      <c r="S46" s="94"/>
      <c r="T46" s="94"/>
      <c r="U46" s="94"/>
      <c r="V46" s="94"/>
    </row>
    <row r="47" spans="1:22" ht="15.75" customHeight="1" thickBot="1">
      <c r="A47" s="136"/>
      <c r="B47" s="98"/>
      <c r="C47" s="138"/>
      <c r="D47" s="139" t="s">
        <v>784</v>
      </c>
      <c r="E47" s="140"/>
      <c r="F47" s="133"/>
      <c r="G47" s="92"/>
      <c r="H47" s="131"/>
      <c r="I47" s="94"/>
      <c r="J47" s="94"/>
      <c r="K47" s="94"/>
      <c r="L47" s="94"/>
      <c r="M47" s="96"/>
      <c r="N47" s="94"/>
      <c r="O47" s="94"/>
      <c r="P47" s="97"/>
      <c r="Q47" s="94"/>
      <c r="R47" s="94"/>
      <c r="S47" s="94"/>
      <c r="T47" s="94"/>
      <c r="U47" s="94"/>
      <c r="V47" s="94"/>
    </row>
    <row r="48" spans="1:22" ht="15.75" customHeight="1" thickBot="1">
      <c r="A48" s="136"/>
      <c r="B48" s="98"/>
      <c r="C48" s="141"/>
      <c r="D48" s="139" t="s">
        <v>785</v>
      </c>
      <c r="E48" s="140"/>
      <c r="F48" s="133"/>
      <c r="G48" s="92"/>
      <c r="H48" s="131"/>
      <c r="I48" s="94"/>
      <c r="J48" s="94"/>
      <c r="K48" s="94"/>
      <c r="L48" s="94"/>
      <c r="M48" s="96"/>
      <c r="N48" s="94"/>
      <c r="O48" s="94"/>
      <c r="P48" s="97"/>
      <c r="Q48" s="94"/>
      <c r="R48" s="94"/>
      <c r="S48" s="94"/>
      <c r="T48" s="94"/>
      <c r="U48" s="94"/>
      <c r="V48" s="94"/>
    </row>
    <row r="49" spans="1:22" ht="15.75" customHeight="1" thickBot="1">
      <c r="A49" s="136"/>
      <c r="B49" s="98"/>
      <c r="C49" s="142" t="s">
        <v>386</v>
      </c>
      <c r="D49" s="139" t="s">
        <v>786</v>
      </c>
      <c r="E49" s="140"/>
      <c r="F49" s="133"/>
      <c r="G49" s="92"/>
      <c r="H49" s="131"/>
      <c r="I49" s="94"/>
      <c r="J49" s="94"/>
      <c r="K49" s="94"/>
      <c r="L49" s="94"/>
      <c r="M49" s="96"/>
      <c r="N49" s="94"/>
      <c r="O49" s="94"/>
      <c r="P49" s="97"/>
      <c r="Q49" s="94"/>
      <c r="R49" s="94"/>
      <c r="S49" s="94"/>
      <c r="T49" s="94"/>
      <c r="U49" s="94"/>
      <c r="V49" s="94"/>
    </row>
    <row r="50" spans="1:22" ht="15.75" customHeight="1">
      <c r="A50" s="136"/>
      <c r="B50" s="143"/>
      <c r="C50" s="144"/>
      <c r="E50" s="145"/>
      <c r="F50" s="133"/>
      <c r="G50" s="92"/>
      <c r="H50" s="131"/>
      <c r="I50" s="94"/>
      <c r="J50" s="94"/>
      <c r="L50" s="94"/>
      <c r="M50" s="96"/>
      <c r="N50" s="94"/>
      <c r="O50" s="94"/>
      <c r="P50" s="97"/>
      <c r="Q50" s="94"/>
      <c r="R50" s="94"/>
      <c r="S50" s="94"/>
      <c r="T50" s="94"/>
      <c r="U50" s="94"/>
      <c r="V50" s="94"/>
    </row>
    <row r="51" spans="1:22" ht="15.75" customHeight="1">
      <c r="A51" s="136"/>
      <c r="B51" s="146" t="s">
        <v>787</v>
      </c>
      <c r="C51" s="147" t="s">
        <v>512</v>
      </c>
      <c r="D51" s="147" t="s">
        <v>788</v>
      </c>
      <c r="E51" s="145"/>
      <c r="F51" s="133"/>
      <c r="G51" s="92"/>
      <c r="H51" s="131"/>
      <c r="I51" s="94"/>
      <c r="J51" s="94"/>
      <c r="K51" s="82"/>
      <c r="L51" s="94"/>
      <c r="M51" s="96"/>
      <c r="N51" s="94"/>
      <c r="O51" s="94"/>
      <c r="P51" s="97"/>
      <c r="Q51" s="94"/>
      <c r="R51" s="94"/>
      <c r="S51" s="94"/>
      <c r="T51" s="94"/>
      <c r="U51" s="94"/>
      <c r="V51" s="94"/>
    </row>
    <row r="52" spans="1:22" ht="15.75" customHeight="1">
      <c r="A52" s="136"/>
      <c r="B52" s="280" t="s">
        <v>3</v>
      </c>
      <c r="C52" s="148" t="s">
        <v>789</v>
      </c>
      <c r="D52" s="146" t="s">
        <v>790</v>
      </c>
      <c r="E52" s="145"/>
      <c r="F52" s="133"/>
      <c r="G52" s="92"/>
      <c r="H52" s="131"/>
      <c r="I52" s="94"/>
      <c r="J52" s="94"/>
      <c r="K52" s="94" t="s">
        <v>791</v>
      </c>
      <c r="L52" s="94"/>
      <c r="M52" s="96"/>
      <c r="N52" s="94"/>
      <c r="O52" s="94"/>
      <c r="P52" s="97"/>
      <c r="Q52" s="94"/>
      <c r="R52" s="94"/>
      <c r="S52" s="94"/>
      <c r="T52" s="94"/>
      <c r="U52" s="94"/>
      <c r="V52" s="94"/>
    </row>
    <row r="53" spans="1:22" ht="15.75" customHeight="1">
      <c r="A53" s="136"/>
      <c r="B53" s="280"/>
      <c r="C53" s="149" t="s">
        <v>792</v>
      </c>
      <c r="D53" s="146" t="s">
        <v>793</v>
      </c>
      <c r="E53" s="145"/>
      <c r="F53" s="133"/>
      <c r="G53" s="92"/>
      <c r="H53" s="131"/>
      <c r="I53" s="94"/>
      <c r="J53" s="94"/>
      <c r="K53" s="94" t="s">
        <v>791</v>
      </c>
      <c r="L53" s="94"/>
      <c r="M53" s="96"/>
      <c r="N53" s="94"/>
      <c r="O53" s="94"/>
      <c r="P53" s="97"/>
      <c r="Q53" s="94"/>
      <c r="R53" s="94"/>
      <c r="S53" s="94"/>
      <c r="T53" s="94"/>
      <c r="U53" s="94"/>
      <c r="V53" s="94"/>
    </row>
    <row r="54" spans="1:22" ht="15.75" customHeight="1">
      <c r="A54" s="136"/>
      <c r="B54" s="280"/>
      <c r="C54" s="150" t="s">
        <v>794</v>
      </c>
      <c r="D54" s="146" t="s">
        <v>795</v>
      </c>
      <c r="E54" s="145"/>
      <c r="F54" s="133"/>
      <c r="G54" s="92"/>
      <c r="H54" s="131"/>
      <c r="I54" s="94"/>
      <c r="J54" s="94"/>
      <c r="K54" s="94" t="s">
        <v>791</v>
      </c>
      <c r="L54" s="94"/>
      <c r="M54" s="96"/>
      <c r="N54" s="94"/>
      <c r="O54" s="94"/>
      <c r="P54" s="97"/>
      <c r="Q54" s="94"/>
      <c r="R54" s="94"/>
      <c r="S54" s="94"/>
      <c r="T54" s="94"/>
      <c r="U54" s="94"/>
      <c r="V54" s="94"/>
    </row>
    <row r="55" spans="1:22" ht="15.75" customHeight="1">
      <c r="A55" s="136"/>
      <c r="B55" s="151" t="s">
        <v>4</v>
      </c>
      <c r="C55" s="152" t="s">
        <v>796</v>
      </c>
      <c r="D55" s="146" t="s">
        <v>797</v>
      </c>
      <c r="E55" s="145"/>
      <c r="F55" s="133"/>
      <c r="G55" s="92"/>
      <c r="H55" s="131"/>
      <c r="I55" s="94"/>
      <c r="J55" s="94"/>
      <c r="K55" s="94" t="s">
        <v>791</v>
      </c>
      <c r="L55" s="94"/>
      <c r="M55" s="96"/>
      <c r="N55" s="94"/>
      <c r="O55" s="94"/>
      <c r="P55" s="97"/>
      <c r="Q55" s="94"/>
      <c r="R55" s="94"/>
      <c r="S55" s="94"/>
      <c r="T55" s="94"/>
      <c r="U55" s="94"/>
      <c r="V55" s="94"/>
    </row>
    <row r="56" spans="1:22" ht="15.75" customHeight="1">
      <c r="A56" s="136"/>
      <c r="B56" s="280" t="s">
        <v>5</v>
      </c>
      <c r="C56" s="153" t="s">
        <v>798</v>
      </c>
      <c r="D56" s="146" t="s">
        <v>799</v>
      </c>
      <c r="E56" s="145"/>
      <c r="F56" s="133"/>
      <c r="G56" s="92"/>
      <c r="H56" s="131" t="s">
        <v>800</v>
      </c>
      <c r="I56" s="94"/>
      <c r="J56" s="94" t="s">
        <v>801</v>
      </c>
      <c r="K56" s="94"/>
      <c r="L56" s="94"/>
      <c r="M56" s="96"/>
      <c r="N56" s="94"/>
      <c r="O56" s="94"/>
      <c r="P56" s="97"/>
      <c r="Q56" s="94"/>
      <c r="R56" s="94"/>
      <c r="S56" s="94"/>
      <c r="T56" s="94"/>
      <c r="U56" s="94"/>
      <c r="V56" s="94"/>
    </row>
    <row r="57" spans="1:22" ht="15.75" customHeight="1">
      <c r="A57" s="136"/>
      <c r="B57" s="280"/>
      <c r="C57" s="146" t="s">
        <v>802</v>
      </c>
      <c r="D57" s="146" t="s">
        <v>803</v>
      </c>
      <c r="E57" s="145"/>
      <c r="F57" s="133"/>
      <c r="G57" s="92"/>
      <c r="H57" s="131"/>
      <c r="I57" s="94"/>
      <c r="J57" s="94" t="s">
        <v>801</v>
      </c>
      <c r="K57" s="94"/>
      <c r="L57" s="94"/>
      <c r="M57" s="96"/>
      <c r="N57" s="94"/>
      <c r="O57" s="94"/>
      <c r="P57" s="97"/>
      <c r="Q57" s="94"/>
      <c r="R57" s="94"/>
      <c r="S57" s="94"/>
      <c r="T57" s="94"/>
      <c r="U57" s="94"/>
      <c r="V57" s="94"/>
    </row>
    <row r="58" spans="1:22" ht="15.75" customHeight="1">
      <c r="A58" s="136"/>
      <c r="B58" s="98"/>
      <c r="C58" s="137"/>
      <c r="D58" s="94"/>
      <c r="E58" s="132"/>
      <c r="F58" s="133"/>
      <c r="G58" s="92"/>
      <c r="H58" s="131"/>
      <c r="I58" s="94"/>
      <c r="J58" s="94"/>
      <c r="K58" s="94"/>
      <c r="L58" s="94"/>
      <c r="M58" s="96"/>
      <c r="N58" s="94"/>
      <c r="O58" s="94"/>
      <c r="P58" s="97"/>
      <c r="Q58" s="94"/>
      <c r="R58" s="94"/>
      <c r="S58" s="94"/>
      <c r="T58" s="94"/>
      <c r="U58" s="94"/>
      <c r="V58" s="94"/>
    </row>
    <row r="59" spans="1:22" ht="15.75" customHeight="1">
      <c r="B59" s="98">
        <v>43</v>
      </c>
      <c r="C59" s="137"/>
      <c r="D59" s="94"/>
      <c r="E59" s="132"/>
      <c r="F59" s="133"/>
      <c r="G59" s="92"/>
      <c r="H59" s="131"/>
      <c r="I59" s="94"/>
      <c r="J59" s="94"/>
      <c r="K59" s="94"/>
      <c r="L59" s="94"/>
      <c r="M59" s="96"/>
      <c r="N59" s="94"/>
      <c r="O59" s="94"/>
      <c r="P59" s="97"/>
      <c r="Q59" s="94"/>
      <c r="R59" s="94"/>
      <c r="S59" s="94"/>
      <c r="T59" s="94"/>
      <c r="U59" s="94"/>
      <c r="V59" s="94"/>
    </row>
    <row r="60" spans="1:22" ht="15.75" customHeight="1">
      <c r="B60" s="98">
        <v>44</v>
      </c>
      <c r="C60" s="82"/>
      <c r="D60" s="82"/>
      <c r="E60" s="132"/>
      <c r="F60" s="133"/>
      <c r="G60" s="92"/>
      <c r="H60" s="131"/>
      <c r="I60" s="94"/>
      <c r="J60" s="94"/>
      <c r="K60" s="94"/>
      <c r="L60" s="94"/>
      <c r="M60" s="96"/>
      <c r="N60" s="94"/>
      <c r="O60" s="94"/>
      <c r="P60" s="97"/>
      <c r="Q60" s="94"/>
      <c r="R60" s="94"/>
      <c r="S60" s="94"/>
      <c r="T60" s="94"/>
      <c r="U60" s="94"/>
      <c r="V60" s="94"/>
    </row>
    <row r="61" spans="1:22" ht="15.75" customHeight="1">
      <c r="B61" s="98">
        <v>45</v>
      </c>
      <c r="C61" s="82"/>
      <c r="D61" s="82"/>
      <c r="E61" s="132"/>
      <c r="F61" s="133"/>
      <c r="G61" s="92"/>
      <c r="H61" s="131"/>
      <c r="I61" s="94"/>
      <c r="J61" s="94"/>
      <c r="K61" s="94"/>
      <c r="L61" s="94"/>
      <c r="M61" s="96"/>
      <c r="N61" s="94"/>
      <c r="O61" s="94"/>
      <c r="P61" s="97"/>
      <c r="Q61" s="94"/>
      <c r="R61" s="94"/>
      <c r="S61" s="94"/>
      <c r="T61" s="94"/>
      <c r="U61" s="94"/>
      <c r="V61" s="94"/>
    </row>
    <row r="62" spans="1:22" ht="15.75" customHeight="1">
      <c r="B62" s="98">
        <v>46</v>
      </c>
      <c r="C62" s="82"/>
      <c r="D62" s="82"/>
      <c r="E62" s="132"/>
      <c r="F62" s="133"/>
      <c r="G62" s="92"/>
      <c r="H62" s="131"/>
      <c r="I62" s="94"/>
      <c r="J62" s="94"/>
      <c r="K62" s="94"/>
      <c r="L62" s="94"/>
      <c r="M62" s="96"/>
      <c r="N62" s="94"/>
      <c r="O62" s="94"/>
      <c r="P62" s="97"/>
      <c r="Q62" s="94"/>
      <c r="R62" s="94"/>
      <c r="S62" s="94"/>
      <c r="T62" s="94"/>
      <c r="U62" s="94"/>
      <c r="V62" s="94"/>
    </row>
    <row r="63" spans="1:22" ht="15.75" customHeight="1">
      <c r="B63" s="98">
        <v>47</v>
      </c>
      <c r="C63" s="82"/>
      <c r="D63" s="82"/>
      <c r="E63" s="132"/>
      <c r="F63" s="133"/>
      <c r="G63" s="92"/>
      <c r="H63" s="131"/>
      <c r="I63" s="94"/>
      <c r="J63" s="94"/>
      <c r="K63" s="94"/>
      <c r="L63" s="94"/>
      <c r="M63" s="96"/>
      <c r="N63" s="94"/>
      <c r="O63" s="94"/>
      <c r="P63" s="97"/>
      <c r="Q63" s="94"/>
      <c r="R63" s="94"/>
      <c r="S63" s="94"/>
      <c r="T63" s="94"/>
      <c r="U63" s="94"/>
      <c r="V63" s="94"/>
    </row>
    <row r="64" spans="1:22" ht="15.75" customHeight="1">
      <c r="B64" s="98">
        <v>48</v>
      </c>
      <c r="C64" s="82"/>
      <c r="D64" s="82"/>
      <c r="E64" s="132"/>
      <c r="F64" s="133"/>
      <c r="G64" s="92"/>
      <c r="H64" s="131"/>
      <c r="I64" s="94"/>
      <c r="J64" s="94"/>
      <c r="K64" s="82"/>
      <c r="L64" s="94"/>
      <c r="M64" s="96"/>
      <c r="N64" s="94"/>
      <c r="O64" s="94"/>
      <c r="P64" s="97"/>
      <c r="Q64" s="94"/>
      <c r="R64" s="94"/>
      <c r="S64" s="94"/>
      <c r="T64" s="94"/>
      <c r="U64" s="94"/>
      <c r="V64" s="94"/>
    </row>
    <row r="65" spans="2:22" ht="15.75" customHeight="1">
      <c r="B65" s="98">
        <v>49</v>
      </c>
      <c r="C65" s="82"/>
      <c r="D65" s="82"/>
      <c r="E65" s="132"/>
      <c r="F65" s="133"/>
      <c r="G65" s="92"/>
      <c r="H65" s="131"/>
      <c r="I65" s="94"/>
      <c r="J65" s="94"/>
      <c r="K65" s="82"/>
      <c r="L65" s="94"/>
      <c r="M65" s="96"/>
      <c r="N65" s="94"/>
      <c r="O65" s="94"/>
      <c r="P65" s="97"/>
      <c r="Q65" s="94"/>
      <c r="R65" s="94"/>
      <c r="S65" s="94"/>
      <c r="T65" s="94"/>
      <c r="U65" s="94"/>
      <c r="V65" s="94"/>
    </row>
    <row r="66" spans="2:22" ht="15.75" customHeight="1">
      <c r="B66" s="98">
        <v>50</v>
      </c>
      <c r="C66" s="82"/>
      <c r="D66" s="82"/>
      <c r="E66" s="132"/>
      <c r="F66" s="133"/>
      <c r="G66" s="92"/>
      <c r="H66" s="131"/>
      <c r="I66" s="94"/>
      <c r="J66" s="94"/>
      <c r="K66" s="82"/>
      <c r="L66" s="94"/>
      <c r="M66" s="96"/>
      <c r="N66" s="94"/>
      <c r="O66" s="94"/>
      <c r="P66" s="97"/>
      <c r="Q66" s="94"/>
      <c r="R66" s="94"/>
      <c r="S66" s="94"/>
      <c r="T66" s="94"/>
      <c r="U66" s="94"/>
      <c r="V66" s="94"/>
    </row>
    <row r="67" spans="2:22" ht="15.75" customHeight="1">
      <c r="B67" s="98">
        <v>51</v>
      </c>
      <c r="C67" s="82"/>
      <c r="D67" s="82"/>
      <c r="E67" s="132"/>
      <c r="F67" s="133"/>
      <c r="G67" s="92"/>
      <c r="H67" s="154"/>
      <c r="I67" s="82"/>
      <c r="J67" s="82"/>
      <c r="K67" s="94">
        <v>0</v>
      </c>
      <c r="L67" s="94"/>
      <c r="M67" s="96"/>
      <c r="N67" s="94"/>
      <c r="O67" s="94"/>
      <c r="P67" s="97"/>
      <c r="Q67" s="94"/>
      <c r="R67" s="94"/>
      <c r="S67" s="94"/>
      <c r="T67" s="94"/>
      <c r="U67" s="94"/>
      <c r="V67" s="94"/>
    </row>
    <row r="68" spans="2:22" ht="15.75" customHeight="1">
      <c r="B68" s="98">
        <v>52</v>
      </c>
      <c r="C68" s="82"/>
      <c r="D68" s="82"/>
      <c r="E68" s="132"/>
      <c r="F68" s="133"/>
      <c r="G68" s="92"/>
      <c r="H68" s="154"/>
      <c r="I68" s="82"/>
      <c r="J68" s="82"/>
      <c r="K68" s="94">
        <v>0</v>
      </c>
      <c r="L68" s="94"/>
      <c r="M68" s="96"/>
      <c r="N68" s="94"/>
      <c r="O68" s="94"/>
      <c r="P68" s="97"/>
      <c r="Q68" s="94"/>
      <c r="R68" s="94"/>
      <c r="S68" s="94"/>
      <c r="T68" s="94"/>
      <c r="U68" s="94"/>
      <c r="V68" s="94"/>
    </row>
    <row r="69" spans="2:22" ht="15.75" customHeight="1">
      <c r="B69" s="98">
        <v>53</v>
      </c>
      <c r="C69" s="94"/>
      <c r="D69" s="94"/>
      <c r="E69" s="132"/>
      <c r="F69" s="133"/>
      <c r="G69" s="92"/>
      <c r="H69" s="131"/>
      <c r="I69" s="94"/>
      <c r="J69" s="94"/>
      <c r="K69" s="94"/>
      <c r="L69" s="94"/>
      <c r="M69" s="96"/>
      <c r="N69" s="94"/>
      <c r="O69" s="94"/>
      <c r="P69" s="97"/>
      <c r="Q69" s="94"/>
      <c r="R69" s="94"/>
      <c r="S69" s="94"/>
      <c r="T69" s="94"/>
      <c r="U69" s="94"/>
      <c r="V69" s="94"/>
    </row>
    <row r="70" spans="2:22" ht="15.75" customHeight="1">
      <c r="B70" s="98">
        <v>54</v>
      </c>
      <c r="C70" s="94"/>
      <c r="D70" s="94"/>
      <c r="E70" s="132"/>
      <c r="F70" s="133"/>
      <c r="G70" s="92"/>
      <c r="H70" s="131"/>
      <c r="I70" s="94"/>
      <c r="J70" s="94"/>
      <c r="K70" s="94"/>
      <c r="L70" s="94"/>
      <c r="M70" s="96"/>
      <c r="N70" s="94"/>
      <c r="O70" s="94"/>
      <c r="P70" s="97"/>
      <c r="Q70" s="94"/>
      <c r="R70" s="94"/>
      <c r="S70" s="94"/>
      <c r="T70" s="94"/>
      <c r="U70" s="94"/>
      <c r="V70" s="94"/>
    </row>
    <row r="71" spans="2:22" ht="15.75" customHeight="1">
      <c r="B71" s="98">
        <v>55</v>
      </c>
      <c r="C71" s="94"/>
      <c r="D71" s="94"/>
      <c r="E71" s="132"/>
      <c r="F71" s="133"/>
      <c r="G71" s="92"/>
      <c r="H71" s="131"/>
      <c r="I71" s="94"/>
      <c r="J71" s="94"/>
      <c r="K71" s="94"/>
      <c r="L71" s="94"/>
      <c r="M71" s="96"/>
      <c r="N71" s="94"/>
      <c r="O71" s="94"/>
      <c r="P71" s="97"/>
      <c r="Q71" s="94"/>
      <c r="R71" s="94"/>
      <c r="S71" s="94"/>
      <c r="T71" s="94"/>
      <c r="U71" s="94"/>
      <c r="V71" s="94"/>
    </row>
    <row r="72" spans="2:22" ht="15.75" customHeight="1">
      <c r="B72" s="98">
        <v>56</v>
      </c>
      <c r="C72" s="94"/>
      <c r="D72" s="94"/>
      <c r="E72" s="132"/>
      <c r="F72" s="133"/>
      <c r="G72" s="92"/>
      <c r="H72" s="131"/>
      <c r="I72" s="94"/>
      <c r="J72" s="94"/>
      <c r="K72" s="94"/>
      <c r="L72" s="94"/>
      <c r="M72" s="96"/>
      <c r="N72" s="94"/>
      <c r="O72" s="94"/>
      <c r="P72" s="97"/>
      <c r="Q72" s="94"/>
      <c r="R72" s="94"/>
      <c r="S72" s="94"/>
      <c r="T72" s="94"/>
      <c r="U72" s="94"/>
      <c r="V72" s="94"/>
    </row>
    <row r="73" spans="2:22" ht="15.75" customHeight="1">
      <c r="B73" s="98">
        <v>57</v>
      </c>
      <c r="C73" s="94"/>
      <c r="D73" s="94"/>
      <c r="E73" s="132"/>
      <c r="F73" s="133"/>
      <c r="G73" s="92"/>
      <c r="H73" s="131"/>
      <c r="I73" s="94"/>
      <c r="J73" s="94"/>
      <c r="K73" s="94"/>
      <c r="L73" s="94"/>
      <c r="M73" s="96"/>
      <c r="N73" s="94"/>
      <c r="O73" s="94"/>
      <c r="P73" s="97"/>
      <c r="Q73" s="94"/>
      <c r="R73" s="94"/>
      <c r="S73" s="94"/>
      <c r="T73" s="94"/>
      <c r="U73" s="94"/>
      <c r="V73" s="94"/>
    </row>
    <row r="74" spans="2:22" ht="15.75" customHeight="1">
      <c r="B74" s="98">
        <v>58</v>
      </c>
      <c r="C74" s="94"/>
      <c r="D74" s="94"/>
      <c r="E74" s="132"/>
      <c r="F74" s="133"/>
      <c r="G74" s="92"/>
      <c r="H74" s="131"/>
      <c r="I74" s="94"/>
      <c r="J74" s="94"/>
      <c r="K74" s="94"/>
      <c r="L74" s="94"/>
      <c r="M74" s="96"/>
      <c r="N74" s="94"/>
      <c r="O74" s="94"/>
      <c r="P74" s="97"/>
      <c r="Q74" s="94"/>
      <c r="R74" s="94"/>
      <c r="S74" s="94"/>
      <c r="T74" s="94"/>
      <c r="U74" s="94"/>
      <c r="V74" s="94"/>
    </row>
    <row r="75" spans="2:22" ht="15.75" customHeight="1">
      <c r="B75" s="98">
        <v>59</v>
      </c>
      <c r="C75" s="94"/>
      <c r="D75" s="94"/>
      <c r="E75" s="132"/>
      <c r="F75" s="133"/>
      <c r="G75" s="92"/>
      <c r="H75" s="131"/>
      <c r="I75" s="94"/>
      <c r="J75" s="94"/>
      <c r="K75" s="94"/>
      <c r="L75" s="94"/>
      <c r="M75" s="96"/>
      <c r="N75" s="94"/>
      <c r="O75" s="94"/>
      <c r="P75" s="97"/>
      <c r="Q75" s="94"/>
      <c r="R75" s="94"/>
      <c r="S75" s="94"/>
      <c r="T75" s="94"/>
      <c r="U75" s="94"/>
      <c r="V75" s="94"/>
    </row>
    <row r="76" spans="2:22" ht="15.75" customHeight="1">
      <c r="B76" s="98">
        <v>60</v>
      </c>
      <c r="C76" s="94"/>
      <c r="D76" s="94"/>
      <c r="E76" s="132"/>
      <c r="F76" s="133"/>
      <c r="G76" s="92"/>
      <c r="H76" s="131"/>
      <c r="I76" s="94"/>
      <c r="J76" s="94"/>
      <c r="K76" s="94"/>
      <c r="L76" s="94"/>
      <c r="M76" s="96"/>
      <c r="N76" s="94"/>
      <c r="O76" s="94"/>
      <c r="P76" s="97"/>
      <c r="Q76" s="94"/>
      <c r="R76" s="94"/>
      <c r="S76" s="94"/>
      <c r="T76" s="94"/>
      <c r="U76" s="94"/>
      <c r="V76" s="94"/>
    </row>
    <row r="77" spans="2:22" ht="15.75" customHeight="1">
      <c r="B77" s="98">
        <v>61</v>
      </c>
      <c r="C77" s="94"/>
      <c r="D77" s="94"/>
      <c r="E77" s="132"/>
      <c r="F77" s="133"/>
      <c r="G77" s="92"/>
      <c r="H77" s="131"/>
      <c r="I77" s="94"/>
      <c r="J77" s="94"/>
      <c r="K77" s="94"/>
      <c r="L77" s="94"/>
      <c r="M77" s="96"/>
      <c r="N77" s="94"/>
      <c r="O77" s="94"/>
      <c r="P77" s="97"/>
      <c r="Q77" s="94"/>
      <c r="R77" s="94"/>
      <c r="S77" s="94"/>
      <c r="T77" s="94"/>
      <c r="U77" s="94"/>
      <c r="V77" s="94"/>
    </row>
    <row r="78" spans="2:22" ht="15.75" customHeight="1">
      <c r="B78" s="98">
        <v>62</v>
      </c>
      <c r="C78" s="94"/>
      <c r="D78" s="94"/>
      <c r="E78" s="132"/>
      <c r="F78" s="133"/>
      <c r="G78" s="92"/>
      <c r="H78" s="131"/>
      <c r="I78" s="94"/>
      <c r="J78" s="94"/>
      <c r="K78" s="94"/>
      <c r="L78" s="94"/>
      <c r="M78" s="96"/>
      <c r="N78" s="94"/>
      <c r="O78" s="94"/>
      <c r="P78" s="97"/>
      <c r="Q78" s="94"/>
      <c r="R78" s="94"/>
      <c r="S78" s="94"/>
      <c r="T78" s="94"/>
      <c r="U78" s="94"/>
      <c r="V78" s="94"/>
    </row>
    <row r="79" spans="2:22" ht="15.75" customHeight="1">
      <c r="B79" s="98">
        <v>63</v>
      </c>
      <c r="C79" s="94"/>
      <c r="D79" s="94"/>
      <c r="E79" s="132"/>
      <c r="F79" s="133"/>
      <c r="G79" s="92"/>
      <c r="H79" s="131"/>
      <c r="I79" s="94"/>
      <c r="J79" s="94"/>
      <c r="K79" s="94"/>
      <c r="L79" s="94"/>
      <c r="M79" s="96"/>
      <c r="N79" s="94"/>
      <c r="O79" s="94"/>
      <c r="P79" s="97"/>
      <c r="Q79" s="94"/>
      <c r="R79" s="94"/>
      <c r="S79" s="94"/>
      <c r="T79" s="94"/>
      <c r="U79" s="94"/>
      <c r="V79" s="94"/>
    </row>
    <row r="80" spans="2:22" ht="15.75" customHeight="1">
      <c r="B80" s="98">
        <v>64</v>
      </c>
      <c r="C80" s="94"/>
      <c r="D80" s="94"/>
      <c r="E80" s="132"/>
      <c r="F80" s="133"/>
      <c r="G80" s="92"/>
      <c r="H80" s="131"/>
      <c r="I80" s="94"/>
      <c r="J80" s="94"/>
      <c r="K80" s="94"/>
      <c r="L80" s="94"/>
      <c r="M80" s="96"/>
      <c r="N80" s="94"/>
      <c r="O80" s="94"/>
      <c r="P80" s="97"/>
      <c r="Q80" s="94"/>
      <c r="R80" s="94"/>
      <c r="S80" s="94"/>
      <c r="T80" s="94"/>
      <c r="U80" s="94"/>
      <c r="V80" s="94"/>
    </row>
    <row r="81" spans="2:22" ht="15.75" customHeight="1">
      <c r="B81" s="98">
        <v>65</v>
      </c>
      <c r="C81" s="94"/>
      <c r="D81" s="94"/>
      <c r="E81" s="132"/>
      <c r="F81" s="133"/>
      <c r="G81" s="92"/>
      <c r="H81" s="131"/>
      <c r="I81" s="94"/>
      <c r="J81" s="94"/>
      <c r="K81" s="94"/>
      <c r="L81" s="94"/>
      <c r="M81" s="96"/>
      <c r="N81" s="94"/>
      <c r="O81" s="94"/>
      <c r="P81" s="97"/>
      <c r="Q81" s="94"/>
      <c r="R81" s="94"/>
      <c r="S81" s="94"/>
      <c r="T81" s="94"/>
      <c r="U81" s="94"/>
      <c r="V81" s="94"/>
    </row>
    <row r="82" spans="2:22" ht="15.75" customHeight="1">
      <c r="B82" s="98">
        <v>66</v>
      </c>
      <c r="C82" s="94"/>
      <c r="D82" s="94"/>
      <c r="E82" s="132"/>
      <c r="F82" s="133"/>
      <c r="G82" s="92"/>
      <c r="H82" s="131"/>
      <c r="I82" s="94"/>
      <c r="J82" s="94"/>
      <c r="K82" s="94"/>
      <c r="L82" s="94"/>
      <c r="M82" s="96"/>
      <c r="N82" s="94"/>
      <c r="O82" s="94"/>
      <c r="P82" s="97"/>
      <c r="Q82" s="94"/>
      <c r="R82" s="94"/>
      <c r="S82" s="94"/>
      <c r="T82" s="94"/>
      <c r="U82" s="94"/>
      <c r="V82" s="94"/>
    </row>
    <row r="83" spans="2:22" ht="15.75" customHeight="1">
      <c r="B83" s="98">
        <v>67</v>
      </c>
      <c r="C83" s="94"/>
      <c r="D83" s="94"/>
      <c r="E83" s="132"/>
      <c r="F83" s="133"/>
      <c r="G83" s="92"/>
      <c r="H83" s="131"/>
      <c r="I83" s="94"/>
      <c r="J83" s="94"/>
      <c r="K83" s="94"/>
      <c r="L83" s="94"/>
      <c r="M83" s="96"/>
      <c r="N83" s="94"/>
      <c r="O83" s="94"/>
      <c r="P83" s="97"/>
      <c r="Q83" s="94"/>
      <c r="R83" s="94"/>
      <c r="S83" s="94"/>
      <c r="T83" s="94"/>
      <c r="U83" s="94"/>
      <c r="V83" s="94"/>
    </row>
    <row r="84" spans="2:22" ht="15.75" customHeight="1">
      <c r="B84" s="98">
        <v>68</v>
      </c>
      <c r="C84" s="94"/>
      <c r="D84" s="94"/>
      <c r="E84" s="132"/>
      <c r="F84" s="133"/>
      <c r="G84" s="92"/>
      <c r="H84" s="131"/>
      <c r="I84" s="94"/>
      <c r="J84" s="94"/>
      <c r="K84" s="94"/>
      <c r="L84" s="94"/>
      <c r="M84" s="96"/>
      <c r="N84" s="94"/>
      <c r="O84" s="94"/>
      <c r="P84" s="97"/>
      <c r="Q84" s="94"/>
      <c r="R84" s="94"/>
      <c r="S84" s="94"/>
      <c r="T84" s="94"/>
      <c r="U84" s="94"/>
      <c r="V84" s="94"/>
    </row>
    <row r="85" spans="2:22" ht="15.75" customHeight="1">
      <c r="B85" s="98">
        <v>69</v>
      </c>
      <c r="C85" s="94"/>
      <c r="D85" s="94"/>
      <c r="E85" s="132"/>
      <c r="F85" s="133"/>
      <c r="G85" s="92"/>
      <c r="H85" s="131"/>
      <c r="I85" s="94"/>
      <c r="J85" s="94"/>
      <c r="K85" s="94"/>
      <c r="L85" s="94"/>
      <c r="M85" s="96"/>
      <c r="N85" s="94"/>
      <c r="O85" s="94"/>
      <c r="P85" s="97"/>
      <c r="Q85" s="94"/>
      <c r="R85" s="94"/>
      <c r="S85" s="94"/>
      <c r="T85" s="94"/>
      <c r="U85" s="94"/>
      <c r="V85" s="94"/>
    </row>
    <row r="86" spans="2:22" ht="15.75" customHeight="1">
      <c r="B86" s="98">
        <v>70</v>
      </c>
      <c r="C86" s="94"/>
      <c r="D86" s="94"/>
      <c r="E86" s="132"/>
      <c r="F86" s="133"/>
      <c r="G86" s="92"/>
      <c r="H86" s="131"/>
      <c r="I86" s="94"/>
      <c r="J86" s="94"/>
      <c r="K86" s="94"/>
      <c r="L86" s="94"/>
      <c r="M86" s="96"/>
      <c r="N86" s="94"/>
      <c r="O86" s="94"/>
      <c r="P86" s="97"/>
      <c r="Q86" s="94"/>
      <c r="R86" s="94"/>
      <c r="S86" s="94"/>
      <c r="T86" s="94"/>
      <c r="U86" s="94"/>
      <c r="V86" s="94"/>
    </row>
    <row r="87" spans="2:22" ht="15.75" customHeight="1">
      <c r="B87" s="98">
        <v>71</v>
      </c>
      <c r="C87" s="94"/>
      <c r="D87" s="94"/>
      <c r="E87" s="132"/>
      <c r="F87" s="133"/>
      <c r="G87" s="92"/>
      <c r="H87" s="131"/>
      <c r="I87" s="94"/>
      <c r="J87" s="94"/>
      <c r="K87" s="94"/>
      <c r="L87" s="94"/>
      <c r="M87" s="96"/>
      <c r="N87" s="94"/>
      <c r="O87" s="94"/>
      <c r="P87" s="97"/>
      <c r="Q87" s="94"/>
      <c r="R87" s="94"/>
      <c r="S87" s="94"/>
      <c r="T87" s="94"/>
      <c r="U87" s="94"/>
      <c r="V87" s="94"/>
    </row>
    <row r="88" spans="2:22" ht="15.75" customHeight="1">
      <c r="B88" s="98">
        <v>72</v>
      </c>
      <c r="C88" s="94"/>
      <c r="D88" s="94"/>
      <c r="E88" s="132"/>
      <c r="F88" s="133"/>
      <c r="G88" s="92"/>
      <c r="H88" s="131"/>
      <c r="I88" s="94"/>
      <c r="J88" s="94"/>
      <c r="K88" s="94"/>
      <c r="L88" s="94"/>
      <c r="M88" s="96"/>
      <c r="N88" s="94"/>
      <c r="O88" s="94"/>
      <c r="P88" s="97"/>
      <c r="Q88" s="94"/>
      <c r="R88" s="94"/>
      <c r="S88" s="94"/>
      <c r="T88" s="94"/>
      <c r="U88" s="94"/>
      <c r="V88" s="94"/>
    </row>
    <row r="89" spans="2:22" ht="15.75" customHeight="1">
      <c r="B89" s="98">
        <v>73</v>
      </c>
      <c r="C89" s="94"/>
      <c r="D89" s="94"/>
      <c r="E89" s="132"/>
      <c r="F89" s="133"/>
      <c r="G89" s="92"/>
      <c r="H89" s="131"/>
      <c r="I89" s="94"/>
      <c r="J89" s="94"/>
      <c r="K89" s="94"/>
      <c r="L89" s="94"/>
      <c r="M89" s="96"/>
      <c r="N89" s="94"/>
      <c r="O89" s="94"/>
      <c r="P89" s="97"/>
      <c r="Q89" s="94"/>
      <c r="R89" s="94"/>
      <c r="S89" s="94"/>
      <c r="T89" s="94"/>
      <c r="U89" s="94"/>
      <c r="V89" s="94"/>
    </row>
    <row r="90" spans="2:22" ht="15.75" customHeight="1">
      <c r="B90" s="98">
        <v>74</v>
      </c>
      <c r="C90" s="94"/>
      <c r="D90" s="94"/>
      <c r="E90" s="132"/>
      <c r="F90" s="133"/>
      <c r="G90" s="92"/>
      <c r="H90" s="131"/>
      <c r="I90" s="94"/>
      <c r="J90" s="94"/>
      <c r="K90" s="94"/>
      <c r="L90" s="94"/>
      <c r="M90" s="96"/>
      <c r="N90" s="94"/>
      <c r="O90" s="94"/>
      <c r="P90" s="97"/>
      <c r="Q90" s="94"/>
      <c r="R90" s="94"/>
      <c r="S90" s="94"/>
      <c r="T90" s="94"/>
      <c r="U90" s="94"/>
      <c r="V90" s="94"/>
    </row>
    <row r="91" spans="2:22" ht="15.75" customHeight="1">
      <c r="B91" s="98">
        <v>75</v>
      </c>
      <c r="C91" s="94"/>
      <c r="D91" s="94"/>
      <c r="E91" s="132"/>
      <c r="F91" s="133"/>
      <c r="G91" s="92"/>
      <c r="H91" s="131"/>
      <c r="I91" s="94"/>
      <c r="J91" s="94"/>
      <c r="K91" s="94"/>
      <c r="L91" s="94"/>
      <c r="M91" s="96"/>
      <c r="N91" s="94"/>
      <c r="O91" s="94"/>
      <c r="P91" s="97"/>
      <c r="Q91" s="94"/>
      <c r="R91" s="94"/>
      <c r="S91" s="94"/>
      <c r="T91" s="94"/>
      <c r="U91" s="94"/>
      <c r="V91" s="94"/>
    </row>
    <row r="92" spans="2:22" ht="15.75" customHeight="1">
      <c r="B92" s="98">
        <v>76</v>
      </c>
      <c r="C92" s="94"/>
      <c r="D92" s="94"/>
      <c r="E92" s="132"/>
      <c r="F92" s="133"/>
      <c r="G92" s="92"/>
      <c r="H92" s="131"/>
      <c r="I92" s="94"/>
      <c r="J92" s="94"/>
      <c r="K92" s="94"/>
      <c r="L92" s="94"/>
      <c r="M92" s="96"/>
      <c r="N92" s="94"/>
      <c r="O92" s="94"/>
      <c r="P92" s="97"/>
      <c r="Q92" s="94"/>
      <c r="R92" s="94"/>
      <c r="S92" s="94"/>
      <c r="T92" s="94"/>
      <c r="U92" s="94"/>
      <c r="V92" s="94"/>
    </row>
    <row r="93" spans="2:22" ht="15.75" customHeight="1">
      <c r="B93" s="98">
        <v>77</v>
      </c>
      <c r="C93" s="94"/>
      <c r="D93" s="94"/>
      <c r="E93" s="132"/>
      <c r="F93" s="133"/>
      <c r="G93" s="92"/>
      <c r="H93" s="131"/>
      <c r="I93" s="94"/>
      <c r="J93" s="94"/>
      <c r="K93" s="94"/>
      <c r="L93" s="94"/>
      <c r="M93" s="96"/>
      <c r="N93" s="94"/>
      <c r="O93" s="94"/>
      <c r="P93" s="97"/>
      <c r="Q93" s="94"/>
      <c r="R93" s="94"/>
      <c r="S93" s="94"/>
      <c r="T93" s="94"/>
      <c r="U93" s="94"/>
      <c r="V93" s="94"/>
    </row>
    <row r="94" spans="2:22" ht="15.75" customHeight="1">
      <c r="B94" s="98">
        <v>78</v>
      </c>
      <c r="C94" s="94"/>
      <c r="D94" s="94"/>
      <c r="E94" s="132"/>
      <c r="F94" s="133"/>
      <c r="G94" s="92"/>
      <c r="H94" s="131"/>
      <c r="I94" s="94"/>
      <c r="J94" s="94"/>
      <c r="K94" s="94"/>
      <c r="L94" s="94"/>
      <c r="M94" s="96"/>
      <c r="N94" s="94"/>
      <c r="O94" s="94"/>
      <c r="P94" s="97"/>
      <c r="Q94" s="94"/>
      <c r="R94" s="94"/>
      <c r="S94" s="94"/>
      <c r="T94" s="94"/>
      <c r="U94" s="94"/>
      <c r="V94" s="94"/>
    </row>
    <row r="95" spans="2:22" ht="15.75" customHeight="1">
      <c r="B95" s="98">
        <v>79</v>
      </c>
      <c r="C95" s="94"/>
      <c r="D95" s="94"/>
      <c r="E95" s="132"/>
      <c r="F95" s="133"/>
      <c r="G95" s="92"/>
      <c r="H95" s="131"/>
      <c r="I95" s="94"/>
      <c r="J95" s="94"/>
      <c r="K95" s="94"/>
      <c r="L95" s="94"/>
      <c r="M95" s="96"/>
      <c r="N95" s="94"/>
      <c r="O95" s="94"/>
      <c r="P95" s="97"/>
      <c r="Q95" s="94"/>
      <c r="R95" s="94"/>
      <c r="S95" s="94"/>
      <c r="T95" s="94"/>
      <c r="U95" s="94"/>
      <c r="V95" s="94"/>
    </row>
    <row r="96" spans="2:22" ht="15.75" customHeight="1">
      <c r="B96" s="98">
        <v>80</v>
      </c>
      <c r="C96" s="94"/>
      <c r="D96" s="94"/>
      <c r="E96" s="132"/>
      <c r="F96" s="133"/>
      <c r="G96" s="92"/>
      <c r="H96" s="131"/>
      <c r="I96" s="94"/>
      <c r="J96" s="94"/>
      <c r="K96" s="94"/>
      <c r="L96" s="94"/>
      <c r="M96" s="96"/>
      <c r="N96" s="94"/>
      <c r="O96" s="94"/>
      <c r="P96" s="97"/>
      <c r="Q96" s="94"/>
      <c r="R96" s="94"/>
      <c r="S96" s="94"/>
      <c r="T96" s="94"/>
      <c r="U96" s="94"/>
      <c r="V96" s="94"/>
    </row>
    <row r="97" spans="2:22" ht="15.75" customHeight="1">
      <c r="B97" s="98">
        <v>81</v>
      </c>
      <c r="C97" s="94"/>
      <c r="D97" s="94"/>
      <c r="E97" s="132"/>
      <c r="F97" s="133"/>
      <c r="G97" s="92"/>
      <c r="H97" s="131"/>
      <c r="I97" s="94"/>
      <c r="J97" s="94"/>
      <c r="K97" s="94"/>
      <c r="L97" s="94"/>
      <c r="M97" s="96"/>
      <c r="N97" s="94"/>
      <c r="O97" s="94"/>
      <c r="P97" s="97"/>
      <c r="Q97" s="94"/>
      <c r="R97" s="94"/>
      <c r="S97" s="94"/>
      <c r="T97" s="94"/>
      <c r="U97" s="94"/>
      <c r="V97" s="94"/>
    </row>
    <row r="98" spans="2:22" ht="15.75" customHeight="1">
      <c r="B98" s="98">
        <v>82</v>
      </c>
      <c r="C98" s="94"/>
      <c r="D98" s="94"/>
      <c r="E98" s="132"/>
      <c r="F98" s="133"/>
      <c r="G98" s="92"/>
      <c r="H98" s="131"/>
      <c r="I98" s="94"/>
      <c r="J98" s="94"/>
      <c r="K98" s="94"/>
      <c r="L98" s="94"/>
      <c r="M98" s="96"/>
      <c r="N98" s="94"/>
      <c r="O98" s="94"/>
      <c r="P98" s="97"/>
      <c r="Q98" s="94"/>
      <c r="R98" s="94"/>
      <c r="S98" s="94"/>
      <c r="T98" s="94"/>
      <c r="U98" s="94"/>
      <c r="V98" s="94"/>
    </row>
    <row r="99" spans="2:22" ht="15.75" customHeight="1">
      <c r="B99" s="98">
        <v>83</v>
      </c>
      <c r="C99" s="94"/>
      <c r="D99" s="94"/>
      <c r="E99" s="132"/>
      <c r="F99" s="133"/>
      <c r="G99" s="92"/>
      <c r="H99" s="131"/>
      <c r="I99" s="94"/>
      <c r="J99" s="94"/>
      <c r="K99" s="94"/>
      <c r="L99" s="94"/>
      <c r="M99" s="96"/>
      <c r="N99" s="94"/>
      <c r="O99" s="94"/>
      <c r="P99" s="97"/>
      <c r="Q99" s="94"/>
      <c r="R99" s="94"/>
      <c r="S99" s="94"/>
      <c r="T99" s="94"/>
      <c r="U99" s="94"/>
      <c r="V99" s="94"/>
    </row>
    <row r="100" spans="2:22" ht="15.75" customHeight="1">
      <c r="B100" s="98">
        <v>84</v>
      </c>
      <c r="C100" s="94"/>
      <c r="D100" s="94"/>
      <c r="E100" s="132"/>
      <c r="F100" s="133"/>
      <c r="G100" s="92"/>
      <c r="H100" s="131"/>
      <c r="I100" s="94"/>
      <c r="J100" s="94"/>
      <c r="K100" s="94"/>
      <c r="L100" s="94"/>
      <c r="M100" s="96"/>
      <c r="N100" s="94"/>
      <c r="O100" s="94"/>
      <c r="P100" s="97"/>
      <c r="Q100" s="94"/>
      <c r="R100" s="94"/>
      <c r="S100" s="94"/>
      <c r="T100" s="94"/>
      <c r="U100" s="94"/>
      <c r="V100" s="94"/>
    </row>
    <row r="101" spans="2:22" ht="15.75" customHeight="1">
      <c r="B101" s="98">
        <v>85</v>
      </c>
      <c r="C101" s="94"/>
      <c r="D101" s="94"/>
      <c r="E101" s="132"/>
      <c r="F101" s="133"/>
      <c r="G101" s="92"/>
      <c r="H101" s="131"/>
      <c r="I101" s="94"/>
      <c r="J101" s="94"/>
      <c r="K101" s="94"/>
      <c r="L101" s="94"/>
      <c r="M101" s="96"/>
      <c r="N101" s="94"/>
      <c r="O101" s="94"/>
      <c r="P101" s="97"/>
      <c r="Q101" s="94"/>
      <c r="R101" s="94"/>
      <c r="S101" s="94"/>
      <c r="T101" s="94"/>
      <c r="U101" s="94"/>
      <c r="V101" s="94"/>
    </row>
    <row r="102" spans="2:22" ht="15.75" customHeight="1">
      <c r="B102" s="98">
        <v>86</v>
      </c>
      <c r="C102" s="94"/>
      <c r="D102" s="94"/>
      <c r="E102" s="132"/>
      <c r="F102" s="133"/>
      <c r="G102" s="92"/>
      <c r="H102" s="131"/>
      <c r="I102" s="94"/>
      <c r="J102" s="94"/>
      <c r="K102" s="94"/>
      <c r="L102" s="94"/>
      <c r="M102" s="96"/>
      <c r="N102" s="94"/>
      <c r="O102" s="94"/>
      <c r="P102" s="97"/>
      <c r="Q102" s="94"/>
      <c r="R102" s="94"/>
      <c r="S102" s="94"/>
      <c r="T102" s="94"/>
      <c r="U102" s="94"/>
      <c r="V102" s="94"/>
    </row>
    <row r="103" spans="2:22" ht="15.75" customHeight="1">
      <c r="B103" s="98">
        <v>87</v>
      </c>
      <c r="C103" s="94"/>
      <c r="D103" s="94"/>
      <c r="E103" s="132"/>
      <c r="F103" s="133"/>
      <c r="G103" s="92"/>
      <c r="H103" s="131"/>
      <c r="I103" s="94"/>
      <c r="J103" s="94"/>
      <c r="K103" s="94"/>
      <c r="L103" s="94"/>
      <c r="M103" s="96"/>
      <c r="N103" s="94"/>
      <c r="O103" s="94"/>
      <c r="P103" s="97"/>
      <c r="Q103" s="94"/>
      <c r="R103" s="94"/>
      <c r="S103" s="94"/>
      <c r="T103" s="94"/>
      <c r="U103" s="94"/>
      <c r="V103" s="94"/>
    </row>
    <row r="104" spans="2:22" ht="15.75" customHeight="1">
      <c r="B104" s="98">
        <v>88</v>
      </c>
      <c r="C104" s="94"/>
      <c r="D104" s="94"/>
      <c r="E104" s="132"/>
      <c r="F104" s="133"/>
      <c r="G104" s="92"/>
      <c r="H104" s="131"/>
      <c r="I104" s="94"/>
      <c r="J104" s="94"/>
      <c r="K104" s="94"/>
      <c r="L104" s="94"/>
      <c r="M104" s="96"/>
      <c r="N104" s="94"/>
      <c r="O104" s="94"/>
      <c r="P104" s="97"/>
      <c r="Q104" s="94"/>
      <c r="R104" s="94"/>
      <c r="S104" s="94"/>
      <c r="T104" s="94"/>
      <c r="U104" s="94"/>
      <c r="V104" s="94"/>
    </row>
    <row r="105" spans="2:22" ht="15.75" customHeight="1">
      <c r="B105" s="98">
        <v>89</v>
      </c>
      <c r="C105" s="94"/>
      <c r="D105" s="94"/>
      <c r="E105" s="132"/>
      <c r="F105" s="133"/>
      <c r="G105" s="92"/>
      <c r="H105" s="131"/>
      <c r="I105" s="94"/>
      <c r="J105" s="94"/>
      <c r="K105" s="94"/>
      <c r="L105" s="94"/>
      <c r="M105" s="96"/>
      <c r="N105" s="94"/>
      <c r="O105" s="94"/>
      <c r="P105" s="97"/>
      <c r="Q105" s="94"/>
      <c r="R105" s="94"/>
      <c r="S105" s="94"/>
      <c r="T105" s="94"/>
      <c r="U105" s="94"/>
      <c r="V105" s="94"/>
    </row>
    <row r="106" spans="2:22" ht="15.75" customHeight="1">
      <c r="B106" s="98">
        <v>90</v>
      </c>
      <c r="C106" s="94"/>
      <c r="D106" s="94"/>
      <c r="E106" s="132"/>
      <c r="F106" s="133"/>
      <c r="G106" s="92"/>
      <c r="H106" s="131"/>
      <c r="I106" s="94"/>
      <c r="J106" s="94"/>
      <c r="K106" s="94"/>
      <c r="L106" s="94"/>
      <c r="M106" s="96"/>
      <c r="N106" s="94"/>
      <c r="O106" s="94"/>
      <c r="P106" s="97"/>
      <c r="Q106" s="94"/>
      <c r="R106" s="94"/>
      <c r="S106" s="94"/>
      <c r="T106" s="94"/>
      <c r="U106" s="94"/>
      <c r="V106" s="94"/>
    </row>
    <row r="107" spans="2:22" ht="15.75" customHeight="1">
      <c r="B107" s="98">
        <v>91</v>
      </c>
      <c r="C107" s="94"/>
      <c r="D107" s="94"/>
      <c r="E107" s="132"/>
      <c r="F107" s="133"/>
      <c r="G107" s="92"/>
      <c r="H107" s="131"/>
      <c r="I107" s="94"/>
      <c r="J107" s="94"/>
      <c r="K107" s="94"/>
      <c r="L107" s="94"/>
      <c r="M107" s="94"/>
      <c r="N107" s="94"/>
      <c r="O107" s="94"/>
      <c r="P107" s="97"/>
      <c r="Q107" s="94"/>
      <c r="R107" s="94"/>
      <c r="S107" s="94"/>
      <c r="T107" s="94"/>
      <c r="U107" s="94"/>
      <c r="V107" s="94"/>
    </row>
    <row r="108" spans="2:22" ht="15.75" customHeight="1">
      <c r="B108" s="98">
        <v>92</v>
      </c>
      <c r="C108" s="94"/>
      <c r="D108" s="94"/>
      <c r="E108" s="132"/>
      <c r="F108" s="133"/>
      <c r="G108" s="92"/>
      <c r="H108" s="131"/>
      <c r="I108" s="94"/>
      <c r="J108" s="94"/>
      <c r="K108" s="94"/>
      <c r="L108" s="94"/>
      <c r="M108" s="94"/>
      <c r="N108" s="94"/>
      <c r="O108" s="94"/>
      <c r="P108" s="97"/>
      <c r="Q108" s="94"/>
      <c r="R108" s="94"/>
      <c r="S108" s="94"/>
      <c r="T108" s="94"/>
      <c r="U108" s="94"/>
      <c r="V108" s="94"/>
    </row>
    <row r="109" spans="2:22" ht="15.75" customHeight="1">
      <c r="B109" s="98">
        <v>93</v>
      </c>
      <c r="C109" s="94"/>
      <c r="D109" s="94"/>
      <c r="E109" s="132"/>
      <c r="F109" s="133"/>
      <c r="G109" s="92"/>
      <c r="H109" s="131"/>
      <c r="I109" s="94"/>
      <c r="J109" s="94"/>
      <c r="K109" s="94"/>
      <c r="L109" s="94"/>
      <c r="M109" s="94"/>
      <c r="N109" s="94"/>
      <c r="O109" s="94"/>
      <c r="P109" s="97"/>
      <c r="Q109" s="94"/>
      <c r="R109" s="94"/>
      <c r="S109" s="94"/>
      <c r="T109" s="94"/>
      <c r="U109" s="94"/>
      <c r="V109" s="94"/>
    </row>
    <row r="110" spans="2:22" ht="15.75" customHeight="1">
      <c r="B110" s="98">
        <v>94</v>
      </c>
      <c r="C110" s="94"/>
      <c r="D110" s="94"/>
      <c r="E110" s="132"/>
      <c r="F110" s="133"/>
      <c r="G110" s="92"/>
      <c r="H110" s="131"/>
      <c r="I110" s="94"/>
      <c r="J110" s="94"/>
      <c r="K110" s="94"/>
      <c r="L110" s="94"/>
      <c r="M110" s="94"/>
      <c r="N110" s="94"/>
      <c r="O110" s="94"/>
      <c r="P110" s="97"/>
      <c r="Q110" s="94"/>
      <c r="R110" s="94"/>
      <c r="S110" s="94"/>
      <c r="T110" s="94"/>
      <c r="U110" s="94"/>
      <c r="V110" s="94"/>
    </row>
    <row r="111" spans="2:22" ht="15.75" customHeight="1">
      <c r="B111" s="98">
        <v>95</v>
      </c>
      <c r="C111" s="94"/>
      <c r="D111" s="94"/>
      <c r="E111" s="132"/>
      <c r="F111" s="133"/>
      <c r="G111" s="92"/>
      <c r="H111" s="131"/>
      <c r="I111" s="94"/>
      <c r="J111" s="94"/>
      <c r="K111" s="94"/>
      <c r="L111" s="94"/>
      <c r="M111" s="94"/>
      <c r="N111" s="94"/>
      <c r="O111" s="94"/>
      <c r="P111" s="97"/>
      <c r="Q111" s="94"/>
      <c r="R111" s="94"/>
      <c r="S111" s="94"/>
      <c r="T111" s="94"/>
      <c r="U111" s="94"/>
      <c r="V111" s="94"/>
    </row>
    <row r="112" spans="2:22" ht="15.75" customHeight="1">
      <c r="B112" s="98">
        <v>96</v>
      </c>
      <c r="C112" s="94"/>
      <c r="D112" s="94"/>
      <c r="E112" s="132"/>
      <c r="F112" s="133"/>
      <c r="G112" s="92"/>
      <c r="H112" s="131"/>
      <c r="I112" s="94"/>
      <c r="J112" s="94"/>
      <c r="K112" s="94"/>
      <c r="L112" s="94"/>
      <c r="M112" s="94"/>
      <c r="N112" s="94"/>
      <c r="O112" s="94"/>
      <c r="P112" s="97"/>
      <c r="Q112" s="94"/>
      <c r="R112" s="94"/>
      <c r="S112" s="94"/>
      <c r="T112" s="94"/>
      <c r="U112" s="94"/>
      <c r="V112" s="94"/>
    </row>
    <row r="113" spans="2:22" ht="15.75" customHeight="1">
      <c r="B113" s="98">
        <v>97</v>
      </c>
      <c r="C113" s="94"/>
      <c r="D113" s="94"/>
      <c r="E113" s="132"/>
      <c r="F113" s="133"/>
      <c r="G113" s="92"/>
      <c r="H113" s="131"/>
      <c r="I113" s="94"/>
      <c r="J113" s="94"/>
      <c r="K113" s="94"/>
      <c r="L113" s="94"/>
      <c r="M113" s="94"/>
      <c r="N113" s="94"/>
      <c r="O113" s="94"/>
      <c r="P113" s="97"/>
      <c r="Q113" s="94"/>
      <c r="R113" s="94"/>
      <c r="S113" s="94"/>
      <c r="T113" s="94"/>
      <c r="U113" s="94"/>
      <c r="V113" s="94"/>
    </row>
    <row r="114" spans="2:22" ht="15.75" customHeight="1">
      <c r="B114" s="98">
        <v>98</v>
      </c>
      <c r="C114" s="94"/>
      <c r="D114" s="94"/>
      <c r="E114" s="132"/>
      <c r="F114" s="133"/>
      <c r="G114" s="92"/>
      <c r="H114" s="131"/>
      <c r="I114" s="94"/>
      <c r="J114" s="94"/>
      <c r="K114" s="94"/>
      <c r="L114" s="94"/>
      <c r="M114" s="94"/>
      <c r="N114" s="94"/>
      <c r="O114" s="94"/>
      <c r="P114" s="97"/>
      <c r="Q114" s="94"/>
      <c r="R114" s="94"/>
      <c r="S114" s="94"/>
      <c r="T114" s="94"/>
      <c r="U114" s="94"/>
      <c r="V114" s="94"/>
    </row>
    <row r="115" spans="2:22" ht="15.75" customHeight="1">
      <c r="B115" s="98">
        <v>99</v>
      </c>
      <c r="C115" s="94"/>
      <c r="D115" s="94"/>
      <c r="E115" s="132"/>
      <c r="F115" s="133"/>
      <c r="G115" s="92"/>
      <c r="H115" s="131"/>
      <c r="I115" s="94"/>
      <c r="J115" s="94"/>
      <c r="K115" s="94"/>
      <c r="L115" s="94"/>
      <c r="M115" s="94"/>
      <c r="N115" s="94"/>
      <c r="O115" s="94"/>
      <c r="P115" s="97"/>
      <c r="Q115" s="94"/>
      <c r="R115" s="94"/>
      <c r="S115" s="94"/>
      <c r="T115" s="94"/>
      <c r="U115" s="94"/>
      <c r="V115" s="94"/>
    </row>
    <row r="116" spans="2:22" ht="15.75" customHeight="1">
      <c r="B116" s="98">
        <v>100</v>
      </c>
      <c r="C116" s="94"/>
      <c r="D116" s="94"/>
      <c r="E116" s="132"/>
      <c r="F116" s="133"/>
      <c r="G116" s="92"/>
      <c r="H116" s="131"/>
      <c r="I116" s="94"/>
      <c r="J116" s="94"/>
      <c r="K116" s="94"/>
      <c r="L116" s="94"/>
      <c r="M116" s="94"/>
      <c r="N116" s="94"/>
      <c r="O116" s="94"/>
      <c r="P116" s="97"/>
      <c r="Q116" s="94"/>
      <c r="R116" s="94"/>
      <c r="S116" s="94"/>
      <c r="T116" s="94"/>
      <c r="U116" s="94"/>
      <c r="V116" s="94"/>
    </row>
    <row r="117" spans="2:22" ht="15.75" customHeight="1">
      <c r="B117" s="98">
        <v>101</v>
      </c>
      <c r="C117" s="94"/>
      <c r="D117" s="94"/>
      <c r="E117" s="132"/>
      <c r="F117" s="133"/>
      <c r="G117" s="92"/>
      <c r="H117" s="131"/>
      <c r="I117" s="94"/>
      <c r="J117" s="94"/>
      <c r="K117" s="94"/>
      <c r="L117" s="94"/>
      <c r="M117" s="94"/>
      <c r="N117" s="94"/>
      <c r="O117" s="94"/>
      <c r="P117" s="97"/>
      <c r="Q117" s="94"/>
      <c r="R117" s="94"/>
      <c r="S117" s="94"/>
      <c r="T117" s="94"/>
      <c r="U117" s="94"/>
      <c r="V117" s="94"/>
    </row>
    <row r="118" spans="2:22" ht="15.75" customHeight="1">
      <c r="B118" s="98">
        <v>102</v>
      </c>
      <c r="C118" s="94"/>
      <c r="D118" s="94"/>
      <c r="E118" s="132"/>
      <c r="F118" s="133"/>
      <c r="G118" s="92"/>
      <c r="H118" s="131"/>
      <c r="I118" s="94"/>
      <c r="J118" s="94"/>
      <c r="K118" s="94"/>
      <c r="L118" s="94"/>
      <c r="M118" s="94"/>
      <c r="N118" s="94"/>
      <c r="O118" s="94"/>
      <c r="P118" s="97"/>
      <c r="Q118" s="94"/>
      <c r="R118" s="94"/>
      <c r="S118" s="94"/>
      <c r="T118" s="94"/>
      <c r="U118" s="94"/>
      <c r="V118" s="94"/>
    </row>
    <row r="119" spans="2:22" ht="15.75" customHeight="1">
      <c r="B119" s="98">
        <v>103</v>
      </c>
      <c r="C119" s="94"/>
      <c r="D119" s="94"/>
      <c r="E119" s="132"/>
      <c r="F119" s="133"/>
      <c r="G119" s="92"/>
      <c r="H119" s="131"/>
      <c r="I119" s="94"/>
      <c r="J119" s="94"/>
      <c r="K119" s="94"/>
      <c r="L119" s="94"/>
      <c r="M119" s="94"/>
      <c r="N119" s="94"/>
      <c r="O119" s="94"/>
      <c r="P119" s="97"/>
      <c r="Q119" s="94"/>
      <c r="R119" s="94"/>
      <c r="S119" s="94"/>
      <c r="T119" s="94"/>
      <c r="U119" s="94"/>
      <c r="V119" s="94"/>
    </row>
    <row r="120" spans="2:22" ht="15.75" customHeight="1">
      <c r="B120" s="98">
        <v>104</v>
      </c>
      <c r="C120" s="94"/>
      <c r="D120" s="94"/>
      <c r="E120" s="132"/>
      <c r="F120" s="133"/>
      <c r="G120" s="92"/>
      <c r="H120" s="131"/>
      <c r="I120" s="94"/>
      <c r="J120" s="94"/>
      <c r="K120" s="94"/>
      <c r="L120" s="94"/>
      <c r="M120" s="94"/>
      <c r="N120" s="94"/>
      <c r="O120" s="94"/>
      <c r="P120" s="97"/>
      <c r="Q120" s="94"/>
      <c r="R120" s="94"/>
      <c r="S120" s="94"/>
      <c r="T120" s="94"/>
      <c r="U120" s="94"/>
      <c r="V120" s="94"/>
    </row>
    <row r="121" spans="2:22" ht="15.75" customHeight="1">
      <c r="B121" s="98">
        <v>105</v>
      </c>
      <c r="C121" s="94"/>
      <c r="D121" s="94"/>
      <c r="E121" s="132"/>
      <c r="F121" s="133"/>
      <c r="G121" s="92"/>
      <c r="H121" s="131"/>
      <c r="I121" s="94"/>
      <c r="J121" s="94"/>
      <c r="K121" s="94"/>
      <c r="L121" s="94"/>
      <c r="M121" s="94"/>
      <c r="N121" s="94"/>
      <c r="O121" s="94"/>
      <c r="P121" s="97"/>
      <c r="Q121" s="94"/>
      <c r="R121" s="94"/>
      <c r="S121" s="94"/>
      <c r="T121" s="94"/>
      <c r="U121" s="94"/>
      <c r="V121" s="94"/>
    </row>
    <row r="122" spans="2:22" ht="15.75" customHeight="1">
      <c r="B122" s="98">
        <v>106</v>
      </c>
      <c r="C122" s="94"/>
      <c r="D122" s="94"/>
      <c r="E122" s="132"/>
      <c r="F122" s="133"/>
      <c r="G122" s="92"/>
      <c r="H122" s="131"/>
      <c r="I122" s="94"/>
      <c r="J122" s="94"/>
      <c r="K122" s="94"/>
      <c r="L122" s="94"/>
      <c r="M122" s="94"/>
      <c r="N122" s="94"/>
      <c r="O122" s="94"/>
      <c r="P122" s="97"/>
      <c r="Q122" s="94"/>
      <c r="R122" s="94"/>
      <c r="S122" s="94"/>
      <c r="T122" s="94"/>
      <c r="U122" s="94"/>
      <c r="V122" s="94"/>
    </row>
    <row r="123" spans="2:22" ht="15.75" customHeight="1">
      <c r="B123" s="98">
        <v>107</v>
      </c>
      <c r="C123" s="94"/>
      <c r="D123" s="94"/>
      <c r="E123" s="132"/>
      <c r="F123" s="133"/>
      <c r="G123" s="92"/>
      <c r="H123" s="131"/>
      <c r="I123" s="94"/>
      <c r="J123" s="94"/>
      <c r="K123" s="94"/>
      <c r="L123" s="94"/>
      <c r="M123" s="94"/>
      <c r="N123" s="94"/>
      <c r="O123" s="94"/>
      <c r="P123" s="97"/>
      <c r="Q123" s="94"/>
      <c r="R123" s="94"/>
      <c r="S123" s="94"/>
      <c r="T123" s="94"/>
      <c r="U123" s="94"/>
      <c r="V123" s="94"/>
    </row>
    <row r="124" spans="2:22" ht="15.75" customHeight="1">
      <c r="B124" s="98">
        <v>108</v>
      </c>
      <c r="C124" s="94"/>
      <c r="D124" s="94"/>
      <c r="E124" s="132"/>
      <c r="F124" s="133"/>
      <c r="G124" s="92"/>
      <c r="H124" s="131"/>
      <c r="I124" s="94"/>
      <c r="J124" s="94"/>
      <c r="K124" s="94"/>
      <c r="L124" s="94"/>
      <c r="M124" s="94"/>
      <c r="N124" s="94"/>
      <c r="O124" s="94"/>
      <c r="P124" s="97"/>
      <c r="Q124" s="94"/>
      <c r="R124" s="94"/>
      <c r="S124" s="94"/>
      <c r="T124" s="94"/>
      <c r="U124" s="94"/>
      <c r="V124" s="94"/>
    </row>
    <row r="125" spans="2:22" ht="15.75" customHeight="1">
      <c r="B125" s="98">
        <v>109</v>
      </c>
      <c r="C125" s="94"/>
      <c r="D125" s="94"/>
      <c r="E125" s="132"/>
      <c r="F125" s="133"/>
      <c r="G125" s="92"/>
      <c r="H125" s="131"/>
      <c r="I125" s="94"/>
      <c r="J125" s="94"/>
      <c r="K125" s="94"/>
      <c r="L125" s="94"/>
      <c r="M125" s="94"/>
      <c r="N125" s="94"/>
      <c r="O125" s="94"/>
      <c r="P125" s="97"/>
      <c r="Q125" s="94"/>
      <c r="R125" s="94"/>
      <c r="S125" s="94"/>
      <c r="T125" s="94"/>
      <c r="U125" s="94"/>
      <c r="V125" s="94"/>
    </row>
    <row r="126" spans="2:22" ht="15.75" customHeight="1">
      <c r="B126" s="98">
        <v>110</v>
      </c>
      <c r="C126" s="94"/>
      <c r="D126" s="94"/>
      <c r="E126" s="132"/>
      <c r="F126" s="133"/>
      <c r="G126" s="92"/>
      <c r="H126" s="131"/>
      <c r="I126" s="94"/>
      <c r="J126" s="94"/>
      <c r="K126" s="94"/>
      <c r="L126" s="94"/>
      <c r="M126" s="94"/>
      <c r="N126" s="94"/>
      <c r="O126" s="94"/>
      <c r="P126" s="97"/>
      <c r="Q126" s="94"/>
      <c r="R126" s="94"/>
      <c r="S126" s="94"/>
      <c r="T126" s="94"/>
      <c r="U126" s="94"/>
      <c r="V126" s="94"/>
    </row>
    <row r="127" spans="2:22" ht="15.75" customHeight="1">
      <c r="B127" s="98">
        <v>111</v>
      </c>
      <c r="C127" s="94"/>
      <c r="D127" s="94"/>
      <c r="E127" s="132"/>
      <c r="F127" s="133"/>
      <c r="G127" s="92"/>
      <c r="H127" s="131"/>
      <c r="I127" s="94"/>
      <c r="J127" s="94"/>
      <c r="K127" s="94"/>
      <c r="L127" s="94"/>
      <c r="M127" s="94"/>
      <c r="N127" s="94"/>
      <c r="O127" s="94"/>
      <c r="P127" s="97"/>
      <c r="Q127" s="94"/>
      <c r="R127" s="94"/>
      <c r="S127" s="94"/>
      <c r="T127" s="94"/>
      <c r="U127" s="94"/>
      <c r="V127" s="94"/>
    </row>
    <row r="128" spans="2:22" ht="15.75" customHeight="1">
      <c r="B128" s="98">
        <v>112</v>
      </c>
      <c r="C128" s="94"/>
      <c r="D128" s="94"/>
      <c r="E128" s="132"/>
      <c r="F128" s="133"/>
      <c r="G128" s="92"/>
      <c r="H128" s="131"/>
      <c r="I128" s="94"/>
      <c r="J128" s="94"/>
      <c r="K128" s="94"/>
      <c r="L128" s="94"/>
      <c r="M128" s="94"/>
      <c r="N128" s="94"/>
      <c r="O128" s="94"/>
      <c r="P128" s="97"/>
      <c r="Q128" s="94"/>
      <c r="R128" s="94"/>
      <c r="S128" s="94"/>
      <c r="T128" s="94"/>
      <c r="U128" s="94"/>
      <c r="V128" s="94"/>
    </row>
    <row r="129" spans="2:22" ht="15.75" customHeight="1">
      <c r="B129" s="98">
        <v>113</v>
      </c>
      <c r="C129" s="94"/>
      <c r="D129" s="94"/>
      <c r="E129" s="132"/>
      <c r="F129" s="133"/>
      <c r="G129" s="92"/>
      <c r="H129" s="131"/>
      <c r="I129" s="94"/>
      <c r="J129" s="94"/>
      <c r="K129" s="94"/>
      <c r="L129" s="94"/>
      <c r="M129" s="94"/>
      <c r="N129" s="94"/>
      <c r="O129" s="94"/>
      <c r="P129" s="97"/>
      <c r="Q129" s="94"/>
      <c r="R129" s="94"/>
      <c r="S129" s="94"/>
      <c r="T129" s="94"/>
      <c r="U129" s="94"/>
      <c r="V129" s="94"/>
    </row>
    <row r="130" spans="2:22" ht="15.75" customHeight="1">
      <c r="B130" s="98">
        <v>114</v>
      </c>
      <c r="C130" s="94"/>
      <c r="D130" s="94"/>
      <c r="E130" s="132"/>
      <c r="F130" s="133"/>
      <c r="G130" s="92"/>
      <c r="H130" s="131"/>
      <c r="I130" s="94"/>
      <c r="J130" s="94"/>
      <c r="K130" s="94"/>
      <c r="L130" s="94"/>
      <c r="M130" s="94"/>
      <c r="N130" s="94"/>
      <c r="O130" s="94"/>
      <c r="P130" s="97"/>
      <c r="Q130" s="94"/>
      <c r="R130" s="94"/>
      <c r="S130" s="94"/>
      <c r="T130" s="94"/>
      <c r="U130" s="94"/>
      <c r="V130" s="94"/>
    </row>
    <row r="131" spans="2:22" ht="15.75" customHeight="1">
      <c r="B131" s="98">
        <v>115</v>
      </c>
      <c r="C131" s="94"/>
      <c r="D131" s="94"/>
      <c r="E131" s="155"/>
      <c r="F131" s="133"/>
      <c r="G131" s="92"/>
      <c r="H131" s="131"/>
      <c r="I131" s="94"/>
      <c r="J131" s="94"/>
      <c r="K131" s="94"/>
      <c r="L131" s="94"/>
      <c r="M131" s="94"/>
      <c r="N131" s="94"/>
      <c r="O131" s="94"/>
      <c r="P131" s="97"/>
      <c r="Q131" s="94"/>
      <c r="R131" s="94"/>
      <c r="S131" s="94"/>
      <c r="T131" s="94"/>
      <c r="U131" s="94"/>
      <c r="V131" s="94"/>
    </row>
    <row r="132" spans="2:22" ht="15.75" customHeight="1">
      <c r="B132" s="98">
        <v>116</v>
      </c>
      <c r="C132" s="94"/>
      <c r="D132" s="94"/>
      <c r="E132" s="155"/>
      <c r="F132" s="133"/>
      <c r="G132" s="92"/>
      <c r="H132" s="131"/>
      <c r="I132" s="94"/>
      <c r="J132" s="94"/>
      <c r="K132" s="94"/>
      <c r="L132" s="94"/>
      <c r="M132" s="94"/>
      <c r="N132" s="94"/>
      <c r="O132" s="94"/>
      <c r="P132" s="97"/>
      <c r="Q132" s="94"/>
      <c r="R132" s="94"/>
      <c r="S132" s="94"/>
      <c r="T132" s="94"/>
      <c r="U132" s="94"/>
      <c r="V132" s="94"/>
    </row>
    <row r="133" spans="2:22" ht="15.75" customHeight="1">
      <c r="B133" s="98">
        <v>117</v>
      </c>
      <c r="C133" s="94"/>
      <c r="D133" s="94"/>
      <c r="E133" s="155"/>
      <c r="F133" s="133"/>
      <c r="G133" s="92"/>
      <c r="H133" s="131"/>
      <c r="I133" s="94"/>
      <c r="J133" s="94"/>
      <c r="K133" s="94"/>
      <c r="L133" s="94"/>
      <c r="M133" s="94"/>
      <c r="N133" s="94"/>
      <c r="O133" s="94"/>
      <c r="P133" s="97"/>
      <c r="Q133" s="94"/>
      <c r="R133" s="94"/>
      <c r="S133" s="94"/>
      <c r="T133" s="94"/>
      <c r="U133" s="94"/>
      <c r="V133" s="94"/>
    </row>
    <row r="134" spans="2:22" ht="15.75" customHeight="1">
      <c r="B134" s="98">
        <v>118</v>
      </c>
      <c r="C134" s="94"/>
      <c r="D134" s="94"/>
      <c r="E134" s="155"/>
      <c r="F134" s="133"/>
      <c r="G134" s="92"/>
      <c r="H134" s="131"/>
      <c r="I134" s="94"/>
      <c r="J134" s="94"/>
      <c r="K134" s="94"/>
      <c r="L134" s="94"/>
      <c r="M134" s="94"/>
      <c r="N134" s="94"/>
      <c r="O134" s="94"/>
      <c r="P134" s="97"/>
      <c r="Q134" s="94"/>
      <c r="R134" s="94"/>
      <c r="S134" s="94"/>
      <c r="T134" s="94"/>
      <c r="U134" s="94"/>
      <c r="V134" s="94"/>
    </row>
    <row r="135" spans="2:22" ht="15.75" customHeight="1">
      <c r="B135" s="98">
        <v>119</v>
      </c>
      <c r="C135" s="94"/>
      <c r="D135" s="94"/>
      <c r="E135" s="155"/>
      <c r="F135" s="133"/>
      <c r="G135" s="92"/>
      <c r="H135" s="131"/>
      <c r="I135" s="94"/>
      <c r="J135" s="94"/>
      <c r="K135" s="94"/>
      <c r="L135" s="94"/>
      <c r="M135" s="94"/>
      <c r="N135" s="94"/>
      <c r="O135" s="94"/>
      <c r="P135" s="97"/>
      <c r="Q135" s="94"/>
      <c r="R135" s="94"/>
      <c r="S135" s="94"/>
      <c r="T135" s="94"/>
      <c r="U135" s="94"/>
      <c r="V135" s="94"/>
    </row>
    <row r="136" spans="2:22" ht="15.75" customHeight="1">
      <c r="B136" s="98">
        <v>120</v>
      </c>
      <c r="C136" s="94"/>
      <c r="D136" s="94"/>
      <c r="E136" s="155"/>
      <c r="F136" s="133"/>
      <c r="G136" s="92"/>
      <c r="H136" s="131"/>
      <c r="I136" s="94"/>
      <c r="J136" s="94"/>
      <c r="K136" s="94"/>
      <c r="L136" s="94"/>
      <c r="M136" s="94"/>
      <c r="N136" s="94"/>
      <c r="O136" s="94"/>
      <c r="P136" s="97"/>
      <c r="Q136" s="94"/>
      <c r="R136" s="94"/>
      <c r="S136" s="94"/>
      <c r="T136" s="94"/>
      <c r="U136" s="94"/>
      <c r="V136" s="94"/>
    </row>
    <row r="137" spans="2:22" ht="15.75" customHeight="1">
      <c r="B137" s="98">
        <v>121</v>
      </c>
      <c r="C137" s="94"/>
      <c r="D137" s="94"/>
      <c r="E137" s="155"/>
      <c r="F137" s="133"/>
      <c r="G137" s="92"/>
      <c r="H137" s="131"/>
      <c r="I137" s="94"/>
      <c r="J137" s="94"/>
      <c r="K137" s="94"/>
      <c r="L137" s="94"/>
      <c r="M137" s="94"/>
      <c r="N137" s="94"/>
      <c r="O137" s="94"/>
      <c r="P137" s="97"/>
      <c r="Q137" s="94"/>
      <c r="R137" s="94"/>
      <c r="S137" s="94"/>
      <c r="T137" s="94"/>
      <c r="U137" s="94"/>
      <c r="V137" s="94"/>
    </row>
    <row r="138" spans="2:22" ht="15.75" customHeight="1">
      <c r="B138" s="98">
        <v>122</v>
      </c>
      <c r="C138" s="94"/>
      <c r="D138" s="94"/>
      <c r="E138" s="155"/>
      <c r="F138" s="133"/>
      <c r="G138" s="92"/>
      <c r="H138" s="131"/>
      <c r="I138" s="94"/>
      <c r="J138" s="94"/>
      <c r="K138" s="94"/>
      <c r="L138" s="94"/>
      <c r="M138" s="94"/>
      <c r="N138" s="94"/>
      <c r="O138" s="94"/>
      <c r="P138" s="97"/>
      <c r="Q138" s="94"/>
      <c r="R138" s="94"/>
      <c r="S138" s="94"/>
      <c r="T138" s="94"/>
      <c r="U138" s="94"/>
      <c r="V138" s="94"/>
    </row>
    <row r="139" spans="2:22" ht="15.75" customHeight="1">
      <c r="B139" s="98">
        <v>123</v>
      </c>
      <c r="C139" s="94"/>
      <c r="D139" s="94"/>
      <c r="E139" s="155"/>
      <c r="F139" s="133"/>
      <c r="G139" s="92"/>
      <c r="H139" s="131"/>
      <c r="I139" s="94"/>
      <c r="J139" s="94"/>
      <c r="K139" s="94"/>
      <c r="L139" s="94"/>
      <c r="M139" s="94"/>
      <c r="N139" s="94"/>
      <c r="O139" s="94"/>
      <c r="P139" s="97"/>
      <c r="Q139" s="94"/>
      <c r="R139" s="94"/>
      <c r="S139" s="94"/>
      <c r="T139" s="94"/>
      <c r="U139" s="94"/>
      <c r="V139" s="94"/>
    </row>
    <row r="140" spans="2:22" ht="15.75" customHeight="1">
      <c r="B140" s="98">
        <v>124</v>
      </c>
      <c r="C140" s="94"/>
      <c r="D140" s="94"/>
      <c r="E140" s="155"/>
      <c r="F140" s="133"/>
      <c r="G140" s="92"/>
      <c r="H140" s="131"/>
      <c r="I140" s="94"/>
      <c r="J140" s="94"/>
      <c r="K140" s="94"/>
      <c r="L140" s="94"/>
      <c r="M140" s="94"/>
      <c r="N140" s="94"/>
      <c r="O140" s="94"/>
      <c r="P140" s="97"/>
      <c r="Q140" s="94"/>
      <c r="R140" s="94"/>
      <c r="S140" s="94"/>
      <c r="T140" s="94"/>
      <c r="U140" s="94"/>
      <c r="V140" s="94"/>
    </row>
    <row r="141" spans="2:22" ht="15.75" customHeight="1">
      <c r="B141" s="98">
        <v>125</v>
      </c>
      <c r="C141" s="94"/>
      <c r="D141" s="94"/>
      <c r="E141" s="155"/>
      <c r="F141" s="133"/>
      <c r="G141" s="92"/>
      <c r="H141" s="131"/>
      <c r="I141" s="94"/>
      <c r="J141" s="94"/>
      <c r="K141" s="94"/>
      <c r="L141" s="94"/>
      <c r="M141" s="94"/>
      <c r="N141" s="94"/>
      <c r="O141" s="94"/>
      <c r="P141" s="97"/>
      <c r="Q141" s="94"/>
      <c r="R141" s="94"/>
      <c r="S141" s="94"/>
      <c r="T141" s="94"/>
      <c r="U141" s="94"/>
      <c r="V141" s="94"/>
    </row>
    <row r="142" spans="2:22" ht="15.75" customHeight="1">
      <c r="B142" s="98">
        <v>126</v>
      </c>
      <c r="C142" s="94"/>
      <c r="D142" s="94"/>
      <c r="E142" s="155"/>
      <c r="F142" s="133"/>
      <c r="G142" s="92"/>
      <c r="H142" s="131"/>
      <c r="I142" s="94"/>
      <c r="J142" s="94"/>
      <c r="K142" s="94"/>
      <c r="L142" s="94"/>
      <c r="M142" s="94"/>
      <c r="N142" s="94"/>
      <c r="O142" s="94"/>
      <c r="P142" s="97"/>
      <c r="Q142" s="94"/>
      <c r="R142" s="94"/>
      <c r="S142" s="94"/>
      <c r="T142" s="94"/>
      <c r="U142" s="94"/>
      <c r="V142" s="94"/>
    </row>
    <row r="143" spans="2:22" ht="15.75" customHeight="1">
      <c r="B143" s="98">
        <v>127</v>
      </c>
      <c r="C143" s="94"/>
      <c r="D143" s="94"/>
      <c r="E143" s="155"/>
      <c r="F143" s="133"/>
      <c r="G143" s="92"/>
      <c r="H143" s="131"/>
      <c r="I143" s="94"/>
      <c r="J143" s="94"/>
      <c r="K143" s="94"/>
      <c r="L143" s="94"/>
      <c r="M143" s="94"/>
      <c r="N143" s="94"/>
      <c r="O143" s="94"/>
      <c r="P143" s="97"/>
      <c r="Q143" s="94"/>
      <c r="R143" s="94"/>
      <c r="S143" s="94"/>
      <c r="T143" s="94"/>
      <c r="U143" s="94"/>
      <c r="V143" s="94"/>
    </row>
    <row r="144" spans="2:22" ht="15.75" customHeight="1">
      <c r="B144" s="98">
        <v>128</v>
      </c>
      <c r="C144" s="94"/>
      <c r="D144" s="94"/>
      <c r="E144" s="155"/>
      <c r="F144" s="133"/>
      <c r="G144" s="92"/>
      <c r="H144" s="131"/>
      <c r="I144" s="94"/>
      <c r="J144" s="94"/>
      <c r="K144" s="94"/>
      <c r="L144" s="94"/>
      <c r="M144" s="94"/>
      <c r="N144" s="94"/>
      <c r="O144" s="94"/>
      <c r="P144" s="97"/>
      <c r="Q144" s="94"/>
      <c r="R144" s="94"/>
      <c r="S144" s="94"/>
      <c r="T144" s="94"/>
      <c r="U144" s="94"/>
      <c r="V144" s="94"/>
    </row>
    <row r="145" spans="2:22" ht="15.75" customHeight="1">
      <c r="B145" s="98">
        <v>129</v>
      </c>
      <c r="C145" s="94"/>
      <c r="D145" s="94"/>
      <c r="E145" s="155"/>
      <c r="F145" s="133"/>
      <c r="G145" s="92"/>
      <c r="H145" s="131"/>
      <c r="I145" s="94"/>
      <c r="J145" s="94"/>
      <c r="K145" s="94"/>
      <c r="L145" s="94"/>
      <c r="M145" s="94"/>
      <c r="N145" s="94"/>
      <c r="O145" s="94"/>
      <c r="P145" s="97"/>
      <c r="Q145" s="94"/>
      <c r="R145" s="94"/>
      <c r="S145" s="94"/>
      <c r="T145" s="94"/>
      <c r="U145" s="94"/>
      <c r="V145" s="94"/>
    </row>
    <row r="146" spans="2:22" ht="15.75" customHeight="1">
      <c r="B146" s="98">
        <v>130</v>
      </c>
      <c r="C146" s="94"/>
      <c r="D146" s="94"/>
      <c r="E146" s="155"/>
      <c r="F146" s="133"/>
      <c r="G146" s="92"/>
      <c r="H146" s="131"/>
      <c r="I146" s="94"/>
      <c r="J146" s="94"/>
      <c r="K146" s="94"/>
      <c r="L146" s="94"/>
      <c r="M146" s="94"/>
      <c r="N146" s="94"/>
      <c r="O146" s="94"/>
      <c r="P146" s="97"/>
      <c r="Q146" s="94"/>
      <c r="R146" s="94"/>
      <c r="S146" s="94"/>
      <c r="T146" s="94"/>
      <c r="U146" s="94"/>
      <c r="V146" s="94"/>
    </row>
    <row r="147" spans="2:22" ht="15.75" customHeight="1">
      <c r="B147" s="98">
        <v>131</v>
      </c>
      <c r="C147" s="94"/>
      <c r="D147" s="94"/>
      <c r="E147" s="155"/>
      <c r="F147" s="133"/>
      <c r="G147" s="92"/>
      <c r="H147" s="131"/>
      <c r="I147" s="94"/>
      <c r="J147" s="94"/>
      <c r="K147" s="94"/>
      <c r="L147" s="94"/>
      <c r="M147" s="94"/>
      <c r="N147" s="94"/>
      <c r="O147" s="94"/>
      <c r="P147" s="97"/>
      <c r="Q147" s="94"/>
      <c r="R147" s="94"/>
      <c r="S147" s="94"/>
      <c r="T147" s="94"/>
      <c r="U147" s="94"/>
      <c r="V147" s="94"/>
    </row>
    <row r="148" spans="2:22" ht="15.75" customHeight="1">
      <c r="B148" s="98">
        <v>132</v>
      </c>
      <c r="C148" s="94"/>
      <c r="D148" s="94"/>
      <c r="E148" s="155"/>
      <c r="F148" s="133"/>
      <c r="G148" s="92"/>
      <c r="H148" s="131"/>
      <c r="I148" s="94"/>
      <c r="J148" s="94"/>
      <c r="K148" s="94"/>
      <c r="L148" s="94"/>
      <c r="M148" s="94"/>
      <c r="N148" s="94"/>
      <c r="O148" s="94"/>
      <c r="P148" s="97"/>
      <c r="Q148" s="94"/>
      <c r="R148" s="94"/>
      <c r="S148" s="94"/>
      <c r="T148" s="94"/>
      <c r="U148" s="94"/>
      <c r="V148" s="94"/>
    </row>
    <row r="149" spans="2:22" ht="15.75" customHeight="1">
      <c r="B149" s="98">
        <v>133</v>
      </c>
      <c r="C149" s="94"/>
      <c r="D149" s="94"/>
      <c r="E149" s="155"/>
      <c r="F149" s="133"/>
      <c r="G149" s="92"/>
      <c r="H149" s="131"/>
      <c r="I149" s="94"/>
      <c r="J149" s="94"/>
      <c r="K149" s="94"/>
      <c r="L149" s="94"/>
      <c r="M149" s="94"/>
      <c r="N149" s="94"/>
      <c r="O149" s="94"/>
      <c r="P149" s="97"/>
      <c r="Q149" s="94"/>
      <c r="R149" s="94"/>
      <c r="S149" s="94"/>
      <c r="T149" s="94"/>
      <c r="U149" s="94"/>
      <c r="V149" s="94"/>
    </row>
    <row r="150" spans="2:22" ht="15.75" customHeight="1">
      <c r="B150" s="98">
        <v>134</v>
      </c>
      <c r="C150" s="94"/>
      <c r="D150" s="94"/>
      <c r="E150" s="155"/>
      <c r="F150" s="133"/>
      <c r="G150" s="92"/>
      <c r="H150" s="131"/>
      <c r="I150" s="94"/>
      <c r="J150" s="94"/>
      <c r="K150" s="94"/>
      <c r="L150" s="94"/>
      <c r="M150" s="94"/>
      <c r="N150" s="94"/>
      <c r="O150" s="94"/>
      <c r="P150" s="97"/>
      <c r="Q150" s="94"/>
      <c r="R150" s="94"/>
      <c r="S150" s="94"/>
      <c r="T150" s="94"/>
      <c r="U150" s="94"/>
      <c r="V150" s="94"/>
    </row>
    <row r="151" spans="2:22" ht="15.75" customHeight="1">
      <c r="B151" s="98">
        <v>135</v>
      </c>
      <c r="C151" s="94"/>
      <c r="D151" s="94"/>
      <c r="E151" s="155"/>
      <c r="F151" s="133"/>
      <c r="G151" s="92"/>
      <c r="H151" s="131"/>
      <c r="I151" s="94"/>
      <c r="J151" s="94"/>
      <c r="K151" s="94"/>
      <c r="L151" s="94"/>
      <c r="M151" s="94"/>
      <c r="N151" s="94"/>
      <c r="O151" s="94"/>
      <c r="P151" s="97"/>
      <c r="Q151" s="94"/>
      <c r="R151" s="94"/>
      <c r="S151" s="94"/>
      <c r="T151" s="94"/>
      <c r="U151" s="94"/>
      <c r="V151" s="94"/>
    </row>
    <row r="152" spans="2:22" ht="15.75" customHeight="1">
      <c r="B152" s="98">
        <v>136</v>
      </c>
      <c r="C152" s="94"/>
      <c r="D152" s="94"/>
      <c r="E152" s="155"/>
      <c r="F152" s="133"/>
      <c r="G152" s="92"/>
      <c r="H152" s="131"/>
      <c r="I152" s="94"/>
      <c r="J152" s="94"/>
      <c r="K152" s="94"/>
      <c r="L152" s="94"/>
      <c r="M152" s="94"/>
      <c r="N152" s="94"/>
      <c r="O152" s="94"/>
      <c r="P152" s="97"/>
      <c r="Q152" s="94"/>
      <c r="R152" s="94"/>
      <c r="S152" s="94"/>
      <c r="T152" s="94"/>
      <c r="U152" s="94"/>
      <c r="V152" s="94"/>
    </row>
    <row r="153" spans="2:22" ht="15.75" customHeight="1">
      <c r="B153" s="98">
        <v>137</v>
      </c>
      <c r="C153" s="94"/>
      <c r="D153" s="94"/>
      <c r="E153" s="155"/>
      <c r="F153" s="133"/>
      <c r="G153" s="92"/>
      <c r="H153" s="131"/>
      <c r="I153" s="94"/>
      <c r="J153" s="94"/>
      <c r="K153" s="94"/>
      <c r="L153" s="94"/>
      <c r="M153" s="94"/>
      <c r="N153" s="94"/>
      <c r="O153" s="94"/>
      <c r="P153" s="97"/>
      <c r="Q153" s="94"/>
      <c r="R153" s="94"/>
      <c r="S153" s="94"/>
      <c r="T153" s="94"/>
      <c r="U153" s="94"/>
      <c r="V153" s="94"/>
    </row>
    <row r="154" spans="2:22" ht="15.75" customHeight="1">
      <c r="B154" s="98">
        <v>138</v>
      </c>
      <c r="C154" s="94"/>
      <c r="D154" s="94"/>
      <c r="E154" s="155"/>
      <c r="F154" s="133"/>
      <c r="G154" s="92"/>
      <c r="H154" s="131"/>
      <c r="I154" s="94"/>
      <c r="J154" s="94"/>
      <c r="K154" s="94"/>
      <c r="L154" s="94"/>
      <c r="M154" s="94"/>
      <c r="N154" s="94"/>
      <c r="O154" s="94"/>
      <c r="P154" s="97"/>
      <c r="Q154" s="94"/>
      <c r="R154" s="94"/>
      <c r="S154" s="94"/>
      <c r="T154" s="94"/>
      <c r="U154" s="94"/>
      <c r="V154" s="94"/>
    </row>
    <row r="155" spans="2:22" ht="15.75" customHeight="1">
      <c r="B155" s="98">
        <v>139</v>
      </c>
      <c r="C155" s="94"/>
      <c r="D155" s="94"/>
      <c r="E155" s="155"/>
      <c r="F155" s="133"/>
      <c r="G155" s="92"/>
      <c r="H155" s="131"/>
      <c r="I155" s="94"/>
      <c r="J155" s="94"/>
      <c r="K155" s="94"/>
      <c r="L155" s="94"/>
      <c r="M155" s="94"/>
      <c r="N155" s="94"/>
      <c r="O155" s="94"/>
      <c r="P155" s="97"/>
      <c r="Q155" s="94"/>
      <c r="R155" s="94"/>
      <c r="S155" s="94"/>
      <c r="T155" s="94"/>
      <c r="U155" s="94"/>
      <c r="V155" s="94"/>
    </row>
    <row r="156" spans="2:22" ht="15.75" customHeight="1">
      <c r="B156" s="98">
        <v>140</v>
      </c>
      <c r="C156" s="94"/>
      <c r="D156" s="94"/>
      <c r="E156" s="155"/>
      <c r="F156" s="133"/>
      <c r="G156" s="92"/>
      <c r="H156" s="131"/>
      <c r="I156" s="94"/>
      <c r="J156" s="94"/>
      <c r="K156" s="94"/>
      <c r="L156" s="94"/>
      <c r="M156" s="94"/>
      <c r="N156" s="94"/>
      <c r="O156" s="94"/>
      <c r="P156" s="97"/>
      <c r="Q156" s="94"/>
      <c r="R156" s="94"/>
      <c r="S156" s="94"/>
      <c r="T156" s="94"/>
      <c r="U156" s="94"/>
      <c r="V156" s="94"/>
    </row>
    <row r="157" spans="2:22" ht="15.75" customHeight="1">
      <c r="B157" s="98">
        <v>141</v>
      </c>
      <c r="C157" s="94"/>
      <c r="D157" s="94"/>
      <c r="E157" s="155"/>
      <c r="F157" s="133"/>
      <c r="G157" s="92"/>
      <c r="H157" s="131"/>
      <c r="I157" s="94"/>
      <c r="J157" s="94"/>
      <c r="K157" s="94"/>
      <c r="L157" s="94"/>
      <c r="M157" s="94"/>
      <c r="N157" s="94"/>
      <c r="O157" s="94"/>
      <c r="P157" s="97"/>
      <c r="Q157" s="94"/>
      <c r="R157" s="94"/>
      <c r="S157" s="94"/>
      <c r="T157" s="94"/>
      <c r="U157" s="94"/>
      <c r="V157" s="94"/>
    </row>
    <row r="158" spans="2:22" ht="15.75" customHeight="1">
      <c r="B158" s="98">
        <v>142</v>
      </c>
      <c r="C158" s="94"/>
      <c r="D158" s="94"/>
      <c r="E158" s="155"/>
      <c r="F158" s="133"/>
      <c r="G158" s="92"/>
      <c r="H158" s="131"/>
      <c r="I158" s="94"/>
      <c r="J158" s="94"/>
      <c r="K158" s="94"/>
      <c r="L158" s="94"/>
      <c r="M158" s="94"/>
      <c r="N158" s="94"/>
      <c r="O158" s="94"/>
      <c r="P158" s="97"/>
      <c r="Q158" s="94"/>
      <c r="R158" s="94"/>
      <c r="S158" s="94"/>
      <c r="T158" s="94"/>
      <c r="U158" s="94"/>
      <c r="V158" s="94"/>
    </row>
    <row r="159" spans="2:22" ht="15.75" customHeight="1">
      <c r="B159" s="98">
        <v>143</v>
      </c>
      <c r="C159" s="94"/>
      <c r="D159" s="94"/>
      <c r="E159" s="155"/>
      <c r="F159" s="133"/>
      <c r="G159" s="92"/>
      <c r="H159" s="131"/>
      <c r="I159" s="94"/>
      <c r="J159" s="94"/>
      <c r="K159" s="94"/>
      <c r="L159" s="94"/>
      <c r="M159" s="94"/>
      <c r="N159" s="94"/>
      <c r="O159" s="94"/>
      <c r="P159" s="97"/>
      <c r="Q159" s="94"/>
      <c r="R159" s="94"/>
      <c r="S159" s="94"/>
      <c r="T159" s="94"/>
      <c r="U159" s="94"/>
      <c r="V159" s="94"/>
    </row>
    <row r="160" spans="2:22" ht="15.75" customHeight="1">
      <c r="B160" s="98">
        <v>144</v>
      </c>
      <c r="C160" s="94"/>
      <c r="D160" s="94"/>
      <c r="E160" s="155"/>
      <c r="F160" s="133"/>
      <c r="G160" s="92"/>
      <c r="H160" s="131"/>
      <c r="I160" s="94"/>
      <c r="J160" s="94"/>
      <c r="K160" s="94"/>
      <c r="L160" s="94"/>
      <c r="M160" s="94"/>
      <c r="N160" s="94"/>
      <c r="O160" s="94"/>
      <c r="P160" s="97"/>
      <c r="Q160" s="94"/>
      <c r="R160" s="94"/>
      <c r="S160" s="94"/>
      <c r="T160" s="94"/>
      <c r="U160" s="94"/>
      <c r="V160" s="94"/>
    </row>
    <row r="161" spans="2:22" ht="15.75" customHeight="1">
      <c r="B161" s="98">
        <v>145</v>
      </c>
      <c r="C161" s="94"/>
      <c r="D161" s="94"/>
      <c r="E161" s="155"/>
      <c r="F161" s="133"/>
      <c r="G161" s="92"/>
      <c r="H161" s="131"/>
      <c r="I161" s="94"/>
      <c r="J161" s="94"/>
      <c r="K161" s="94"/>
      <c r="L161" s="94"/>
      <c r="M161" s="94"/>
      <c r="N161" s="94"/>
      <c r="O161" s="94"/>
      <c r="P161" s="97"/>
      <c r="Q161" s="94"/>
      <c r="R161" s="94"/>
      <c r="S161" s="94"/>
      <c r="T161" s="94"/>
      <c r="U161" s="94"/>
      <c r="V161" s="94"/>
    </row>
    <row r="162" spans="2:22" ht="15.75" customHeight="1">
      <c r="B162" s="98">
        <v>146</v>
      </c>
      <c r="C162" s="94"/>
      <c r="D162" s="94"/>
      <c r="E162" s="155"/>
      <c r="F162" s="133"/>
      <c r="G162" s="92"/>
      <c r="H162" s="131"/>
      <c r="I162" s="94"/>
      <c r="J162" s="94"/>
      <c r="K162" s="94"/>
      <c r="L162" s="94"/>
      <c r="M162" s="94"/>
      <c r="N162" s="94"/>
      <c r="O162" s="94"/>
      <c r="P162" s="97"/>
      <c r="Q162" s="94"/>
      <c r="R162" s="94"/>
      <c r="S162" s="94"/>
      <c r="T162" s="94"/>
      <c r="U162" s="94"/>
      <c r="V162" s="94"/>
    </row>
    <row r="163" spans="2:22" ht="15.75" customHeight="1">
      <c r="B163" s="98">
        <v>147</v>
      </c>
      <c r="C163" s="94"/>
      <c r="D163" s="94"/>
      <c r="E163" s="155"/>
      <c r="F163" s="133"/>
      <c r="G163" s="92"/>
      <c r="H163" s="131"/>
      <c r="I163" s="94"/>
      <c r="J163" s="94"/>
      <c r="K163" s="94"/>
      <c r="L163" s="94"/>
      <c r="M163" s="94"/>
      <c r="N163" s="94"/>
      <c r="O163" s="94"/>
      <c r="P163" s="97"/>
      <c r="Q163" s="94"/>
      <c r="R163" s="94"/>
      <c r="S163" s="94"/>
      <c r="T163" s="94"/>
      <c r="U163" s="94"/>
      <c r="V163" s="94"/>
    </row>
    <row r="164" spans="2:22" ht="15.75" customHeight="1">
      <c r="B164" s="98">
        <v>148</v>
      </c>
      <c r="C164" s="94"/>
      <c r="D164" s="94"/>
      <c r="E164" s="155"/>
      <c r="F164" s="133"/>
      <c r="G164" s="92"/>
      <c r="H164" s="131"/>
      <c r="I164" s="94"/>
      <c r="J164" s="94"/>
      <c r="K164" s="94"/>
      <c r="L164" s="94"/>
      <c r="M164" s="94"/>
      <c r="N164" s="94"/>
      <c r="O164" s="94"/>
      <c r="P164" s="97"/>
      <c r="Q164" s="94"/>
      <c r="R164" s="94"/>
      <c r="S164" s="94"/>
      <c r="T164" s="94"/>
      <c r="U164" s="94"/>
      <c r="V164" s="94"/>
    </row>
    <row r="165" spans="2:22" ht="15.75" customHeight="1">
      <c r="B165" s="98">
        <v>149</v>
      </c>
      <c r="C165" s="94"/>
      <c r="D165" s="94"/>
      <c r="E165" s="155"/>
      <c r="F165" s="133"/>
      <c r="G165" s="92"/>
      <c r="H165" s="131"/>
      <c r="I165" s="94"/>
      <c r="J165" s="94"/>
      <c r="K165" s="94"/>
      <c r="L165" s="94"/>
      <c r="M165" s="94"/>
      <c r="N165" s="94"/>
      <c r="O165" s="94"/>
      <c r="P165" s="97"/>
      <c r="Q165" s="94"/>
      <c r="R165" s="94"/>
      <c r="S165" s="94"/>
      <c r="T165" s="94"/>
      <c r="U165" s="94"/>
      <c r="V165" s="94"/>
    </row>
    <row r="166" spans="2:22" ht="15.75" customHeight="1">
      <c r="B166" s="98">
        <v>150</v>
      </c>
      <c r="C166" s="94"/>
      <c r="D166" s="94"/>
      <c r="E166" s="155"/>
      <c r="F166" s="133"/>
      <c r="G166" s="92"/>
      <c r="H166" s="131"/>
      <c r="I166" s="94"/>
      <c r="J166" s="94"/>
      <c r="K166" s="94"/>
      <c r="L166" s="94"/>
      <c r="M166" s="94"/>
      <c r="N166" s="94"/>
      <c r="O166" s="94"/>
      <c r="P166" s="97"/>
      <c r="Q166" s="94"/>
      <c r="R166" s="94"/>
      <c r="S166" s="94"/>
      <c r="T166" s="94"/>
      <c r="U166" s="94"/>
      <c r="V166" s="94"/>
    </row>
    <row r="167" spans="2:22" ht="15.75" customHeight="1">
      <c r="B167" s="98">
        <v>151</v>
      </c>
      <c r="C167" s="94"/>
      <c r="D167" s="94"/>
      <c r="E167" s="155"/>
      <c r="F167" s="133"/>
      <c r="G167" s="92"/>
      <c r="H167" s="131"/>
      <c r="I167" s="94"/>
      <c r="J167" s="94"/>
      <c r="K167" s="94"/>
      <c r="L167" s="94"/>
      <c r="M167" s="94"/>
      <c r="N167" s="94"/>
      <c r="O167" s="94"/>
      <c r="P167" s="97"/>
      <c r="Q167" s="94"/>
      <c r="R167" s="94"/>
      <c r="S167" s="94"/>
      <c r="T167" s="94"/>
      <c r="U167" s="94"/>
      <c r="V167" s="94"/>
    </row>
    <row r="168" spans="2:22" ht="15.75" customHeight="1">
      <c r="B168" s="98">
        <v>152</v>
      </c>
      <c r="C168" s="94"/>
      <c r="D168" s="94"/>
      <c r="E168" s="155"/>
      <c r="F168" s="133"/>
      <c r="G168" s="92"/>
      <c r="H168" s="131"/>
      <c r="I168" s="94"/>
      <c r="J168" s="94"/>
      <c r="K168" s="94"/>
      <c r="L168" s="94"/>
      <c r="M168" s="94"/>
      <c r="N168" s="94"/>
      <c r="O168" s="94"/>
      <c r="P168" s="97"/>
      <c r="Q168" s="94"/>
      <c r="R168" s="94"/>
      <c r="S168" s="94"/>
      <c r="T168" s="94"/>
      <c r="U168" s="94"/>
      <c r="V168" s="94"/>
    </row>
    <row r="169" spans="2:22" ht="15.75" customHeight="1">
      <c r="B169" s="98">
        <v>153</v>
      </c>
      <c r="C169" s="94"/>
      <c r="D169" s="94"/>
      <c r="E169" s="155"/>
      <c r="F169" s="133"/>
      <c r="G169" s="92"/>
      <c r="H169" s="131"/>
      <c r="I169" s="94"/>
      <c r="J169" s="94"/>
      <c r="K169" s="94"/>
      <c r="L169" s="94"/>
      <c r="M169" s="94"/>
      <c r="N169" s="94"/>
      <c r="O169" s="94"/>
      <c r="P169" s="97"/>
      <c r="Q169" s="94"/>
      <c r="R169" s="94"/>
      <c r="S169" s="94"/>
      <c r="T169" s="94"/>
      <c r="U169" s="94"/>
      <c r="V169" s="94"/>
    </row>
    <row r="170" spans="2:22" ht="15.75" customHeight="1">
      <c r="B170" s="98">
        <v>154</v>
      </c>
      <c r="C170" s="94"/>
      <c r="D170" s="94"/>
      <c r="E170" s="155"/>
      <c r="F170" s="133"/>
      <c r="G170" s="92"/>
      <c r="H170" s="131"/>
      <c r="I170" s="94"/>
      <c r="J170" s="94"/>
      <c r="K170" s="94"/>
      <c r="L170" s="94"/>
      <c r="M170" s="94"/>
      <c r="N170" s="94"/>
      <c r="O170" s="94"/>
      <c r="P170" s="97"/>
      <c r="Q170" s="94"/>
      <c r="R170" s="94"/>
      <c r="S170" s="94"/>
      <c r="T170" s="94"/>
      <c r="U170" s="94"/>
      <c r="V170" s="94"/>
    </row>
    <row r="171" spans="2:22" ht="15.75" customHeight="1">
      <c r="B171" s="98">
        <v>155</v>
      </c>
      <c r="C171" s="94"/>
      <c r="D171" s="94"/>
      <c r="E171" s="155"/>
      <c r="F171" s="133"/>
      <c r="G171" s="92"/>
      <c r="H171" s="131"/>
      <c r="I171" s="94"/>
      <c r="J171" s="94"/>
      <c r="K171" s="94"/>
      <c r="L171" s="94"/>
      <c r="M171" s="94"/>
      <c r="N171" s="94"/>
      <c r="O171" s="94"/>
      <c r="P171" s="97"/>
      <c r="Q171" s="94"/>
      <c r="R171" s="94"/>
      <c r="S171" s="94"/>
      <c r="T171" s="94"/>
      <c r="U171" s="94"/>
      <c r="V171" s="94"/>
    </row>
    <row r="172" spans="2:22" ht="15.75" customHeight="1">
      <c r="B172" s="98">
        <v>156</v>
      </c>
      <c r="C172" s="94"/>
      <c r="D172" s="94"/>
      <c r="E172" s="155"/>
      <c r="F172" s="133"/>
      <c r="G172" s="92"/>
      <c r="H172" s="131"/>
      <c r="I172" s="94"/>
      <c r="J172" s="94"/>
      <c r="K172" s="94"/>
      <c r="L172" s="94"/>
      <c r="M172" s="94"/>
      <c r="N172" s="94"/>
      <c r="O172" s="94"/>
      <c r="P172" s="97"/>
      <c r="Q172" s="94"/>
      <c r="R172" s="94"/>
      <c r="S172" s="94"/>
      <c r="T172" s="94"/>
      <c r="U172" s="94"/>
      <c r="V172" s="94"/>
    </row>
    <row r="173" spans="2:22" ht="15.75" customHeight="1">
      <c r="B173" s="98">
        <v>157</v>
      </c>
      <c r="C173" s="94"/>
      <c r="D173" s="94"/>
      <c r="E173" s="155"/>
      <c r="F173" s="133"/>
      <c r="G173" s="92"/>
      <c r="H173" s="131"/>
      <c r="I173" s="94"/>
      <c r="J173" s="94"/>
      <c r="K173" s="94"/>
      <c r="L173" s="94"/>
      <c r="M173" s="94"/>
      <c r="N173" s="94"/>
      <c r="O173" s="94"/>
      <c r="P173" s="97"/>
      <c r="Q173" s="94"/>
      <c r="R173" s="94"/>
      <c r="S173" s="94"/>
      <c r="T173" s="94"/>
      <c r="U173" s="94"/>
      <c r="V173" s="94"/>
    </row>
    <row r="174" spans="2:22" ht="15.75" customHeight="1">
      <c r="B174" s="98">
        <v>158</v>
      </c>
      <c r="C174" s="94"/>
      <c r="D174" s="94"/>
      <c r="E174" s="155"/>
      <c r="F174" s="133"/>
      <c r="G174" s="92"/>
      <c r="H174" s="131"/>
      <c r="I174" s="94"/>
      <c r="J174" s="94"/>
      <c r="K174" s="94"/>
      <c r="L174" s="94"/>
      <c r="M174" s="94"/>
      <c r="N174" s="94"/>
      <c r="O174" s="94"/>
      <c r="P174" s="97"/>
      <c r="Q174" s="94"/>
      <c r="R174" s="94"/>
      <c r="S174" s="94"/>
      <c r="T174" s="94"/>
      <c r="U174" s="94"/>
      <c r="V174" s="94"/>
    </row>
    <row r="175" spans="2:22" ht="15.75" customHeight="1">
      <c r="B175" s="98">
        <v>159</v>
      </c>
      <c r="C175" s="94"/>
      <c r="D175" s="94"/>
      <c r="E175" s="155"/>
      <c r="F175" s="133"/>
      <c r="G175" s="92"/>
      <c r="H175" s="131"/>
      <c r="I175" s="94"/>
      <c r="J175" s="94"/>
      <c r="K175" s="94"/>
      <c r="L175" s="94"/>
      <c r="M175" s="94"/>
      <c r="N175" s="94"/>
      <c r="O175" s="94"/>
      <c r="P175" s="97"/>
      <c r="Q175" s="94"/>
      <c r="R175" s="94"/>
      <c r="S175" s="94"/>
      <c r="T175" s="94"/>
      <c r="U175" s="94"/>
      <c r="V175" s="94"/>
    </row>
    <row r="176" spans="2:22" ht="15.75" customHeight="1">
      <c r="B176" s="98">
        <v>160</v>
      </c>
      <c r="C176" s="94"/>
      <c r="D176" s="94"/>
      <c r="E176" s="155"/>
      <c r="F176" s="133"/>
      <c r="G176" s="92"/>
      <c r="H176" s="131"/>
      <c r="I176" s="94"/>
      <c r="J176" s="94"/>
      <c r="K176" s="94"/>
      <c r="L176" s="94"/>
      <c r="M176" s="94"/>
      <c r="N176" s="94"/>
      <c r="O176" s="94"/>
      <c r="P176" s="97"/>
      <c r="Q176" s="94"/>
      <c r="R176" s="94"/>
      <c r="S176" s="94"/>
      <c r="T176" s="94"/>
      <c r="U176" s="94"/>
      <c r="V176" s="94"/>
    </row>
    <row r="177" spans="2:22" ht="15.75" customHeight="1">
      <c r="B177" s="98">
        <v>161</v>
      </c>
      <c r="C177" s="94"/>
      <c r="D177" s="94"/>
      <c r="E177" s="155"/>
      <c r="F177" s="133"/>
      <c r="G177" s="92"/>
      <c r="H177" s="131"/>
      <c r="I177" s="94"/>
      <c r="J177" s="94"/>
      <c r="K177" s="94"/>
      <c r="L177" s="94"/>
      <c r="M177" s="94"/>
      <c r="N177" s="94"/>
      <c r="O177" s="94"/>
      <c r="P177" s="97"/>
      <c r="Q177" s="94"/>
      <c r="R177" s="94"/>
      <c r="S177" s="94"/>
      <c r="T177" s="94"/>
      <c r="U177" s="94"/>
      <c r="V177" s="94"/>
    </row>
    <row r="178" spans="2:22" ht="15.75" customHeight="1">
      <c r="B178" s="98">
        <v>162</v>
      </c>
      <c r="C178" s="94"/>
      <c r="D178" s="94"/>
      <c r="E178" s="155"/>
      <c r="F178" s="133"/>
      <c r="G178" s="92"/>
      <c r="H178" s="131"/>
      <c r="I178" s="94"/>
      <c r="J178" s="94"/>
      <c r="K178" s="94"/>
      <c r="L178" s="94"/>
      <c r="M178" s="94"/>
      <c r="N178" s="94"/>
      <c r="O178" s="94"/>
      <c r="P178" s="97"/>
      <c r="Q178" s="94"/>
      <c r="R178" s="94"/>
      <c r="S178" s="94"/>
      <c r="T178" s="94"/>
      <c r="U178" s="94"/>
      <c r="V178" s="94"/>
    </row>
    <row r="179" spans="2:22" ht="15.75" customHeight="1">
      <c r="B179" s="98">
        <v>163</v>
      </c>
      <c r="C179" s="94"/>
      <c r="D179" s="94"/>
      <c r="E179" s="155"/>
      <c r="F179" s="133"/>
      <c r="G179" s="92"/>
      <c r="H179" s="131"/>
      <c r="I179" s="94"/>
      <c r="J179" s="94"/>
      <c r="K179" s="94"/>
      <c r="L179" s="94"/>
      <c r="M179" s="94"/>
      <c r="N179" s="94"/>
      <c r="O179" s="94"/>
      <c r="P179" s="97"/>
      <c r="Q179" s="94"/>
      <c r="R179" s="94"/>
      <c r="S179" s="94"/>
      <c r="T179" s="94"/>
      <c r="U179" s="94"/>
      <c r="V179" s="94"/>
    </row>
    <row r="180" spans="2:22" ht="15.75" customHeight="1">
      <c r="B180" s="98">
        <v>164</v>
      </c>
      <c r="C180" s="94"/>
      <c r="D180" s="94"/>
      <c r="E180" s="155"/>
      <c r="F180" s="133"/>
      <c r="G180" s="92"/>
      <c r="H180" s="131"/>
      <c r="I180" s="94"/>
      <c r="J180" s="94"/>
      <c r="K180" s="94"/>
      <c r="L180" s="94"/>
      <c r="M180" s="94"/>
      <c r="N180" s="94"/>
      <c r="O180" s="94"/>
      <c r="P180" s="97"/>
      <c r="Q180" s="94"/>
      <c r="R180" s="94"/>
      <c r="S180" s="94"/>
      <c r="T180" s="94"/>
      <c r="U180" s="94"/>
      <c r="V180" s="94"/>
    </row>
    <row r="181" spans="2:22" ht="15.75" customHeight="1">
      <c r="B181" s="98">
        <v>165</v>
      </c>
      <c r="C181" s="94"/>
      <c r="D181" s="94"/>
      <c r="E181" s="155"/>
      <c r="F181" s="133"/>
      <c r="G181" s="92"/>
      <c r="H181" s="131"/>
      <c r="I181" s="94"/>
      <c r="J181" s="94"/>
      <c r="K181" s="94"/>
      <c r="L181" s="94"/>
      <c r="M181" s="94"/>
      <c r="N181" s="94"/>
      <c r="O181" s="94"/>
      <c r="P181" s="97"/>
      <c r="Q181" s="94"/>
      <c r="R181" s="94"/>
      <c r="S181" s="94"/>
      <c r="T181" s="94"/>
      <c r="U181" s="94"/>
      <c r="V181" s="94"/>
    </row>
    <row r="182" spans="2:22" ht="15.75" customHeight="1">
      <c r="B182" s="98">
        <v>166</v>
      </c>
      <c r="C182" s="94"/>
      <c r="D182" s="94"/>
      <c r="E182" s="155"/>
      <c r="F182" s="133"/>
      <c r="G182" s="92"/>
      <c r="H182" s="131"/>
      <c r="I182" s="94"/>
      <c r="J182" s="94"/>
      <c r="K182" s="94"/>
      <c r="L182" s="94"/>
      <c r="M182" s="94"/>
      <c r="N182" s="94"/>
      <c r="O182" s="94"/>
      <c r="P182" s="97"/>
      <c r="Q182" s="94"/>
      <c r="R182" s="94"/>
      <c r="S182" s="94"/>
      <c r="T182" s="94"/>
      <c r="U182" s="94"/>
      <c r="V182" s="94"/>
    </row>
    <row r="183" spans="2:22" ht="15.75" customHeight="1">
      <c r="B183" s="98">
        <v>167</v>
      </c>
      <c r="C183" s="94"/>
      <c r="D183" s="94"/>
      <c r="E183" s="155"/>
      <c r="F183" s="133"/>
      <c r="G183" s="92"/>
      <c r="H183" s="131"/>
      <c r="I183" s="94"/>
      <c r="J183" s="94"/>
      <c r="K183" s="94"/>
      <c r="L183" s="94"/>
      <c r="M183" s="94"/>
      <c r="N183" s="94"/>
      <c r="O183" s="94"/>
      <c r="P183" s="97"/>
      <c r="Q183" s="94"/>
      <c r="R183" s="94"/>
      <c r="S183" s="94"/>
      <c r="T183" s="94"/>
      <c r="U183" s="94"/>
      <c r="V183" s="94"/>
    </row>
    <row r="184" spans="2:22" ht="15.75" customHeight="1">
      <c r="B184" s="98">
        <v>168</v>
      </c>
      <c r="C184" s="94"/>
      <c r="D184" s="94"/>
      <c r="E184" s="155"/>
      <c r="F184" s="133"/>
      <c r="G184" s="92"/>
      <c r="H184" s="131"/>
      <c r="I184" s="94"/>
      <c r="J184" s="94"/>
      <c r="K184" s="94"/>
      <c r="L184" s="94"/>
      <c r="M184" s="94"/>
      <c r="N184" s="94"/>
      <c r="O184" s="94"/>
      <c r="P184" s="97"/>
      <c r="Q184" s="94"/>
      <c r="R184" s="94"/>
      <c r="S184" s="94"/>
      <c r="T184" s="94"/>
      <c r="U184" s="94"/>
      <c r="V184" s="94"/>
    </row>
    <row r="185" spans="2:22" ht="15.75" customHeight="1">
      <c r="B185" s="98">
        <v>169</v>
      </c>
      <c r="C185" s="94"/>
      <c r="D185" s="94"/>
      <c r="E185" s="155"/>
      <c r="F185" s="133"/>
      <c r="G185" s="92"/>
      <c r="H185" s="131"/>
      <c r="I185" s="94"/>
      <c r="J185" s="94"/>
      <c r="K185" s="94"/>
      <c r="L185" s="94"/>
      <c r="M185" s="94"/>
      <c r="N185" s="94"/>
      <c r="O185" s="94"/>
      <c r="P185" s="97"/>
      <c r="Q185" s="94"/>
      <c r="R185" s="94"/>
      <c r="S185" s="94"/>
      <c r="T185" s="94"/>
      <c r="U185" s="94"/>
      <c r="V185" s="94"/>
    </row>
    <row r="186" spans="2:22" ht="15.75" customHeight="1">
      <c r="B186" s="98">
        <v>170</v>
      </c>
      <c r="C186" s="94"/>
      <c r="D186" s="94"/>
      <c r="E186" s="155"/>
      <c r="F186" s="133"/>
      <c r="G186" s="92"/>
      <c r="H186" s="131"/>
      <c r="I186" s="94"/>
      <c r="J186" s="94"/>
      <c r="K186" s="94"/>
      <c r="L186" s="94"/>
      <c r="M186" s="94"/>
      <c r="N186" s="94"/>
      <c r="O186" s="94"/>
      <c r="P186" s="97"/>
      <c r="Q186" s="94"/>
      <c r="R186" s="94"/>
      <c r="S186" s="94"/>
      <c r="T186" s="94"/>
      <c r="U186" s="94"/>
      <c r="V186" s="94"/>
    </row>
    <row r="187" spans="2:22" ht="15.75" customHeight="1">
      <c r="B187" s="98">
        <v>171</v>
      </c>
      <c r="C187" s="94"/>
      <c r="D187" s="94"/>
      <c r="E187" s="155"/>
      <c r="F187" s="133"/>
      <c r="G187" s="92"/>
      <c r="H187" s="131"/>
      <c r="I187" s="94"/>
      <c r="J187" s="94"/>
      <c r="K187" s="94"/>
      <c r="L187" s="94"/>
      <c r="M187" s="94"/>
      <c r="N187" s="94"/>
      <c r="O187" s="94"/>
      <c r="P187" s="97"/>
      <c r="Q187" s="94"/>
      <c r="R187" s="94"/>
      <c r="S187" s="94"/>
      <c r="T187" s="94"/>
      <c r="U187" s="94"/>
      <c r="V187" s="94"/>
    </row>
    <row r="188" spans="2:22" ht="15.75" customHeight="1">
      <c r="B188" s="98">
        <v>172</v>
      </c>
      <c r="C188" s="94"/>
      <c r="D188" s="94"/>
      <c r="E188" s="155"/>
      <c r="F188" s="133"/>
      <c r="G188" s="92"/>
      <c r="H188" s="131"/>
      <c r="I188" s="94"/>
      <c r="J188" s="94"/>
      <c r="K188" s="94"/>
      <c r="L188" s="94"/>
      <c r="M188" s="94"/>
      <c r="N188" s="94"/>
      <c r="O188" s="94"/>
      <c r="P188" s="97"/>
      <c r="Q188" s="94"/>
      <c r="R188" s="94"/>
      <c r="S188" s="94"/>
      <c r="T188" s="94"/>
      <c r="U188" s="94"/>
      <c r="V188" s="94"/>
    </row>
    <row r="189" spans="2:22" ht="15.75" customHeight="1">
      <c r="B189" s="98">
        <v>173</v>
      </c>
      <c r="C189" s="94"/>
      <c r="D189" s="94"/>
      <c r="E189" s="155"/>
      <c r="F189" s="133"/>
      <c r="G189" s="92"/>
      <c r="H189" s="131"/>
      <c r="I189" s="94"/>
      <c r="J189" s="94"/>
      <c r="K189" s="94"/>
      <c r="L189" s="94"/>
      <c r="M189" s="94"/>
      <c r="N189" s="94"/>
      <c r="O189" s="94"/>
      <c r="P189" s="97"/>
      <c r="Q189" s="94"/>
      <c r="R189" s="94"/>
      <c r="S189" s="94"/>
      <c r="T189" s="94"/>
      <c r="U189" s="94"/>
      <c r="V189" s="94"/>
    </row>
    <row r="190" spans="2:22" ht="15.75" customHeight="1">
      <c r="B190" s="98">
        <v>174</v>
      </c>
      <c r="C190" s="94"/>
      <c r="D190" s="94"/>
      <c r="E190" s="155"/>
      <c r="F190" s="133"/>
      <c r="G190" s="92"/>
      <c r="H190" s="131"/>
      <c r="I190" s="94"/>
      <c r="J190" s="94"/>
      <c r="K190" s="94"/>
      <c r="L190" s="94"/>
      <c r="M190" s="94"/>
      <c r="N190" s="94"/>
      <c r="O190" s="94"/>
      <c r="P190" s="97"/>
      <c r="Q190" s="94"/>
      <c r="R190" s="94"/>
      <c r="S190" s="94"/>
      <c r="T190" s="94"/>
      <c r="U190" s="94"/>
      <c r="V190" s="94"/>
    </row>
    <row r="191" spans="2:22" ht="15.75" customHeight="1">
      <c r="B191" s="98">
        <v>175</v>
      </c>
      <c r="C191" s="94"/>
      <c r="D191" s="94"/>
      <c r="E191" s="155"/>
      <c r="F191" s="133"/>
      <c r="G191" s="92"/>
      <c r="H191" s="131"/>
      <c r="I191" s="94"/>
      <c r="J191" s="94"/>
      <c r="K191" s="94"/>
      <c r="L191" s="94"/>
      <c r="M191" s="94"/>
      <c r="N191" s="94"/>
      <c r="O191" s="94"/>
      <c r="P191" s="97"/>
      <c r="Q191" s="94"/>
      <c r="R191" s="94"/>
      <c r="S191" s="94"/>
      <c r="T191" s="94"/>
      <c r="U191" s="94"/>
      <c r="V191" s="94"/>
    </row>
    <row r="192" spans="2:22" ht="15.75" customHeight="1">
      <c r="B192" s="98">
        <v>176</v>
      </c>
      <c r="C192" s="94"/>
      <c r="D192" s="94"/>
      <c r="E192" s="155"/>
      <c r="F192" s="133"/>
      <c r="G192" s="92"/>
      <c r="H192" s="131"/>
      <c r="I192" s="94"/>
      <c r="J192" s="94"/>
      <c r="K192" s="94"/>
      <c r="L192" s="94"/>
      <c r="M192" s="94"/>
      <c r="N192" s="94"/>
      <c r="O192" s="94"/>
      <c r="P192" s="97"/>
      <c r="Q192" s="94"/>
      <c r="R192" s="94"/>
      <c r="S192" s="94"/>
      <c r="T192" s="94"/>
      <c r="U192" s="94"/>
      <c r="V192" s="94"/>
    </row>
    <row r="193" spans="2:22" ht="15.75" customHeight="1">
      <c r="B193" s="98">
        <v>177</v>
      </c>
      <c r="C193" s="94"/>
      <c r="D193" s="94"/>
      <c r="E193" s="155"/>
      <c r="F193" s="133"/>
      <c r="G193" s="92"/>
      <c r="H193" s="131"/>
      <c r="I193" s="94"/>
      <c r="J193" s="94"/>
      <c r="K193" s="94"/>
      <c r="L193" s="94"/>
      <c r="M193" s="94"/>
      <c r="N193" s="94"/>
      <c r="O193" s="94"/>
      <c r="P193" s="97"/>
      <c r="Q193" s="94"/>
      <c r="R193" s="94"/>
      <c r="S193" s="94"/>
      <c r="T193" s="94"/>
      <c r="U193" s="94"/>
      <c r="V193" s="94"/>
    </row>
    <row r="194" spans="2:22" ht="15.75" customHeight="1">
      <c r="B194" s="98">
        <v>178</v>
      </c>
      <c r="C194" s="94"/>
      <c r="D194" s="94"/>
      <c r="E194" s="155"/>
      <c r="F194" s="133"/>
      <c r="G194" s="92"/>
      <c r="H194" s="131"/>
      <c r="I194" s="94"/>
      <c r="J194" s="94"/>
      <c r="K194" s="94"/>
      <c r="L194" s="94"/>
      <c r="M194" s="94"/>
      <c r="N194" s="94"/>
      <c r="O194" s="94"/>
      <c r="P194" s="97"/>
      <c r="Q194" s="94"/>
      <c r="R194" s="94"/>
      <c r="S194" s="94"/>
      <c r="T194" s="94"/>
      <c r="U194" s="94"/>
      <c r="V194" s="94"/>
    </row>
    <row r="195" spans="2:22" ht="15.75" customHeight="1">
      <c r="B195" s="98">
        <v>179</v>
      </c>
      <c r="C195" s="94"/>
      <c r="D195" s="94"/>
      <c r="E195" s="155"/>
      <c r="F195" s="133"/>
      <c r="G195" s="92"/>
      <c r="H195" s="131"/>
      <c r="I195" s="94"/>
      <c r="J195" s="94"/>
      <c r="K195" s="94"/>
      <c r="L195" s="94"/>
      <c r="M195" s="94"/>
      <c r="N195" s="94"/>
      <c r="O195" s="94"/>
      <c r="P195" s="97"/>
      <c r="Q195" s="94"/>
      <c r="R195" s="94"/>
      <c r="S195" s="94"/>
      <c r="T195" s="94"/>
      <c r="U195" s="94"/>
      <c r="V195" s="94"/>
    </row>
    <row r="196" spans="2:22" ht="15.75" customHeight="1">
      <c r="B196" s="98">
        <v>180</v>
      </c>
      <c r="C196" s="94"/>
      <c r="D196" s="94"/>
      <c r="E196" s="155"/>
      <c r="F196" s="133"/>
      <c r="G196" s="92"/>
      <c r="H196" s="131"/>
      <c r="I196" s="94"/>
      <c r="J196" s="94"/>
      <c r="K196" s="94"/>
      <c r="L196" s="94"/>
      <c r="M196" s="94"/>
      <c r="N196" s="94"/>
      <c r="O196" s="94"/>
      <c r="P196" s="97"/>
      <c r="Q196" s="94"/>
      <c r="R196" s="94"/>
      <c r="S196" s="94"/>
      <c r="T196" s="94"/>
      <c r="U196" s="94"/>
      <c r="V196" s="94"/>
    </row>
    <row r="197" spans="2:22" ht="15.75" customHeight="1">
      <c r="B197" s="98">
        <v>181</v>
      </c>
      <c r="C197" s="94"/>
      <c r="D197" s="94"/>
      <c r="E197" s="155"/>
      <c r="F197" s="133"/>
      <c r="G197" s="92"/>
      <c r="H197" s="131"/>
      <c r="I197" s="94"/>
      <c r="J197" s="94"/>
      <c r="K197" s="94"/>
      <c r="L197" s="94"/>
      <c r="M197" s="94"/>
      <c r="N197" s="94"/>
      <c r="O197" s="94"/>
      <c r="P197" s="97"/>
      <c r="Q197" s="94"/>
      <c r="R197" s="94"/>
      <c r="S197" s="94"/>
      <c r="T197" s="94"/>
      <c r="U197" s="94"/>
      <c r="V197" s="94"/>
    </row>
    <row r="198" spans="2:22" ht="15.75" customHeight="1">
      <c r="B198" s="98">
        <v>182</v>
      </c>
      <c r="C198" s="94"/>
      <c r="D198" s="94"/>
      <c r="E198" s="155"/>
      <c r="F198" s="133"/>
      <c r="G198" s="92"/>
      <c r="H198" s="131"/>
      <c r="I198" s="94"/>
      <c r="J198" s="94"/>
      <c r="K198" s="94"/>
      <c r="L198" s="94"/>
      <c r="M198" s="94"/>
      <c r="N198" s="94"/>
      <c r="O198" s="94"/>
      <c r="P198" s="97"/>
      <c r="Q198" s="94"/>
      <c r="R198" s="94"/>
      <c r="S198" s="94"/>
      <c r="T198" s="94"/>
      <c r="U198" s="94"/>
      <c r="V198" s="94"/>
    </row>
    <row r="199" spans="2:22" ht="15.75" customHeight="1">
      <c r="B199" s="98">
        <v>183</v>
      </c>
      <c r="C199" s="94"/>
      <c r="D199" s="94"/>
      <c r="E199" s="155"/>
      <c r="F199" s="133"/>
      <c r="G199" s="92"/>
      <c r="H199" s="131"/>
      <c r="I199" s="94"/>
      <c r="J199" s="94"/>
      <c r="K199" s="94"/>
      <c r="L199" s="94"/>
      <c r="M199" s="94"/>
      <c r="N199" s="94"/>
      <c r="O199" s="94"/>
      <c r="P199" s="97"/>
      <c r="Q199" s="94"/>
      <c r="R199" s="94"/>
      <c r="S199" s="94"/>
      <c r="T199" s="94"/>
      <c r="U199" s="94"/>
      <c r="V199" s="94"/>
    </row>
    <row r="200" spans="2:22" ht="15.75" customHeight="1">
      <c r="B200" s="98">
        <v>184</v>
      </c>
      <c r="C200" s="94"/>
      <c r="D200" s="94"/>
      <c r="E200" s="155"/>
      <c r="F200" s="133"/>
      <c r="G200" s="92"/>
      <c r="H200" s="131"/>
      <c r="I200" s="94"/>
      <c r="J200" s="94"/>
      <c r="K200" s="94"/>
      <c r="L200" s="94"/>
      <c r="M200" s="94"/>
      <c r="N200" s="94"/>
      <c r="O200" s="94"/>
      <c r="P200" s="97"/>
      <c r="Q200" s="94"/>
      <c r="R200" s="94"/>
      <c r="S200" s="94"/>
      <c r="T200" s="94"/>
      <c r="U200" s="94"/>
      <c r="V200" s="94"/>
    </row>
    <row r="201" spans="2:22" ht="15.75" customHeight="1">
      <c r="B201" s="98">
        <v>185</v>
      </c>
      <c r="C201" s="94"/>
      <c r="D201" s="94"/>
      <c r="E201" s="155"/>
      <c r="F201" s="133"/>
      <c r="G201" s="92"/>
      <c r="H201" s="131"/>
      <c r="I201" s="94"/>
      <c r="J201" s="94"/>
      <c r="K201" s="94"/>
      <c r="L201" s="94"/>
      <c r="M201" s="94"/>
      <c r="N201" s="94"/>
      <c r="O201" s="94"/>
      <c r="P201" s="97"/>
      <c r="Q201" s="94"/>
      <c r="R201" s="94"/>
      <c r="S201" s="94"/>
      <c r="T201" s="94"/>
      <c r="U201" s="94"/>
      <c r="V201" s="94"/>
    </row>
    <row r="202" spans="2:22" ht="15.75" customHeight="1">
      <c r="B202" s="98">
        <v>186</v>
      </c>
      <c r="C202" s="94"/>
      <c r="D202" s="94"/>
      <c r="E202" s="155"/>
      <c r="F202" s="133"/>
      <c r="G202" s="92"/>
      <c r="H202" s="131"/>
      <c r="I202" s="94"/>
      <c r="J202" s="94"/>
      <c r="K202" s="94"/>
      <c r="L202" s="94"/>
      <c r="M202" s="94"/>
      <c r="N202" s="94"/>
      <c r="O202" s="94"/>
      <c r="P202" s="97"/>
      <c r="Q202" s="94"/>
      <c r="R202" s="94"/>
      <c r="S202" s="94"/>
      <c r="T202" s="94"/>
      <c r="U202" s="94"/>
      <c r="V202" s="94"/>
    </row>
    <row r="203" spans="2:22" ht="15.75" customHeight="1">
      <c r="B203" s="98">
        <v>187</v>
      </c>
      <c r="C203" s="94"/>
      <c r="D203" s="94"/>
      <c r="E203" s="155"/>
      <c r="F203" s="133"/>
      <c r="G203" s="92"/>
      <c r="H203" s="131"/>
      <c r="I203" s="94"/>
      <c r="J203" s="94"/>
      <c r="K203" s="94"/>
      <c r="L203" s="94"/>
      <c r="M203" s="94"/>
      <c r="N203" s="94"/>
      <c r="O203" s="94"/>
      <c r="P203" s="97"/>
      <c r="Q203" s="94"/>
      <c r="R203" s="94"/>
      <c r="S203" s="94"/>
      <c r="T203" s="94"/>
      <c r="U203" s="94"/>
      <c r="V203" s="94"/>
    </row>
    <row r="204" spans="2:22" ht="15.75" customHeight="1">
      <c r="B204" s="98">
        <v>188</v>
      </c>
      <c r="C204" s="94"/>
      <c r="D204" s="94"/>
      <c r="E204" s="155"/>
      <c r="F204" s="133"/>
      <c r="G204" s="92"/>
      <c r="H204" s="131"/>
      <c r="I204" s="94"/>
      <c r="J204" s="94"/>
      <c r="K204" s="94"/>
      <c r="L204" s="94"/>
      <c r="M204" s="94"/>
      <c r="N204" s="94"/>
      <c r="O204" s="94"/>
      <c r="P204" s="97"/>
      <c r="Q204" s="94"/>
      <c r="R204" s="94"/>
      <c r="S204" s="94"/>
      <c r="T204" s="94"/>
      <c r="U204" s="94"/>
      <c r="V204" s="94"/>
    </row>
    <row r="205" spans="2:22" ht="15.75" customHeight="1">
      <c r="B205" s="98">
        <v>189</v>
      </c>
      <c r="C205" s="94"/>
      <c r="D205" s="94"/>
      <c r="E205" s="155"/>
      <c r="F205" s="133"/>
      <c r="G205" s="92"/>
      <c r="H205" s="131"/>
      <c r="I205" s="94"/>
      <c r="J205" s="94"/>
      <c r="K205" s="94"/>
      <c r="L205" s="94"/>
      <c r="M205" s="94"/>
      <c r="N205" s="94"/>
      <c r="O205" s="94"/>
      <c r="P205" s="97"/>
      <c r="Q205" s="94"/>
      <c r="R205" s="94"/>
      <c r="S205" s="94"/>
      <c r="T205" s="94"/>
      <c r="U205" s="94"/>
      <c r="V205" s="94"/>
    </row>
    <row r="206" spans="2:22" ht="15.75" customHeight="1">
      <c r="B206" s="98">
        <v>190</v>
      </c>
      <c r="C206" s="94"/>
      <c r="D206" s="94"/>
      <c r="E206" s="155"/>
      <c r="F206" s="133"/>
      <c r="G206" s="92"/>
      <c r="H206" s="131"/>
      <c r="I206" s="94"/>
      <c r="J206" s="94"/>
      <c r="K206" s="94"/>
      <c r="L206" s="94"/>
      <c r="M206" s="94"/>
      <c r="N206" s="94"/>
      <c r="O206" s="94"/>
      <c r="P206" s="97"/>
      <c r="Q206" s="94"/>
      <c r="R206" s="94"/>
      <c r="S206" s="94"/>
      <c r="T206" s="94"/>
      <c r="U206" s="94"/>
      <c r="V206" s="94"/>
    </row>
    <row r="207" spans="2:22" ht="15.75" customHeight="1">
      <c r="B207" s="98">
        <v>191</v>
      </c>
      <c r="C207" s="94"/>
      <c r="D207" s="94"/>
      <c r="E207" s="155"/>
      <c r="F207" s="133"/>
      <c r="G207" s="92"/>
      <c r="H207" s="131"/>
      <c r="I207" s="94"/>
      <c r="J207" s="94"/>
      <c r="K207" s="94"/>
      <c r="L207" s="94"/>
      <c r="M207" s="94"/>
      <c r="N207" s="94"/>
      <c r="O207" s="94"/>
      <c r="P207" s="97"/>
      <c r="Q207" s="94"/>
      <c r="R207" s="94"/>
      <c r="S207" s="94"/>
      <c r="T207" s="94"/>
      <c r="U207" s="94"/>
      <c r="V207" s="94"/>
    </row>
    <row r="208" spans="2:22" ht="15.75" customHeight="1">
      <c r="B208" s="98">
        <v>192</v>
      </c>
      <c r="C208" s="94"/>
      <c r="D208" s="94"/>
      <c r="E208" s="155"/>
      <c r="F208" s="133"/>
      <c r="G208" s="92"/>
      <c r="H208" s="131"/>
      <c r="I208" s="94"/>
      <c r="J208" s="94"/>
      <c r="K208" s="94"/>
      <c r="L208" s="94"/>
      <c r="M208" s="94"/>
      <c r="N208" s="94"/>
      <c r="O208" s="94"/>
      <c r="P208" s="97"/>
      <c r="Q208" s="94"/>
      <c r="R208" s="94"/>
      <c r="S208" s="94"/>
      <c r="T208" s="94"/>
      <c r="U208" s="94"/>
      <c r="V208" s="94"/>
    </row>
    <row r="209" spans="2:22" ht="15.75" customHeight="1">
      <c r="B209" s="98">
        <v>193</v>
      </c>
      <c r="C209" s="94"/>
      <c r="D209" s="94"/>
      <c r="E209" s="155"/>
      <c r="F209" s="133"/>
      <c r="G209" s="92"/>
      <c r="H209" s="131"/>
      <c r="I209" s="94"/>
      <c r="J209" s="94"/>
      <c r="K209" s="94"/>
      <c r="L209" s="94"/>
      <c r="M209" s="94"/>
      <c r="N209" s="94"/>
      <c r="O209" s="94"/>
      <c r="P209" s="97"/>
      <c r="Q209" s="94"/>
      <c r="R209" s="94"/>
      <c r="S209" s="94"/>
      <c r="T209" s="94"/>
      <c r="U209" s="94"/>
      <c r="V209" s="94"/>
    </row>
    <row r="210" spans="2:22" ht="15.75" customHeight="1">
      <c r="B210" s="98">
        <v>194</v>
      </c>
      <c r="C210" s="94"/>
      <c r="D210" s="94"/>
      <c r="E210" s="155"/>
      <c r="F210" s="133"/>
      <c r="G210" s="92"/>
      <c r="H210" s="131"/>
      <c r="I210" s="94"/>
      <c r="J210" s="94"/>
      <c r="K210" s="94"/>
      <c r="L210" s="94"/>
      <c r="M210" s="94"/>
      <c r="N210" s="94"/>
      <c r="O210" s="94"/>
      <c r="P210" s="97"/>
      <c r="Q210" s="94"/>
      <c r="R210" s="94"/>
      <c r="S210" s="94"/>
      <c r="T210" s="94"/>
      <c r="U210" s="94"/>
      <c r="V210" s="94"/>
    </row>
    <row r="211" spans="2:22" ht="15.75" customHeight="1">
      <c r="B211" s="98">
        <v>195</v>
      </c>
      <c r="C211" s="94"/>
      <c r="D211" s="94"/>
      <c r="E211" s="155"/>
      <c r="F211" s="155"/>
      <c r="G211" s="92"/>
      <c r="H211" s="131"/>
      <c r="I211" s="94"/>
      <c r="J211" s="94"/>
      <c r="K211" s="94"/>
      <c r="L211" s="94"/>
      <c r="M211" s="94"/>
      <c r="N211" s="94"/>
      <c r="O211" s="94"/>
      <c r="P211" s="97"/>
      <c r="Q211" s="94"/>
      <c r="R211" s="94"/>
      <c r="S211" s="94"/>
      <c r="T211" s="94"/>
      <c r="U211" s="94"/>
      <c r="V211" s="94"/>
    </row>
    <row r="212" spans="2:22" ht="15.75" customHeight="1">
      <c r="B212" s="98">
        <v>196</v>
      </c>
      <c r="C212" s="94"/>
      <c r="D212" s="94"/>
      <c r="E212" s="155"/>
      <c r="F212" s="155"/>
      <c r="G212" s="92"/>
      <c r="H212" s="131"/>
      <c r="I212" s="94"/>
      <c r="J212" s="94"/>
      <c r="K212" s="94"/>
      <c r="L212" s="94"/>
      <c r="M212" s="94"/>
      <c r="N212" s="94"/>
      <c r="O212" s="94"/>
      <c r="P212" s="97"/>
      <c r="Q212" s="94"/>
      <c r="R212" s="94"/>
      <c r="S212" s="94"/>
      <c r="T212" s="94"/>
      <c r="U212" s="94"/>
      <c r="V212" s="94"/>
    </row>
    <row r="213" spans="2:22" ht="15.75" customHeight="1">
      <c r="B213" s="98">
        <v>197</v>
      </c>
      <c r="C213" s="94"/>
      <c r="D213" s="94"/>
      <c r="E213" s="155"/>
      <c r="F213" s="155"/>
      <c r="G213" s="92"/>
      <c r="H213" s="131"/>
      <c r="I213" s="94"/>
      <c r="J213" s="94"/>
      <c r="K213" s="94"/>
      <c r="L213" s="94"/>
      <c r="M213" s="94"/>
      <c r="N213" s="94"/>
      <c r="O213" s="94"/>
      <c r="P213" s="97"/>
      <c r="Q213" s="94"/>
      <c r="R213" s="94"/>
      <c r="S213" s="94"/>
      <c r="T213" s="94"/>
      <c r="U213" s="94"/>
      <c r="V213" s="94"/>
    </row>
    <row r="214" spans="2:22" ht="15.75" customHeight="1">
      <c r="B214" s="98">
        <v>198</v>
      </c>
      <c r="C214" s="94"/>
      <c r="D214" s="94"/>
      <c r="E214" s="155"/>
      <c r="F214" s="155"/>
      <c r="G214" s="92"/>
      <c r="H214" s="131"/>
      <c r="I214" s="94"/>
      <c r="J214" s="94"/>
      <c r="K214" s="94"/>
      <c r="L214" s="94"/>
      <c r="M214" s="94"/>
      <c r="N214" s="94"/>
      <c r="O214" s="94"/>
      <c r="P214" s="97"/>
      <c r="Q214" s="94"/>
      <c r="R214" s="94"/>
      <c r="S214" s="94"/>
      <c r="T214" s="94"/>
      <c r="U214" s="94"/>
      <c r="V214" s="94"/>
    </row>
    <row r="215" spans="2:22" ht="15.75" customHeight="1">
      <c r="B215" s="98">
        <v>199</v>
      </c>
      <c r="C215" s="94"/>
      <c r="D215" s="94"/>
      <c r="E215" s="155"/>
      <c r="F215" s="155"/>
      <c r="G215" s="92"/>
      <c r="H215" s="131"/>
      <c r="I215" s="94"/>
      <c r="J215" s="94"/>
      <c r="K215" s="94"/>
      <c r="L215" s="94"/>
      <c r="M215" s="94"/>
      <c r="N215" s="94"/>
      <c r="O215" s="94"/>
      <c r="P215" s="97"/>
      <c r="Q215" s="94"/>
      <c r="R215" s="94"/>
      <c r="S215" s="94"/>
      <c r="T215" s="94"/>
      <c r="U215" s="94"/>
      <c r="V215" s="94"/>
    </row>
    <row r="216" spans="2:22" ht="15.75" customHeight="1">
      <c r="B216" s="98">
        <v>200</v>
      </c>
      <c r="C216" s="94"/>
      <c r="D216" s="94"/>
      <c r="E216" s="155"/>
      <c r="F216" s="155"/>
      <c r="G216" s="92"/>
      <c r="H216" s="131"/>
      <c r="I216" s="94"/>
      <c r="J216" s="94"/>
      <c r="K216" s="94"/>
      <c r="L216" s="94"/>
      <c r="M216" s="94"/>
      <c r="N216" s="94"/>
      <c r="O216" s="94"/>
      <c r="P216" s="97"/>
      <c r="Q216" s="94"/>
      <c r="R216" s="94"/>
      <c r="S216" s="94"/>
      <c r="T216" s="94"/>
      <c r="U216" s="94"/>
      <c r="V216" s="94"/>
    </row>
    <row r="217" spans="2:22" ht="15.75" customHeight="1">
      <c r="B217" s="98">
        <v>201</v>
      </c>
      <c r="C217" s="94"/>
      <c r="D217" s="94"/>
      <c r="E217" s="155"/>
      <c r="F217" s="155"/>
      <c r="G217" s="92"/>
      <c r="H217" s="131"/>
      <c r="I217" s="94"/>
      <c r="J217" s="94"/>
      <c r="K217" s="94"/>
      <c r="L217" s="94"/>
      <c r="M217" s="94"/>
      <c r="N217" s="94"/>
      <c r="O217" s="94"/>
      <c r="P217" s="97"/>
      <c r="Q217" s="94"/>
      <c r="R217" s="94"/>
      <c r="S217" s="94"/>
      <c r="T217" s="94"/>
      <c r="U217" s="94"/>
      <c r="V217" s="94"/>
    </row>
    <row r="218" spans="2:22" ht="15.75" customHeight="1">
      <c r="B218" s="98">
        <v>202</v>
      </c>
      <c r="C218" s="94"/>
      <c r="D218" s="94"/>
      <c r="E218" s="155"/>
      <c r="F218" s="155"/>
      <c r="G218" s="92"/>
      <c r="H218" s="131"/>
      <c r="I218" s="94"/>
      <c r="J218" s="94"/>
      <c r="K218" s="94"/>
      <c r="L218" s="94"/>
      <c r="M218" s="94"/>
      <c r="N218" s="94"/>
      <c r="O218" s="94"/>
      <c r="P218" s="97"/>
      <c r="Q218" s="94"/>
      <c r="R218" s="94"/>
      <c r="S218" s="94"/>
      <c r="T218" s="94"/>
      <c r="U218" s="94"/>
      <c r="V218" s="94"/>
    </row>
    <row r="219" spans="2:22" ht="15.75" customHeight="1">
      <c r="B219" s="98">
        <v>203</v>
      </c>
      <c r="C219" s="94"/>
      <c r="D219" s="94"/>
      <c r="E219" s="155"/>
      <c r="F219" s="155"/>
      <c r="G219" s="92"/>
      <c r="H219" s="131"/>
      <c r="I219" s="94"/>
      <c r="J219" s="94"/>
      <c r="K219" s="94"/>
      <c r="L219" s="94"/>
      <c r="M219" s="94"/>
      <c r="N219" s="94"/>
      <c r="O219" s="94"/>
      <c r="P219" s="97"/>
      <c r="Q219" s="94"/>
      <c r="R219" s="94"/>
      <c r="S219" s="94"/>
      <c r="T219" s="94"/>
      <c r="U219" s="94"/>
      <c r="V219" s="94"/>
    </row>
    <row r="220" spans="2:22" ht="15.75" customHeight="1">
      <c r="B220" s="98">
        <v>204</v>
      </c>
      <c r="C220" s="94"/>
      <c r="D220" s="94"/>
      <c r="E220" s="155"/>
      <c r="F220" s="155"/>
      <c r="G220" s="92"/>
      <c r="H220" s="131"/>
      <c r="I220" s="94"/>
      <c r="J220" s="94"/>
      <c r="K220" s="94"/>
      <c r="L220" s="94"/>
      <c r="M220" s="94"/>
      <c r="N220" s="94"/>
      <c r="O220" s="94"/>
      <c r="P220" s="97"/>
      <c r="Q220" s="94"/>
      <c r="R220" s="94"/>
      <c r="S220" s="94"/>
      <c r="T220" s="94"/>
      <c r="U220" s="94"/>
      <c r="V220" s="94"/>
    </row>
    <row r="221" spans="2:22" ht="15.75" customHeight="1">
      <c r="B221" s="98">
        <v>205</v>
      </c>
      <c r="C221" s="94"/>
      <c r="D221" s="94"/>
      <c r="E221" s="155"/>
      <c r="F221" s="155"/>
      <c r="G221" s="92"/>
      <c r="H221" s="131"/>
      <c r="I221" s="94"/>
      <c r="J221" s="94"/>
      <c r="K221" s="94"/>
      <c r="L221" s="94"/>
      <c r="M221" s="94"/>
      <c r="N221" s="94"/>
      <c r="O221" s="94"/>
      <c r="P221" s="97"/>
      <c r="Q221" s="94"/>
      <c r="R221" s="94"/>
      <c r="S221" s="94"/>
      <c r="T221" s="94"/>
      <c r="U221" s="94"/>
      <c r="V221" s="94"/>
    </row>
    <row r="222" spans="2:22" ht="15.75" customHeight="1">
      <c r="B222" s="98">
        <v>206</v>
      </c>
      <c r="C222" s="94"/>
      <c r="D222" s="94"/>
      <c r="E222" s="155"/>
      <c r="F222" s="155"/>
      <c r="G222" s="92"/>
      <c r="H222" s="131"/>
      <c r="I222" s="94"/>
      <c r="J222" s="94"/>
      <c r="K222" s="94"/>
      <c r="L222" s="94"/>
      <c r="M222" s="94"/>
      <c r="N222" s="94"/>
      <c r="O222" s="94"/>
      <c r="P222" s="97"/>
      <c r="Q222" s="94"/>
      <c r="R222" s="94"/>
      <c r="S222" s="94"/>
      <c r="T222" s="94"/>
      <c r="U222" s="94"/>
      <c r="V222" s="94"/>
    </row>
    <row r="223" spans="2:22" ht="15.75" customHeight="1">
      <c r="B223" s="98">
        <v>207</v>
      </c>
      <c r="C223" s="94"/>
      <c r="D223" s="94"/>
      <c r="E223" s="155"/>
      <c r="F223" s="155"/>
      <c r="G223" s="92"/>
      <c r="H223" s="131"/>
      <c r="I223" s="94"/>
      <c r="J223" s="94"/>
      <c r="K223" s="94"/>
      <c r="L223" s="94"/>
      <c r="M223" s="94"/>
      <c r="N223" s="94"/>
      <c r="O223" s="94"/>
      <c r="P223" s="97"/>
      <c r="Q223" s="94"/>
      <c r="R223" s="94"/>
      <c r="S223" s="94"/>
      <c r="T223" s="94"/>
      <c r="U223" s="94"/>
      <c r="V223" s="94"/>
    </row>
    <row r="224" spans="2:22" ht="15.75" customHeight="1">
      <c r="B224" s="98">
        <v>208</v>
      </c>
      <c r="C224" s="94"/>
      <c r="D224" s="94"/>
      <c r="E224" s="155"/>
      <c r="F224" s="155"/>
      <c r="G224" s="92"/>
      <c r="H224" s="131"/>
      <c r="I224" s="94"/>
      <c r="J224" s="94"/>
      <c r="K224" s="94"/>
      <c r="L224" s="94"/>
      <c r="M224" s="94"/>
      <c r="N224" s="94"/>
      <c r="O224" s="94"/>
      <c r="P224" s="97"/>
      <c r="Q224" s="94"/>
      <c r="R224" s="94"/>
      <c r="S224" s="94"/>
      <c r="T224" s="94"/>
      <c r="U224" s="94"/>
      <c r="V224" s="94"/>
    </row>
    <row r="225" spans="2:22" ht="15.75" customHeight="1">
      <c r="B225" s="98">
        <v>209</v>
      </c>
      <c r="C225" s="94"/>
      <c r="D225" s="94"/>
      <c r="E225" s="155"/>
      <c r="F225" s="155"/>
      <c r="G225" s="92"/>
      <c r="H225" s="131"/>
      <c r="I225" s="94"/>
      <c r="J225" s="94"/>
      <c r="K225" s="94"/>
      <c r="L225" s="94"/>
      <c r="M225" s="94"/>
      <c r="N225" s="94"/>
      <c r="O225" s="94"/>
      <c r="P225" s="97"/>
      <c r="Q225" s="94"/>
      <c r="R225" s="94"/>
      <c r="S225" s="94"/>
      <c r="T225" s="94"/>
      <c r="U225" s="94"/>
      <c r="V225" s="94"/>
    </row>
    <row r="226" spans="2:22" ht="15.75" customHeight="1">
      <c r="B226" s="98">
        <v>210</v>
      </c>
      <c r="C226" s="94"/>
      <c r="D226" s="94"/>
      <c r="E226" s="155"/>
      <c r="F226" s="155"/>
      <c r="G226" s="92"/>
      <c r="H226" s="131"/>
      <c r="I226" s="94"/>
      <c r="J226" s="94"/>
      <c r="K226" s="94"/>
      <c r="L226" s="94"/>
      <c r="M226" s="94"/>
      <c r="N226" s="94"/>
      <c r="O226" s="94"/>
      <c r="P226" s="97"/>
      <c r="Q226" s="94"/>
      <c r="R226" s="94"/>
      <c r="S226" s="94"/>
      <c r="T226" s="94"/>
      <c r="U226" s="94"/>
      <c r="V226" s="94"/>
    </row>
    <row r="227" spans="2:22" ht="15.75" customHeight="1">
      <c r="B227" s="98">
        <v>211</v>
      </c>
      <c r="C227" s="94"/>
      <c r="D227" s="94"/>
      <c r="E227" s="155"/>
      <c r="F227" s="155"/>
      <c r="G227" s="92"/>
      <c r="H227" s="131"/>
      <c r="I227" s="94"/>
      <c r="J227" s="94"/>
      <c r="K227" s="94"/>
      <c r="L227" s="94"/>
      <c r="M227" s="94"/>
      <c r="N227" s="94"/>
      <c r="O227" s="94"/>
      <c r="P227" s="97"/>
      <c r="Q227" s="94"/>
      <c r="R227" s="94"/>
      <c r="S227" s="94"/>
      <c r="T227" s="94"/>
      <c r="U227" s="94"/>
      <c r="V227" s="94"/>
    </row>
    <row r="228" spans="2:22" ht="15.75" customHeight="1">
      <c r="B228" s="98">
        <v>212</v>
      </c>
      <c r="C228" s="94"/>
      <c r="D228" s="94"/>
      <c r="E228" s="155"/>
      <c r="F228" s="155"/>
      <c r="G228" s="92"/>
      <c r="H228" s="131"/>
      <c r="I228" s="94"/>
      <c r="J228" s="94"/>
      <c r="K228" s="94"/>
      <c r="L228" s="94"/>
      <c r="M228" s="94"/>
      <c r="N228" s="94"/>
      <c r="O228" s="94"/>
      <c r="P228" s="97"/>
      <c r="Q228" s="94"/>
      <c r="R228" s="94"/>
      <c r="S228" s="94"/>
      <c r="T228" s="94"/>
      <c r="U228" s="94"/>
      <c r="V228" s="94"/>
    </row>
    <row r="229" spans="2:22" ht="15.75" customHeight="1">
      <c r="B229" s="98">
        <v>213</v>
      </c>
      <c r="C229" s="94"/>
      <c r="D229" s="94"/>
      <c r="E229" s="155"/>
      <c r="F229" s="155"/>
      <c r="G229" s="92"/>
      <c r="H229" s="131"/>
      <c r="I229" s="94"/>
      <c r="J229" s="94"/>
      <c r="K229" s="94"/>
      <c r="L229" s="94"/>
      <c r="M229" s="94"/>
      <c r="N229" s="94"/>
      <c r="O229" s="94"/>
      <c r="P229" s="97"/>
      <c r="Q229" s="94"/>
      <c r="R229" s="94"/>
      <c r="S229" s="94"/>
      <c r="T229" s="94"/>
      <c r="U229" s="94"/>
      <c r="V229" s="94"/>
    </row>
    <row r="230" spans="2:22" ht="15.75" customHeight="1">
      <c r="B230" s="98">
        <v>214</v>
      </c>
      <c r="C230" s="94"/>
      <c r="D230" s="94"/>
      <c r="E230" s="155"/>
      <c r="F230" s="155"/>
      <c r="G230" s="92"/>
      <c r="H230" s="131"/>
      <c r="I230" s="94"/>
      <c r="J230" s="94"/>
      <c r="K230" s="94"/>
      <c r="L230" s="94"/>
      <c r="M230" s="94"/>
      <c r="N230" s="94"/>
      <c r="O230" s="94"/>
      <c r="P230" s="97"/>
      <c r="Q230" s="94"/>
      <c r="R230" s="94"/>
      <c r="S230" s="94"/>
      <c r="T230" s="94"/>
      <c r="U230" s="94"/>
      <c r="V230" s="94"/>
    </row>
    <row r="231" spans="2:22" ht="15.75" customHeight="1">
      <c r="B231" s="98">
        <v>215</v>
      </c>
      <c r="C231" s="94"/>
      <c r="D231" s="94"/>
      <c r="E231" s="155"/>
      <c r="F231" s="155"/>
      <c r="G231" s="92"/>
      <c r="H231" s="131"/>
      <c r="I231" s="94"/>
      <c r="J231" s="94"/>
      <c r="K231" s="94"/>
      <c r="L231" s="94"/>
      <c r="M231" s="94"/>
      <c r="N231" s="94"/>
      <c r="O231" s="94"/>
      <c r="P231" s="97"/>
      <c r="Q231" s="94"/>
      <c r="R231" s="94"/>
      <c r="S231" s="94"/>
      <c r="T231" s="94"/>
      <c r="U231" s="94"/>
      <c r="V231" s="94"/>
    </row>
    <row r="232" spans="2:22" ht="15.75" customHeight="1">
      <c r="B232" s="98">
        <v>216</v>
      </c>
      <c r="C232" s="94"/>
      <c r="D232" s="94"/>
      <c r="E232" s="155"/>
      <c r="F232" s="155"/>
      <c r="G232" s="92"/>
      <c r="H232" s="131"/>
      <c r="I232" s="94"/>
      <c r="J232" s="94"/>
      <c r="K232" s="94"/>
      <c r="L232" s="94"/>
      <c r="M232" s="94"/>
      <c r="N232" s="94"/>
      <c r="O232" s="94"/>
      <c r="P232" s="97"/>
      <c r="Q232" s="94"/>
      <c r="R232" s="94"/>
      <c r="S232" s="94"/>
      <c r="T232" s="94"/>
      <c r="U232" s="94"/>
      <c r="V232" s="94"/>
    </row>
    <row r="233" spans="2:22" ht="15.75" customHeight="1">
      <c r="B233" s="98">
        <v>217</v>
      </c>
      <c r="C233" s="94"/>
      <c r="D233" s="94"/>
      <c r="E233" s="155"/>
      <c r="F233" s="155"/>
      <c r="G233" s="92"/>
      <c r="H233" s="131"/>
      <c r="I233" s="94"/>
      <c r="J233" s="94"/>
      <c r="K233" s="94"/>
      <c r="L233" s="94"/>
      <c r="M233" s="94"/>
      <c r="N233" s="94"/>
      <c r="O233" s="94"/>
      <c r="P233" s="97"/>
      <c r="Q233" s="94"/>
      <c r="R233" s="94"/>
      <c r="S233" s="94"/>
      <c r="T233" s="94"/>
      <c r="U233" s="94"/>
      <c r="V233" s="94"/>
    </row>
    <row r="234" spans="2:22" ht="15.75" customHeight="1">
      <c r="B234" s="98">
        <v>218</v>
      </c>
      <c r="C234" s="94"/>
      <c r="D234" s="94"/>
      <c r="E234" s="155"/>
      <c r="F234" s="155"/>
      <c r="G234" s="92"/>
      <c r="H234" s="131"/>
      <c r="I234" s="94"/>
      <c r="J234" s="94"/>
      <c r="K234" s="94"/>
      <c r="L234" s="94"/>
      <c r="M234" s="94"/>
      <c r="N234" s="94"/>
      <c r="O234" s="94"/>
      <c r="P234" s="97"/>
      <c r="Q234" s="94"/>
      <c r="R234" s="94"/>
      <c r="S234" s="94"/>
      <c r="T234" s="94"/>
      <c r="U234" s="94"/>
      <c r="V234" s="94"/>
    </row>
    <row r="235" spans="2:22" ht="15.75" customHeight="1">
      <c r="B235" s="98">
        <v>219</v>
      </c>
      <c r="C235" s="94"/>
      <c r="D235" s="94"/>
      <c r="E235" s="155"/>
      <c r="F235" s="155"/>
      <c r="G235" s="92"/>
      <c r="H235" s="131"/>
      <c r="I235" s="94"/>
      <c r="J235" s="94"/>
      <c r="K235" s="94"/>
      <c r="L235" s="94"/>
      <c r="M235" s="94"/>
      <c r="N235" s="94"/>
      <c r="O235" s="94"/>
      <c r="P235" s="97"/>
      <c r="Q235" s="94"/>
      <c r="R235" s="94"/>
      <c r="S235" s="94"/>
      <c r="T235" s="94"/>
      <c r="U235" s="94"/>
      <c r="V235" s="94"/>
    </row>
    <row r="236" spans="2:22" ht="15.75" customHeight="1">
      <c r="B236" s="98">
        <v>220</v>
      </c>
      <c r="C236" s="94"/>
      <c r="D236" s="94"/>
      <c r="E236" s="155"/>
      <c r="F236" s="155"/>
      <c r="G236" s="92"/>
      <c r="H236" s="131"/>
      <c r="I236" s="94"/>
      <c r="J236" s="94"/>
      <c r="K236" s="94"/>
      <c r="L236" s="94"/>
      <c r="M236" s="94"/>
      <c r="N236" s="94"/>
      <c r="O236" s="94"/>
      <c r="P236" s="97"/>
      <c r="Q236" s="94"/>
      <c r="R236" s="94"/>
      <c r="S236" s="94"/>
      <c r="T236" s="94"/>
      <c r="U236" s="94"/>
      <c r="V236" s="94"/>
    </row>
    <row r="237" spans="2:22" ht="15.75" customHeight="1">
      <c r="B237" s="98">
        <v>221</v>
      </c>
      <c r="C237" s="94"/>
      <c r="D237" s="94"/>
      <c r="E237" s="155"/>
      <c r="F237" s="155"/>
      <c r="G237" s="92"/>
      <c r="H237" s="131"/>
      <c r="I237" s="94"/>
      <c r="J237" s="94"/>
      <c r="K237" s="94"/>
      <c r="L237" s="94"/>
      <c r="M237" s="94"/>
      <c r="N237" s="94"/>
      <c r="O237" s="94"/>
      <c r="P237" s="97"/>
      <c r="Q237" s="94"/>
      <c r="R237" s="94"/>
      <c r="S237" s="94"/>
      <c r="T237" s="94"/>
      <c r="U237" s="94"/>
      <c r="V237" s="94"/>
    </row>
    <row r="238" spans="2:22" ht="15.75" customHeight="1">
      <c r="B238" s="98">
        <v>222</v>
      </c>
      <c r="C238" s="94"/>
      <c r="D238" s="94"/>
      <c r="E238" s="155"/>
      <c r="F238" s="155"/>
      <c r="G238" s="92"/>
      <c r="H238" s="131"/>
      <c r="I238" s="94"/>
      <c r="J238" s="94"/>
      <c r="K238" s="94"/>
      <c r="L238" s="94"/>
      <c r="M238" s="94"/>
      <c r="N238" s="94"/>
      <c r="O238" s="94"/>
      <c r="P238" s="97"/>
      <c r="Q238" s="94"/>
      <c r="R238" s="94"/>
      <c r="S238" s="94"/>
      <c r="T238" s="94"/>
      <c r="U238" s="94"/>
      <c r="V238" s="94"/>
    </row>
    <row r="239" spans="2:22" ht="15.75" customHeight="1">
      <c r="B239" s="98">
        <v>223</v>
      </c>
      <c r="C239" s="94"/>
      <c r="D239" s="94"/>
      <c r="E239" s="155"/>
      <c r="F239" s="155"/>
      <c r="G239" s="92"/>
      <c r="H239" s="131"/>
      <c r="I239" s="94"/>
      <c r="J239" s="94"/>
      <c r="K239" s="94"/>
      <c r="L239" s="94"/>
      <c r="M239" s="94"/>
      <c r="N239" s="94"/>
      <c r="O239" s="94"/>
      <c r="P239" s="97"/>
      <c r="Q239" s="94"/>
      <c r="R239" s="94"/>
      <c r="S239" s="94"/>
      <c r="T239" s="94"/>
      <c r="U239" s="94"/>
      <c r="V239" s="94"/>
    </row>
    <row r="240" spans="2:22" ht="15.75" customHeight="1">
      <c r="B240" s="98">
        <v>224</v>
      </c>
      <c r="C240" s="94"/>
      <c r="D240" s="94"/>
      <c r="E240" s="155"/>
      <c r="F240" s="155"/>
      <c r="G240" s="92"/>
      <c r="H240" s="131"/>
      <c r="I240" s="94"/>
      <c r="J240" s="94"/>
      <c r="K240" s="94"/>
      <c r="L240" s="94"/>
      <c r="M240" s="94"/>
      <c r="N240" s="94"/>
      <c r="O240" s="94"/>
      <c r="P240" s="97"/>
      <c r="Q240" s="94"/>
      <c r="R240" s="94"/>
      <c r="S240" s="94"/>
      <c r="T240" s="94"/>
      <c r="U240" s="94"/>
      <c r="V240" s="94"/>
    </row>
    <row r="241" spans="2:22" ht="15.75" customHeight="1">
      <c r="B241" s="98">
        <v>225</v>
      </c>
      <c r="C241" s="94"/>
      <c r="D241" s="94"/>
      <c r="E241" s="155"/>
      <c r="F241" s="155"/>
      <c r="G241" s="92"/>
      <c r="H241" s="131"/>
      <c r="I241" s="94"/>
      <c r="J241" s="94"/>
      <c r="K241" s="94"/>
      <c r="L241" s="94"/>
      <c r="M241" s="94"/>
      <c r="N241" s="94"/>
      <c r="O241" s="94"/>
      <c r="P241" s="97"/>
      <c r="Q241" s="94"/>
      <c r="R241" s="94"/>
      <c r="S241" s="94"/>
      <c r="T241" s="94"/>
      <c r="U241" s="94"/>
      <c r="V241" s="94"/>
    </row>
    <row r="242" spans="2:22" ht="15.75" customHeight="1">
      <c r="B242" s="98">
        <v>226</v>
      </c>
      <c r="C242" s="94"/>
      <c r="D242" s="94"/>
      <c r="E242" s="155"/>
      <c r="F242" s="155"/>
      <c r="G242" s="92"/>
      <c r="H242" s="131"/>
      <c r="I242" s="94"/>
      <c r="J242" s="94"/>
      <c r="K242" s="94"/>
      <c r="L242" s="94"/>
      <c r="M242" s="94"/>
      <c r="N242" s="94"/>
      <c r="O242" s="94"/>
      <c r="P242" s="97"/>
      <c r="Q242" s="94"/>
      <c r="R242" s="94"/>
      <c r="S242" s="94"/>
      <c r="T242" s="94"/>
      <c r="U242" s="94"/>
      <c r="V242" s="94"/>
    </row>
    <row r="243" spans="2:22" ht="15.75" customHeight="1">
      <c r="B243" s="98">
        <v>227</v>
      </c>
      <c r="C243" s="94"/>
      <c r="D243" s="94"/>
      <c r="E243" s="155"/>
      <c r="F243" s="155"/>
      <c r="G243" s="92"/>
      <c r="H243" s="131"/>
      <c r="I243" s="94"/>
      <c r="J243" s="94"/>
      <c r="K243" s="94"/>
      <c r="L243" s="94"/>
      <c r="M243" s="94"/>
      <c r="N243" s="94"/>
      <c r="O243" s="94"/>
      <c r="P243" s="97"/>
      <c r="Q243" s="94"/>
      <c r="R243" s="94"/>
      <c r="S243" s="94"/>
      <c r="T243" s="94"/>
      <c r="U243" s="94"/>
      <c r="V243" s="94"/>
    </row>
    <row r="244" spans="2:22" ht="15.75" customHeight="1">
      <c r="B244" s="98">
        <v>228</v>
      </c>
      <c r="C244" s="94"/>
      <c r="D244" s="94"/>
      <c r="E244" s="155"/>
      <c r="F244" s="155"/>
      <c r="G244" s="92"/>
      <c r="H244" s="131"/>
      <c r="I244" s="94"/>
      <c r="J244" s="94"/>
      <c r="K244" s="94"/>
      <c r="L244" s="94"/>
      <c r="M244" s="94"/>
      <c r="N244" s="94"/>
      <c r="O244" s="94"/>
      <c r="P244" s="97"/>
      <c r="Q244" s="94"/>
      <c r="R244" s="94"/>
      <c r="S244" s="94"/>
      <c r="T244" s="94"/>
      <c r="U244" s="94"/>
      <c r="V244" s="94"/>
    </row>
    <row r="245" spans="2:22" ht="15.75" customHeight="1">
      <c r="B245" s="98">
        <v>229</v>
      </c>
      <c r="C245" s="94"/>
      <c r="D245" s="94"/>
      <c r="E245" s="155"/>
      <c r="F245" s="155"/>
      <c r="G245" s="92"/>
      <c r="H245" s="131"/>
      <c r="I245" s="94"/>
      <c r="J245" s="94"/>
      <c r="K245" s="94"/>
      <c r="L245" s="94"/>
      <c r="M245" s="94"/>
      <c r="N245" s="94"/>
      <c r="O245" s="94"/>
      <c r="P245" s="97"/>
      <c r="Q245" s="94"/>
      <c r="R245" s="94"/>
      <c r="S245" s="94"/>
      <c r="T245" s="94"/>
      <c r="U245" s="94"/>
      <c r="V245" s="94"/>
    </row>
    <row r="246" spans="2:22" ht="15.75" customHeight="1">
      <c r="B246" s="98">
        <v>230</v>
      </c>
      <c r="C246" s="94"/>
      <c r="D246" s="94"/>
      <c r="E246" s="155"/>
      <c r="F246" s="155"/>
      <c r="G246" s="92"/>
      <c r="H246" s="131"/>
      <c r="I246" s="94"/>
      <c r="J246" s="94"/>
      <c r="K246" s="94"/>
      <c r="L246" s="94"/>
      <c r="M246" s="94"/>
      <c r="N246" s="94"/>
      <c r="O246" s="94"/>
      <c r="P246" s="97"/>
      <c r="Q246" s="94"/>
      <c r="R246" s="94"/>
      <c r="S246" s="94"/>
      <c r="T246" s="94"/>
      <c r="U246" s="94"/>
      <c r="V246" s="94"/>
    </row>
    <row r="247" spans="2:22" ht="15.75" customHeight="1">
      <c r="B247" s="98">
        <v>231</v>
      </c>
      <c r="C247" s="94"/>
      <c r="D247" s="94"/>
      <c r="E247" s="155"/>
      <c r="F247" s="155"/>
      <c r="G247" s="92"/>
      <c r="H247" s="131"/>
      <c r="I247" s="94"/>
      <c r="J247" s="94"/>
      <c r="K247" s="94"/>
      <c r="L247" s="94"/>
      <c r="M247" s="94"/>
      <c r="N247" s="94"/>
      <c r="O247" s="94"/>
      <c r="P247" s="97"/>
      <c r="Q247" s="94"/>
      <c r="R247" s="94"/>
      <c r="S247" s="94"/>
      <c r="T247" s="94"/>
      <c r="U247" s="94"/>
      <c r="V247" s="94"/>
    </row>
    <row r="248" spans="2:22" ht="15.75" customHeight="1">
      <c r="B248" s="98">
        <v>232</v>
      </c>
      <c r="C248" s="94"/>
      <c r="D248" s="94"/>
      <c r="E248" s="155"/>
      <c r="F248" s="155"/>
      <c r="G248" s="92"/>
      <c r="H248" s="131"/>
      <c r="I248" s="94"/>
      <c r="J248" s="94"/>
      <c r="K248" s="94"/>
      <c r="L248" s="94"/>
      <c r="M248" s="94"/>
      <c r="N248" s="94"/>
      <c r="O248" s="94"/>
      <c r="P248" s="97"/>
      <c r="Q248" s="94"/>
      <c r="R248" s="94"/>
      <c r="S248" s="94"/>
      <c r="T248" s="94"/>
      <c r="U248" s="94"/>
      <c r="V248" s="94"/>
    </row>
    <row r="249" spans="2:22" ht="15.75" customHeight="1">
      <c r="B249" s="98">
        <v>233</v>
      </c>
      <c r="C249" s="94"/>
      <c r="D249" s="94"/>
      <c r="E249" s="155"/>
      <c r="F249" s="155"/>
      <c r="G249" s="92"/>
      <c r="H249" s="131"/>
      <c r="I249" s="94"/>
      <c r="J249" s="94"/>
      <c r="K249" s="94"/>
      <c r="L249" s="94"/>
      <c r="M249" s="94"/>
      <c r="N249" s="94"/>
      <c r="O249" s="94"/>
      <c r="P249" s="97"/>
      <c r="Q249" s="94"/>
      <c r="R249" s="94"/>
      <c r="S249" s="94"/>
      <c r="T249" s="94"/>
      <c r="U249" s="94"/>
      <c r="V249" s="94"/>
    </row>
    <row r="250" spans="2:22" ht="15.75" customHeight="1">
      <c r="B250" s="98">
        <v>234</v>
      </c>
      <c r="C250" s="94"/>
      <c r="D250" s="94"/>
      <c r="E250" s="155"/>
      <c r="F250" s="155"/>
      <c r="G250" s="92"/>
      <c r="H250" s="131"/>
      <c r="I250" s="94"/>
      <c r="J250" s="94"/>
      <c r="K250" s="94"/>
      <c r="L250" s="94"/>
      <c r="M250" s="94"/>
      <c r="N250" s="94"/>
      <c r="O250" s="94"/>
      <c r="P250" s="97"/>
      <c r="Q250" s="94"/>
      <c r="R250" s="94"/>
      <c r="S250" s="94"/>
      <c r="T250" s="94"/>
      <c r="U250" s="94"/>
      <c r="V250" s="94"/>
    </row>
    <row r="251" spans="2:22" ht="15.75" customHeight="1">
      <c r="B251" s="98">
        <v>235</v>
      </c>
      <c r="C251" s="94"/>
      <c r="D251" s="94"/>
      <c r="E251" s="155"/>
      <c r="F251" s="155"/>
      <c r="G251" s="92"/>
      <c r="H251" s="131"/>
      <c r="I251" s="94"/>
      <c r="J251" s="94"/>
      <c r="K251" s="94"/>
      <c r="L251" s="94"/>
      <c r="M251" s="94"/>
      <c r="N251" s="94"/>
      <c r="O251" s="94"/>
      <c r="P251" s="97"/>
      <c r="Q251" s="94"/>
      <c r="R251" s="94"/>
      <c r="S251" s="94"/>
      <c r="T251" s="94"/>
      <c r="U251" s="94"/>
      <c r="V251" s="94"/>
    </row>
    <row r="252" spans="2:22" ht="15.75" customHeight="1">
      <c r="B252" s="98">
        <v>236</v>
      </c>
      <c r="C252" s="94"/>
      <c r="D252" s="94"/>
      <c r="E252" s="155"/>
      <c r="F252" s="155"/>
      <c r="G252" s="92"/>
      <c r="H252" s="131"/>
      <c r="I252" s="94"/>
      <c r="J252" s="94"/>
      <c r="K252" s="94"/>
      <c r="L252" s="94"/>
      <c r="M252" s="94"/>
      <c r="N252" s="94"/>
      <c r="O252" s="94"/>
      <c r="P252" s="97"/>
      <c r="Q252" s="94"/>
      <c r="R252" s="94"/>
      <c r="S252" s="94"/>
      <c r="T252" s="94"/>
      <c r="U252" s="94"/>
      <c r="V252" s="94"/>
    </row>
    <row r="253" spans="2:22" ht="15.75" customHeight="1">
      <c r="B253" s="98">
        <v>237</v>
      </c>
      <c r="C253" s="94"/>
      <c r="D253" s="94"/>
      <c r="E253" s="155"/>
      <c r="F253" s="155"/>
      <c r="G253" s="92"/>
      <c r="H253" s="131"/>
      <c r="I253" s="94"/>
      <c r="J253" s="94"/>
      <c r="K253" s="94"/>
      <c r="L253" s="94"/>
      <c r="M253" s="94"/>
      <c r="N253" s="94"/>
      <c r="O253" s="94"/>
      <c r="P253" s="97"/>
      <c r="Q253" s="94"/>
      <c r="R253" s="94"/>
      <c r="S253" s="94"/>
      <c r="T253" s="94"/>
      <c r="U253" s="94"/>
      <c r="V253" s="94"/>
    </row>
    <row r="254" spans="2:22" ht="15.75" customHeight="1">
      <c r="B254" s="98">
        <v>238</v>
      </c>
      <c r="C254" s="94"/>
      <c r="D254" s="94"/>
      <c r="E254" s="155"/>
      <c r="F254" s="155"/>
      <c r="G254" s="92"/>
      <c r="H254" s="131"/>
      <c r="I254" s="94"/>
      <c r="J254" s="94"/>
      <c r="K254" s="94"/>
      <c r="L254" s="94"/>
      <c r="M254" s="94"/>
      <c r="N254" s="94"/>
      <c r="O254" s="94"/>
      <c r="P254" s="97"/>
      <c r="Q254" s="94"/>
      <c r="R254" s="94"/>
      <c r="S254" s="94"/>
      <c r="T254" s="94"/>
      <c r="U254" s="94"/>
      <c r="V254" s="94"/>
    </row>
    <row r="255" spans="2:22" ht="15.75" customHeight="1">
      <c r="B255" s="98">
        <v>239</v>
      </c>
      <c r="C255" s="94"/>
      <c r="D255" s="94"/>
      <c r="E255" s="155"/>
      <c r="F255" s="155"/>
      <c r="G255" s="92"/>
      <c r="H255" s="131"/>
      <c r="I255" s="94"/>
      <c r="J255" s="94"/>
      <c r="K255" s="94"/>
      <c r="L255" s="94"/>
      <c r="M255" s="94"/>
      <c r="N255" s="94"/>
      <c r="O255" s="94"/>
      <c r="P255" s="97"/>
      <c r="Q255" s="94"/>
      <c r="R255" s="94"/>
      <c r="S255" s="94"/>
      <c r="T255" s="94"/>
      <c r="U255" s="94"/>
      <c r="V255" s="94"/>
    </row>
    <row r="256" spans="2:22" ht="15.75" customHeight="1">
      <c r="B256" s="98">
        <v>240</v>
      </c>
      <c r="C256" s="94"/>
      <c r="D256" s="94"/>
      <c r="E256" s="155"/>
      <c r="F256" s="155"/>
      <c r="G256" s="92"/>
      <c r="H256" s="131"/>
      <c r="I256" s="94"/>
      <c r="J256" s="94"/>
      <c r="K256" s="94"/>
      <c r="L256" s="94"/>
      <c r="M256" s="94"/>
      <c r="N256" s="94"/>
      <c r="O256" s="94"/>
      <c r="P256" s="97"/>
      <c r="Q256" s="94"/>
      <c r="R256" s="94"/>
      <c r="S256" s="94"/>
      <c r="T256" s="94"/>
      <c r="U256" s="94"/>
      <c r="V256" s="94"/>
    </row>
    <row r="257" spans="2:22" ht="15.75" customHeight="1">
      <c r="B257" s="98">
        <v>241</v>
      </c>
      <c r="C257" s="94"/>
      <c r="D257" s="94"/>
      <c r="E257" s="155"/>
      <c r="F257" s="155"/>
      <c r="G257" s="92"/>
      <c r="H257" s="131"/>
      <c r="I257" s="94"/>
      <c r="J257" s="94"/>
      <c r="K257" s="94"/>
      <c r="L257" s="94"/>
      <c r="M257" s="94"/>
      <c r="N257" s="94"/>
      <c r="O257" s="94"/>
      <c r="P257" s="97"/>
      <c r="Q257" s="94"/>
      <c r="R257" s="94"/>
      <c r="S257" s="94"/>
      <c r="T257" s="94"/>
      <c r="U257" s="94"/>
      <c r="V257" s="94"/>
    </row>
    <row r="258" spans="2:22" ht="15.75" customHeight="1">
      <c r="B258" s="98">
        <v>242</v>
      </c>
      <c r="C258" s="94"/>
      <c r="D258" s="94"/>
      <c r="E258" s="155"/>
      <c r="F258" s="155"/>
      <c r="G258" s="92"/>
      <c r="H258" s="131"/>
      <c r="I258" s="94"/>
      <c r="J258" s="94"/>
      <c r="K258" s="94"/>
      <c r="L258" s="94"/>
      <c r="M258" s="94"/>
      <c r="N258" s="94"/>
      <c r="O258" s="94"/>
      <c r="P258" s="97"/>
      <c r="Q258" s="94"/>
      <c r="R258" s="94"/>
      <c r="S258" s="94"/>
      <c r="T258" s="94"/>
      <c r="U258" s="94"/>
      <c r="V258" s="94"/>
    </row>
    <row r="259" spans="2:22" ht="15.75" customHeight="1">
      <c r="B259" s="98">
        <v>243</v>
      </c>
      <c r="C259" s="94"/>
      <c r="D259" s="94"/>
      <c r="E259" s="155"/>
      <c r="F259" s="155"/>
      <c r="G259" s="92"/>
      <c r="H259" s="131"/>
      <c r="I259" s="94"/>
      <c r="J259" s="94"/>
      <c r="K259" s="94"/>
      <c r="L259" s="94"/>
      <c r="M259" s="94"/>
      <c r="N259" s="94"/>
      <c r="O259" s="94"/>
      <c r="P259" s="97"/>
      <c r="Q259" s="94"/>
      <c r="R259" s="94"/>
      <c r="S259" s="94"/>
      <c r="T259" s="94"/>
      <c r="U259" s="94"/>
      <c r="V259" s="94"/>
    </row>
    <row r="260" spans="2:22" ht="15.75" customHeight="1">
      <c r="B260" s="98">
        <v>244</v>
      </c>
      <c r="C260" s="94"/>
      <c r="D260" s="94"/>
      <c r="E260" s="155"/>
      <c r="F260" s="155"/>
      <c r="G260" s="92"/>
      <c r="H260" s="131"/>
      <c r="I260" s="94"/>
      <c r="J260" s="94"/>
      <c r="K260" s="94"/>
      <c r="L260" s="94"/>
      <c r="M260" s="94"/>
      <c r="N260" s="94"/>
      <c r="O260" s="94"/>
      <c r="P260" s="97"/>
      <c r="Q260" s="94"/>
      <c r="R260" s="94"/>
      <c r="S260" s="94"/>
      <c r="T260" s="94"/>
      <c r="U260" s="94"/>
      <c r="V260" s="94"/>
    </row>
    <row r="261" spans="2:22" ht="15.75" customHeight="1">
      <c r="B261" s="98">
        <v>245</v>
      </c>
      <c r="C261" s="94"/>
      <c r="D261" s="94"/>
      <c r="E261" s="155"/>
      <c r="F261" s="155"/>
      <c r="G261" s="92"/>
      <c r="H261" s="131"/>
      <c r="I261" s="94"/>
      <c r="J261" s="94"/>
      <c r="K261" s="94"/>
      <c r="L261" s="94"/>
      <c r="M261" s="94"/>
      <c r="N261" s="94"/>
      <c r="O261" s="94"/>
      <c r="P261" s="97"/>
      <c r="Q261" s="94"/>
      <c r="R261" s="94"/>
      <c r="S261" s="94"/>
      <c r="T261" s="94"/>
      <c r="U261" s="94"/>
      <c r="V261" s="94"/>
    </row>
    <row r="262" spans="2:22" ht="15.75" customHeight="1">
      <c r="B262" s="98">
        <v>246</v>
      </c>
      <c r="C262" s="94"/>
      <c r="D262" s="94"/>
      <c r="E262" s="155"/>
      <c r="F262" s="155"/>
      <c r="G262" s="92"/>
      <c r="H262" s="131"/>
      <c r="I262" s="94"/>
      <c r="J262" s="94"/>
      <c r="K262" s="94"/>
      <c r="L262" s="94"/>
      <c r="M262" s="94"/>
      <c r="N262" s="94"/>
      <c r="O262" s="94"/>
      <c r="P262" s="97"/>
      <c r="Q262" s="94"/>
      <c r="R262" s="94"/>
      <c r="S262" s="94"/>
      <c r="T262" s="94"/>
      <c r="U262" s="94"/>
      <c r="V262" s="94"/>
    </row>
    <row r="263" spans="2:22" ht="15.75" customHeight="1">
      <c r="B263" s="98">
        <v>247</v>
      </c>
      <c r="C263" s="94"/>
      <c r="D263" s="94"/>
      <c r="E263" s="155"/>
      <c r="F263" s="155"/>
      <c r="G263" s="92"/>
      <c r="H263" s="131"/>
      <c r="I263" s="94"/>
      <c r="J263" s="94"/>
      <c r="K263" s="94"/>
      <c r="L263" s="94"/>
      <c r="M263" s="94"/>
      <c r="N263" s="94"/>
      <c r="O263" s="94"/>
      <c r="P263" s="97"/>
      <c r="Q263" s="94"/>
      <c r="R263" s="94"/>
      <c r="S263" s="94"/>
      <c r="T263" s="94"/>
      <c r="U263" s="94"/>
      <c r="V263" s="94"/>
    </row>
    <row r="264" spans="2:22" ht="15.75" customHeight="1">
      <c r="B264" s="98">
        <v>248</v>
      </c>
      <c r="C264" s="94"/>
      <c r="D264" s="94"/>
      <c r="E264" s="155"/>
      <c r="F264" s="155"/>
      <c r="G264" s="92"/>
      <c r="H264" s="131"/>
      <c r="I264" s="94"/>
      <c r="J264" s="94"/>
      <c r="K264" s="94"/>
      <c r="L264" s="94"/>
      <c r="M264" s="94"/>
      <c r="N264" s="94"/>
      <c r="O264" s="94"/>
      <c r="P264" s="97"/>
      <c r="Q264" s="94"/>
      <c r="R264" s="94"/>
      <c r="S264" s="94"/>
      <c r="T264" s="94"/>
      <c r="U264" s="94"/>
      <c r="V264" s="94"/>
    </row>
    <row r="265" spans="2:22" ht="15.75" customHeight="1">
      <c r="B265" s="98">
        <v>249</v>
      </c>
      <c r="C265" s="94"/>
      <c r="D265" s="94"/>
      <c r="E265" s="155"/>
      <c r="F265" s="155"/>
      <c r="G265" s="92"/>
      <c r="H265" s="131"/>
      <c r="I265" s="94"/>
      <c r="J265" s="94"/>
      <c r="K265" s="94"/>
      <c r="L265" s="94"/>
      <c r="M265" s="94"/>
      <c r="N265" s="94"/>
      <c r="O265" s="94"/>
      <c r="P265" s="97"/>
      <c r="Q265" s="94"/>
      <c r="R265" s="94"/>
      <c r="S265" s="94"/>
      <c r="T265" s="94"/>
      <c r="U265" s="94"/>
      <c r="V265" s="94"/>
    </row>
    <row r="266" spans="2:22" ht="15.75" customHeight="1">
      <c r="B266" s="98">
        <v>250</v>
      </c>
      <c r="C266" s="94"/>
      <c r="D266" s="94"/>
      <c r="E266" s="155"/>
      <c r="F266" s="155"/>
      <c r="G266" s="92"/>
      <c r="H266" s="131"/>
      <c r="I266" s="94"/>
      <c r="J266" s="94"/>
      <c r="K266" s="94"/>
      <c r="L266" s="94"/>
      <c r="M266" s="94"/>
      <c r="N266" s="94"/>
      <c r="O266" s="94"/>
      <c r="P266" s="97"/>
      <c r="Q266" s="94"/>
      <c r="R266" s="94"/>
      <c r="S266" s="94"/>
      <c r="T266" s="94"/>
      <c r="U266" s="94"/>
      <c r="V266" s="94"/>
    </row>
    <row r="267" spans="2:22" ht="15.75" customHeight="1">
      <c r="B267" s="98">
        <v>251</v>
      </c>
      <c r="C267" s="94"/>
      <c r="D267" s="94"/>
      <c r="E267" s="155"/>
      <c r="F267" s="155"/>
      <c r="G267" s="92"/>
      <c r="H267" s="131"/>
      <c r="I267" s="94"/>
      <c r="J267" s="94"/>
      <c r="K267" s="94"/>
      <c r="L267" s="94"/>
      <c r="M267" s="94"/>
      <c r="N267" s="94"/>
      <c r="O267" s="94"/>
      <c r="P267" s="97"/>
      <c r="Q267" s="94"/>
      <c r="R267" s="94"/>
      <c r="S267" s="94"/>
      <c r="T267" s="94"/>
      <c r="U267" s="94"/>
      <c r="V267" s="94"/>
    </row>
    <row r="268" spans="2:22" ht="15.75" customHeight="1">
      <c r="B268" s="98">
        <v>252</v>
      </c>
      <c r="C268" s="94"/>
      <c r="D268" s="94"/>
      <c r="E268" s="155"/>
      <c r="F268" s="155"/>
      <c r="G268" s="92"/>
      <c r="H268" s="131"/>
      <c r="I268" s="94"/>
      <c r="J268" s="94"/>
      <c r="K268" s="94"/>
      <c r="L268" s="94"/>
      <c r="M268" s="94"/>
      <c r="N268" s="94"/>
      <c r="O268" s="94"/>
      <c r="P268" s="97"/>
      <c r="Q268" s="94"/>
      <c r="R268" s="94"/>
      <c r="S268" s="94"/>
      <c r="T268" s="94"/>
      <c r="U268" s="94"/>
      <c r="V268" s="94"/>
    </row>
    <row r="269" spans="2:22" ht="15.75" customHeight="1">
      <c r="B269" s="98">
        <v>253</v>
      </c>
      <c r="C269" s="94"/>
      <c r="D269" s="94"/>
      <c r="E269" s="155"/>
      <c r="F269" s="155"/>
      <c r="G269" s="92"/>
      <c r="H269" s="131"/>
      <c r="I269" s="94"/>
      <c r="J269" s="94"/>
      <c r="K269" s="94"/>
      <c r="L269" s="94"/>
      <c r="M269" s="94"/>
      <c r="N269" s="94"/>
      <c r="O269" s="94"/>
      <c r="P269" s="97"/>
      <c r="Q269" s="94"/>
      <c r="R269" s="94"/>
      <c r="S269" s="94"/>
      <c r="T269" s="94"/>
      <c r="U269" s="94"/>
      <c r="V269" s="94"/>
    </row>
    <row r="270" spans="2:22" ht="15.75" customHeight="1">
      <c r="B270" s="98">
        <v>254</v>
      </c>
      <c r="C270" s="94"/>
      <c r="D270" s="94"/>
      <c r="E270" s="155"/>
      <c r="F270" s="155"/>
      <c r="G270" s="92"/>
      <c r="H270" s="131"/>
      <c r="I270" s="94"/>
      <c r="J270" s="94"/>
      <c r="K270" s="94"/>
      <c r="L270" s="94"/>
      <c r="M270" s="94"/>
      <c r="N270" s="94"/>
      <c r="O270" s="94"/>
      <c r="P270" s="97"/>
      <c r="Q270" s="94"/>
      <c r="R270" s="94"/>
      <c r="S270" s="94"/>
      <c r="T270" s="94"/>
      <c r="U270" s="94"/>
      <c r="V270" s="94"/>
    </row>
    <row r="271" spans="2:22" ht="15.75" customHeight="1">
      <c r="B271" s="98">
        <v>255</v>
      </c>
      <c r="C271" s="94"/>
      <c r="D271" s="94"/>
      <c r="E271" s="155"/>
      <c r="F271" s="155"/>
      <c r="G271" s="92"/>
      <c r="H271" s="131"/>
      <c r="I271" s="94"/>
      <c r="J271" s="94"/>
      <c r="K271" s="94"/>
      <c r="L271" s="94"/>
      <c r="M271" s="94"/>
      <c r="N271" s="94"/>
      <c r="O271" s="94"/>
      <c r="P271" s="97"/>
      <c r="Q271" s="94"/>
      <c r="R271" s="94"/>
      <c r="S271" s="94"/>
      <c r="T271" s="94"/>
      <c r="U271" s="94"/>
      <c r="V271" s="94"/>
    </row>
    <row r="272" spans="2:22" ht="15.75" customHeight="1">
      <c r="B272" s="98">
        <v>256</v>
      </c>
      <c r="C272" s="94"/>
      <c r="D272" s="94"/>
      <c r="E272" s="155"/>
      <c r="F272" s="155"/>
      <c r="G272" s="92"/>
      <c r="H272" s="131"/>
      <c r="I272" s="94"/>
      <c r="J272" s="94"/>
      <c r="K272" s="94"/>
      <c r="L272" s="94"/>
      <c r="M272" s="94"/>
      <c r="N272" s="94"/>
      <c r="O272" s="94"/>
      <c r="P272" s="97"/>
      <c r="Q272" s="94"/>
      <c r="R272" s="94"/>
      <c r="S272" s="94"/>
      <c r="T272" s="94"/>
      <c r="U272" s="94"/>
      <c r="V272" s="94"/>
    </row>
    <row r="273" spans="2:22" ht="15.75" customHeight="1">
      <c r="B273" s="98">
        <v>257</v>
      </c>
      <c r="C273" s="94"/>
      <c r="D273" s="94"/>
      <c r="E273" s="155"/>
      <c r="F273" s="155"/>
      <c r="G273" s="92"/>
      <c r="H273" s="131"/>
      <c r="I273" s="94"/>
      <c r="J273" s="94"/>
      <c r="K273" s="94"/>
      <c r="L273" s="94"/>
      <c r="M273" s="94"/>
      <c r="N273" s="94"/>
      <c r="O273" s="94"/>
      <c r="P273" s="97"/>
      <c r="Q273" s="94"/>
      <c r="R273" s="94"/>
      <c r="S273" s="94"/>
      <c r="T273" s="94"/>
      <c r="U273" s="94"/>
      <c r="V273" s="94"/>
    </row>
    <row r="274" spans="2:22" ht="15.75" customHeight="1">
      <c r="B274" s="98">
        <v>258</v>
      </c>
      <c r="C274" s="94"/>
      <c r="D274" s="94"/>
      <c r="E274" s="155"/>
      <c r="F274" s="155"/>
      <c r="G274" s="92"/>
      <c r="H274" s="131"/>
      <c r="I274" s="94"/>
      <c r="J274" s="94"/>
      <c r="K274" s="94"/>
      <c r="L274" s="94"/>
      <c r="M274" s="94"/>
      <c r="N274" s="94"/>
      <c r="O274" s="94"/>
      <c r="P274" s="97"/>
      <c r="Q274" s="94"/>
      <c r="R274" s="94"/>
      <c r="S274" s="94"/>
      <c r="T274" s="94"/>
      <c r="U274" s="94"/>
      <c r="V274" s="94"/>
    </row>
    <row r="275" spans="2:22" ht="15.75" customHeight="1">
      <c r="B275" s="98">
        <v>259</v>
      </c>
      <c r="C275" s="94"/>
      <c r="D275" s="94"/>
      <c r="E275" s="155"/>
      <c r="F275" s="155"/>
      <c r="G275" s="92"/>
      <c r="H275" s="131"/>
      <c r="I275" s="94"/>
      <c r="J275" s="94"/>
      <c r="K275" s="94"/>
      <c r="L275" s="94"/>
      <c r="M275" s="94"/>
      <c r="N275" s="94"/>
      <c r="O275" s="94"/>
      <c r="P275" s="97"/>
      <c r="Q275" s="94"/>
      <c r="R275" s="94"/>
      <c r="S275" s="94"/>
      <c r="T275" s="94"/>
      <c r="U275" s="94"/>
      <c r="V275" s="94"/>
    </row>
    <row r="276" spans="2:22" ht="15.75" customHeight="1">
      <c r="B276" s="98">
        <v>260</v>
      </c>
      <c r="C276" s="94"/>
      <c r="D276" s="94"/>
      <c r="E276" s="155"/>
      <c r="F276" s="155"/>
      <c r="G276" s="92"/>
      <c r="H276" s="131"/>
      <c r="I276" s="94"/>
      <c r="J276" s="94"/>
      <c r="K276" s="94"/>
      <c r="L276" s="94"/>
      <c r="M276" s="94"/>
      <c r="N276" s="94"/>
      <c r="O276" s="94"/>
      <c r="P276" s="97"/>
      <c r="Q276" s="94"/>
      <c r="R276" s="94"/>
      <c r="S276" s="94"/>
      <c r="T276" s="94"/>
      <c r="U276" s="94"/>
      <c r="V276" s="94"/>
    </row>
    <row r="277" spans="2:22" ht="15.75" customHeight="1">
      <c r="B277" s="98">
        <v>261</v>
      </c>
      <c r="C277" s="94"/>
      <c r="D277" s="94"/>
      <c r="E277" s="155"/>
      <c r="F277" s="155"/>
      <c r="G277" s="92"/>
      <c r="H277" s="131"/>
      <c r="I277" s="94"/>
      <c r="J277" s="94"/>
      <c r="K277" s="94"/>
      <c r="L277" s="94"/>
      <c r="M277" s="94"/>
      <c r="N277" s="94"/>
      <c r="O277" s="94"/>
      <c r="P277" s="97"/>
      <c r="Q277" s="94"/>
      <c r="R277" s="94"/>
      <c r="S277" s="94"/>
      <c r="T277" s="94"/>
      <c r="U277" s="94"/>
      <c r="V277" s="94"/>
    </row>
    <row r="278" spans="2:22" ht="15.75" customHeight="1">
      <c r="B278" s="98">
        <v>262</v>
      </c>
      <c r="C278" s="94"/>
      <c r="D278" s="94"/>
      <c r="E278" s="155"/>
      <c r="F278" s="155"/>
      <c r="G278" s="92"/>
      <c r="H278" s="131"/>
      <c r="I278" s="94"/>
      <c r="J278" s="94"/>
      <c r="K278" s="94"/>
      <c r="L278" s="94"/>
      <c r="M278" s="94"/>
      <c r="N278" s="94"/>
      <c r="O278" s="94"/>
      <c r="P278" s="97"/>
      <c r="Q278" s="94"/>
      <c r="R278" s="94"/>
      <c r="S278" s="94"/>
      <c r="T278" s="94"/>
      <c r="U278" s="94"/>
      <c r="V278" s="94"/>
    </row>
    <row r="279" spans="2:22" ht="15.75" customHeight="1">
      <c r="B279" s="98">
        <v>263</v>
      </c>
      <c r="C279" s="94"/>
      <c r="D279" s="94"/>
      <c r="E279" s="155"/>
      <c r="F279" s="155"/>
      <c r="G279" s="92"/>
      <c r="H279" s="131"/>
      <c r="I279" s="94"/>
      <c r="J279" s="94"/>
      <c r="K279" s="94"/>
      <c r="L279" s="94"/>
      <c r="M279" s="94"/>
      <c r="N279" s="94"/>
      <c r="O279" s="94"/>
      <c r="P279" s="97"/>
      <c r="Q279" s="94"/>
      <c r="R279" s="94"/>
      <c r="S279" s="94"/>
      <c r="T279" s="94"/>
      <c r="U279" s="94"/>
      <c r="V279" s="94"/>
    </row>
    <row r="280" spans="2:22" ht="15.75" customHeight="1">
      <c r="B280" s="98">
        <v>264</v>
      </c>
      <c r="C280" s="94"/>
      <c r="D280" s="94"/>
      <c r="E280" s="155"/>
      <c r="F280" s="155"/>
      <c r="G280" s="92"/>
      <c r="H280" s="131"/>
      <c r="I280" s="94"/>
      <c r="J280" s="94"/>
      <c r="K280" s="94"/>
      <c r="L280" s="94"/>
      <c r="M280" s="94"/>
      <c r="N280" s="94"/>
      <c r="O280" s="94"/>
      <c r="P280" s="97"/>
      <c r="Q280" s="94"/>
      <c r="R280" s="94"/>
      <c r="S280" s="94"/>
      <c r="T280" s="94"/>
      <c r="U280" s="94"/>
      <c r="V280" s="94"/>
    </row>
    <row r="281" spans="2:22" ht="15.75" customHeight="1">
      <c r="B281" s="98">
        <v>265</v>
      </c>
      <c r="C281" s="94"/>
      <c r="D281" s="94"/>
      <c r="E281" s="155"/>
      <c r="F281" s="155"/>
      <c r="G281" s="92"/>
      <c r="H281" s="131"/>
      <c r="I281" s="94"/>
      <c r="J281" s="94"/>
      <c r="K281" s="94"/>
      <c r="L281" s="94"/>
      <c r="M281" s="94"/>
      <c r="N281" s="94"/>
      <c r="O281" s="94"/>
      <c r="P281" s="97"/>
      <c r="Q281" s="94"/>
      <c r="R281" s="94"/>
      <c r="S281" s="94"/>
      <c r="T281" s="94"/>
      <c r="U281" s="94"/>
      <c r="V281" s="94"/>
    </row>
    <row r="282" spans="2:22" ht="15.75" customHeight="1">
      <c r="B282" s="98">
        <v>266</v>
      </c>
      <c r="C282" s="94"/>
      <c r="D282" s="94"/>
      <c r="E282" s="155"/>
      <c r="F282" s="155"/>
      <c r="G282" s="92"/>
      <c r="H282" s="131"/>
      <c r="I282" s="94"/>
      <c r="J282" s="94"/>
      <c r="K282" s="94"/>
      <c r="L282" s="94"/>
      <c r="M282" s="94"/>
      <c r="N282" s="94"/>
      <c r="O282" s="94"/>
      <c r="P282" s="97"/>
      <c r="Q282" s="94"/>
      <c r="R282" s="94"/>
      <c r="S282" s="94"/>
      <c r="T282" s="94"/>
      <c r="U282" s="94"/>
      <c r="V282" s="94"/>
    </row>
    <row r="283" spans="2:22" ht="15.75" customHeight="1">
      <c r="B283" s="98">
        <v>267</v>
      </c>
      <c r="C283" s="94"/>
      <c r="D283" s="94"/>
      <c r="E283" s="155"/>
      <c r="F283" s="155"/>
      <c r="G283" s="92"/>
      <c r="H283" s="131"/>
      <c r="I283" s="94"/>
      <c r="J283" s="94"/>
      <c r="K283" s="94"/>
      <c r="L283" s="94"/>
      <c r="M283" s="94"/>
      <c r="N283" s="94"/>
      <c r="O283" s="94"/>
      <c r="P283" s="97"/>
      <c r="Q283" s="94"/>
      <c r="R283" s="94"/>
      <c r="S283" s="94"/>
      <c r="T283" s="94"/>
      <c r="U283" s="94"/>
      <c r="V283" s="94"/>
    </row>
    <row r="284" spans="2:22" ht="15.75" customHeight="1">
      <c r="B284" s="98">
        <v>268</v>
      </c>
      <c r="C284" s="94"/>
      <c r="D284" s="94"/>
      <c r="E284" s="155"/>
      <c r="F284" s="155"/>
      <c r="G284" s="92"/>
      <c r="H284" s="131"/>
      <c r="I284" s="94"/>
      <c r="J284" s="94"/>
      <c r="K284" s="94"/>
      <c r="L284" s="94"/>
      <c r="M284" s="94"/>
      <c r="N284" s="94"/>
      <c r="O284" s="94"/>
      <c r="P284" s="97"/>
      <c r="Q284" s="94"/>
      <c r="R284" s="94"/>
      <c r="S284" s="94"/>
      <c r="T284" s="94"/>
      <c r="U284" s="94"/>
      <c r="V284" s="94"/>
    </row>
    <row r="285" spans="2:22" ht="15.75" customHeight="1">
      <c r="B285" s="98">
        <v>269</v>
      </c>
      <c r="C285" s="94"/>
      <c r="D285" s="94"/>
      <c r="E285" s="155"/>
      <c r="F285" s="155"/>
      <c r="G285" s="92"/>
      <c r="H285" s="131"/>
      <c r="I285" s="94"/>
      <c r="J285" s="94"/>
      <c r="K285" s="94"/>
      <c r="L285" s="94"/>
      <c r="M285" s="94"/>
      <c r="N285" s="94"/>
      <c r="O285" s="94"/>
      <c r="P285" s="97"/>
      <c r="Q285" s="94"/>
      <c r="R285" s="94"/>
      <c r="S285" s="94"/>
      <c r="T285" s="94"/>
      <c r="U285" s="94"/>
      <c r="V285" s="94"/>
    </row>
    <row r="286" spans="2:22" ht="15.75" customHeight="1">
      <c r="B286" s="98">
        <v>270</v>
      </c>
      <c r="C286" s="94"/>
      <c r="D286" s="94"/>
      <c r="E286" s="155"/>
      <c r="F286" s="155"/>
      <c r="G286" s="92"/>
      <c r="H286" s="131"/>
      <c r="I286" s="94"/>
      <c r="J286" s="94"/>
      <c r="K286" s="94"/>
      <c r="L286" s="94"/>
      <c r="M286" s="94"/>
      <c r="N286" s="94"/>
      <c r="O286" s="94"/>
      <c r="P286" s="97"/>
      <c r="Q286" s="94"/>
      <c r="R286" s="94"/>
      <c r="S286" s="94"/>
      <c r="T286" s="94"/>
      <c r="U286" s="94"/>
      <c r="V286" s="94"/>
    </row>
    <row r="287" spans="2:22" ht="15.75" customHeight="1">
      <c r="B287" s="98">
        <v>271</v>
      </c>
      <c r="C287" s="94"/>
      <c r="D287" s="94"/>
      <c r="E287" s="155"/>
      <c r="F287" s="155"/>
      <c r="G287" s="92"/>
      <c r="H287" s="131"/>
      <c r="I287" s="94"/>
      <c r="J287" s="94"/>
      <c r="K287" s="94"/>
      <c r="L287" s="94"/>
      <c r="M287" s="94"/>
      <c r="N287" s="94"/>
      <c r="O287" s="94"/>
      <c r="P287" s="97"/>
      <c r="Q287" s="94"/>
      <c r="R287" s="94"/>
      <c r="S287" s="94"/>
      <c r="T287" s="94"/>
      <c r="U287" s="94"/>
      <c r="V287" s="94"/>
    </row>
    <row r="288" spans="2:22" ht="15.75" customHeight="1">
      <c r="B288" s="98">
        <v>272</v>
      </c>
      <c r="C288" s="94"/>
      <c r="D288" s="94"/>
      <c r="E288" s="155"/>
      <c r="F288" s="155"/>
      <c r="G288" s="92"/>
      <c r="H288" s="131"/>
      <c r="I288" s="94"/>
      <c r="J288" s="94"/>
      <c r="K288" s="94"/>
      <c r="L288" s="94"/>
      <c r="M288" s="94"/>
      <c r="N288" s="94"/>
      <c r="O288" s="94"/>
      <c r="P288" s="97"/>
      <c r="Q288" s="94"/>
      <c r="R288" s="94"/>
      <c r="S288" s="94"/>
      <c r="T288" s="94"/>
      <c r="U288" s="94"/>
      <c r="V288" s="94"/>
    </row>
    <row r="289" spans="2:22" ht="15.75" customHeight="1">
      <c r="B289" s="98">
        <v>273</v>
      </c>
      <c r="C289" s="94"/>
      <c r="D289" s="94"/>
      <c r="E289" s="155"/>
      <c r="F289" s="155"/>
      <c r="G289" s="92"/>
      <c r="H289" s="131"/>
      <c r="I289" s="94"/>
      <c r="J289" s="94"/>
      <c r="K289" s="94"/>
      <c r="L289" s="94"/>
      <c r="M289" s="94"/>
      <c r="N289" s="94"/>
      <c r="O289" s="94"/>
      <c r="P289" s="97"/>
      <c r="Q289" s="94"/>
      <c r="R289" s="94"/>
      <c r="S289" s="94"/>
      <c r="T289" s="94"/>
      <c r="U289" s="94"/>
      <c r="V289" s="94"/>
    </row>
    <row r="290" spans="2:22" ht="15.75" customHeight="1">
      <c r="B290" s="98">
        <v>274</v>
      </c>
      <c r="C290" s="94"/>
      <c r="D290" s="94"/>
      <c r="E290" s="155"/>
      <c r="F290" s="155"/>
      <c r="G290" s="92"/>
      <c r="H290" s="131"/>
      <c r="I290" s="94"/>
      <c r="J290" s="94"/>
      <c r="K290" s="94"/>
      <c r="L290" s="94"/>
      <c r="M290" s="94"/>
      <c r="N290" s="94"/>
      <c r="O290" s="94"/>
      <c r="P290" s="97"/>
      <c r="Q290" s="94"/>
      <c r="R290" s="94"/>
      <c r="S290" s="94"/>
      <c r="T290" s="94"/>
      <c r="U290" s="94"/>
      <c r="V290" s="94"/>
    </row>
    <row r="291" spans="2:22" ht="15.75" customHeight="1">
      <c r="B291" s="98">
        <v>275</v>
      </c>
      <c r="C291" s="94"/>
      <c r="D291" s="94"/>
      <c r="E291" s="155"/>
      <c r="F291" s="155"/>
      <c r="G291" s="92"/>
      <c r="H291" s="131"/>
      <c r="I291" s="94"/>
      <c r="J291" s="94"/>
      <c r="K291" s="94"/>
      <c r="L291" s="94"/>
      <c r="M291" s="94"/>
      <c r="N291" s="94"/>
      <c r="O291" s="94"/>
      <c r="P291" s="97"/>
      <c r="Q291" s="94"/>
      <c r="R291" s="94"/>
      <c r="S291" s="94"/>
      <c r="T291" s="94"/>
      <c r="U291" s="94"/>
      <c r="V291" s="94"/>
    </row>
    <row r="292" spans="2:22" ht="15.75" customHeight="1">
      <c r="B292" s="98">
        <v>276</v>
      </c>
      <c r="C292" s="94"/>
      <c r="D292" s="94"/>
      <c r="E292" s="155"/>
      <c r="F292" s="155"/>
      <c r="G292" s="92"/>
      <c r="H292" s="131"/>
      <c r="I292" s="94"/>
      <c r="J292" s="94"/>
      <c r="K292" s="94"/>
      <c r="L292" s="94"/>
      <c r="M292" s="94"/>
      <c r="N292" s="94"/>
      <c r="O292" s="94"/>
      <c r="P292" s="97"/>
      <c r="Q292" s="94"/>
      <c r="R292" s="94"/>
      <c r="S292" s="94"/>
      <c r="T292" s="94"/>
      <c r="U292" s="94"/>
      <c r="V292" s="94"/>
    </row>
    <row r="293" spans="2:22" ht="15.75" customHeight="1">
      <c r="B293" s="98">
        <v>277</v>
      </c>
      <c r="C293" s="94"/>
      <c r="D293" s="94"/>
      <c r="E293" s="155"/>
      <c r="F293" s="155"/>
      <c r="G293" s="92"/>
      <c r="H293" s="131"/>
      <c r="I293" s="94"/>
      <c r="J293" s="94"/>
      <c r="K293" s="94"/>
      <c r="L293" s="94"/>
      <c r="M293" s="94"/>
      <c r="N293" s="94"/>
      <c r="O293" s="94"/>
      <c r="P293" s="97"/>
      <c r="Q293" s="94"/>
      <c r="R293" s="94"/>
      <c r="S293" s="94"/>
      <c r="T293" s="94"/>
      <c r="U293" s="94"/>
      <c r="V293" s="94"/>
    </row>
    <row r="294" spans="2:22" ht="15.75" customHeight="1">
      <c r="B294" s="98">
        <v>278</v>
      </c>
      <c r="C294" s="94"/>
      <c r="D294" s="94"/>
      <c r="E294" s="155"/>
      <c r="F294" s="155"/>
      <c r="G294" s="92"/>
      <c r="H294" s="131"/>
      <c r="I294" s="94"/>
      <c r="J294" s="94"/>
      <c r="K294" s="94"/>
      <c r="L294" s="94"/>
      <c r="M294" s="94"/>
      <c r="N294" s="94"/>
      <c r="O294" s="94"/>
      <c r="P294" s="97"/>
      <c r="Q294" s="94"/>
      <c r="R294" s="94"/>
      <c r="S294" s="94"/>
      <c r="T294" s="94"/>
      <c r="U294" s="94"/>
      <c r="V294" s="94"/>
    </row>
    <row r="295" spans="2:22" ht="15.75" customHeight="1">
      <c r="B295" s="98">
        <v>279</v>
      </c>
      <c r="C295" s="94"/>
      <c r="D295" s="94"/>
      <c r="E295" s="155"/>
      <c r="F295" s="155"/>
      <c r="G295" s="92"/>
      <c r="H295" s="131"/>
      <c r="I295" s="94"/>
      <c r="J295" s="94"/>
      <c r="K295" s="94"/>
      <c r="L295" s="94"/>
      <c r="M295" s="94"/>
      <c r="N295" s="94"/>
      <c r="O295" s="94"/>
      <c r="P295" s="97"/>
      <c r="Q295" s="94"/>
      <c r="R295" s="94"/>
      <c r="S295" s="94"/>
      <c r="T295" s="94"/>
      <c r="U295" s="94"/>
      <c r="V295" s="94"/>
    </row>
    <row r="296" spans="2:22" ht="15.75" customHeight="1">
      <c r="B296" s="98">
        <v>280</v>
      </c>
      <c r="C296" s="94"/>
      <c r="D296" s="94"/>
      <c r="E296" s="155"/>
      <c r="F296" s="155"/>
      <c r="G296" s="92"/>
      <c r="H296" s="131"/>
      <c r="I296" s="94"/>
      <c r="J296" s="94"/>
      <c r="K296" s="94"/>
      <c r="L296" s="94"/>
      <c r="M296" s="94"/>
      <c r="N296" s="94"/>
      <c r="O296" s="94"/>
      <c r="P296" s="97"/>
      <c r="Q296" s="94"/>
      <c r="R296" s="94"/>
      <c r="S296" s="94"/>
      <c r="T296" s="94"/>
      <c r="U296" s="94"/>
      <c r="V296" s="94"/>
    </row>
    <row r="297" spans="2:22" ht="15.75" customHeight="1">
      <c r="B297" s="98">
        <v>281</v>
      </c>
      <c r="C297" s="94"/>
      <c r="D297" s="94"/>
      <c r="E297" s="155"/>
      <c r="F297" s="155"/>
      <c r="G297" s="92"/>
      <c r="H297" s="131"/>
      <c r="I297" s="94"/>
      <c r="J297" s="94"/>
      <c r="K297" s="94"/>
      <c r="L297" s="94"/>
      <c r="M297" s="94"/>
      <c r="N297" s="94"/>
      <c r="O297" s="94"/>
      <c r="P297" s="97"/>
      <c r="Q297" s="94"/>
      <c r="R297" s="94"/>
      <c r="S297" s="94"/>
      <c r="T297" s="94"/>
      <c r="U297" s="94"/>
      <c r="V297" s="94"/>
    </row>
    <row r="298" spans="2:22" ht="15.75" customHeight="1">
      <c r="B298" s="98">
        <v>282</v>
      </c>
      <c r="C298" s="94"/>
      <c r="D298" s="94"/>
      <c r="E298" s="155"/>
      <c r="F298" s="155"/>
      <c r="G298" s="92"/>
      <c r="H298" s="131"/>
      <c r="I298" s="94"/>
      <c r="J298" s="94"/>
      <c r="K298" s="94"/>
      <c r="L298" s="94"/>
      <c r="M298" s="94"/>
      <c r="N298" s="94"/>
      <c r="O298" s="94"/>
      <c r="P298" s="97"/>
      <c r="Q298" s="94"/>
      <c r="R298" s="94"/>
      <c r="S298" s="94"/>
      <c r="T298" s="94"/>
      <c r="U298" s="94"/>
      <c r="V298" s="94"/>
    </row>
    <row r="299" spans="2:22" ht="15.75" customHeight="1">
      <c r="B299" s="98">
        <v>283</v>
      </c>
      <c r="C299" s="94"/>
      <c r="D299" s="94"/>
      <c r="E299" s="155"/>
      <c r="F299" s="155"/>
      <c r="G299" s="92"/>
      <c r="H299" s="131"/>
      <c r="I299" s="94"/>
      <c r="J299" s="94"/>
      <c r="K299" s="94"/>
      <c r="L299" s="94"/>
      <c r="M299" s="94"/>
      <c r="N299" s="94"/>
      <c r="O299" s="94"/>
      <c r="P299" s="97"/>
      <c r="Q299" s="94"/>
      <c r="R299" s="94"/>
      <c r="S299" s="94"/>
      <c r="T299" s="94"/>
      <c r="U299" s="94"/>
      <c r="V299" s="94"/>
    </row>
    <row r="300" spans="2:22" ht="15.75" customHeight="1">
      <c r="B300" s="98">
        <v>284</v>
      </c>
      <c r="C300" s="94"/>
      <c r="D300" s="94"/>
      <c r="E300" s="155"/>
      <c r="F300" s="155"/>
      <c r="G300" s="92"/>
      <c r="H300" s="131"/>
      <c r="I300" s="94"/>
      <c r="J300" s="94"/>
      <c r="K300" s="94"/>
      <c r="L300" s="94"/>
      <c r="M300" s="94"/>
      <c r="N300" s="94"/>
      <c r="O300" s="94"/>
      <c r="P300" s="97"/>
      <c r="Q300" s="94"/>
      <c r="R300" s="94"/>
      <c r="S300" s="94"/>
      <c r="T300" s="94"/>
      <c r="U300" s="94"/>
      <c r="V300" s="94"/>
    </row>
    <row r="301" spans="2:22" ht="15.75" customHeight="1">
      <c r="B301" s="98">
        <v>285</v>
      </c>
      <c r="C301" s="94"/>
      <c r="D301" s="94"/>
      <c r="E301" s="155"/>
      <c r="F301" s="155"/>
      <c r="G301" s="92"/>
      <c r="H301" s="131"/>
      <c r="I301" s="94"/>
      <c r="J301" s="94"/>
      <c r="K301" s="94"/>
      <c r="L301" s="94"/>
      <c r="M301" s="94"/>
      <c r="N301" s="94"/>
      <c r="O301" s="94"/>
      <c r="P301" s="97"/>
      <c r="Q301" s="94"/>
      <c r="R301" s="94"/>
      <c r="S301" s="94"/>
      <c r="T301" s="94"/>
      <c r="U301" s="94"/>
      <c r="V301" s="94"/>
    </row>
    <row r="302" spans="2:22" ht="15.75" customHeight="1">
      <c r="B302" s="98">
        <v>286</v>
      </c>
      <c r="C302" s="94"/>
      <c r="D302" s="94"/>
      <c r="E302" s="155"/>
      <c r="F302" s="155"/>
      <c r="G302" s="92"/>
      <c r="H302" s="131"/>
      <c r="I302" s="94"/>
      <c r="J302" s="94"/>
      <c r="K302" s="94"/>
      <c r="L302" s="94"/>
      <c r="M302" s="94"/>
      <c r="N302" s="94"/>
      <c r="O302" s="94"/>
      <c r="P302" s="97"/>
      <c r="Q302" s="94"/>
      <c r="R302" s="94"/>
      <c r="S302" s="94"/>
      <c r="T302" s="94"/>
      <c r="U302" s="94"/>
      <c r="V302" s="94"/>
    </row>
    <row r="303" spans="2:22" ht="15.75" customHeight="1">
      <c r="B303" s="98">
        <v>287</v>
      </c>
      <c r="C303" s="94"/>
      <c r="D303" s="94"/>
      <c r="E303" s="155"/>
      <c r="F303" s="155"/>
      <c r="G303" s="92"/>
      <c r="H303" s="131"/>
      <c r="I303" s="94"/>
      <c r="J303" s="94"/>
      <c r="K303" s="94"/>
      <c r="L303" s="94"/>
      <c r="M303" s="94"/>
      <c r="N303" s="94"/>
      <c r="O303" s="94"/>
      <c r="P303" s="97"/>
      <c r="Q303" s="94"/>
      <c r="R303" s="94"/>
      <c r="S303" s="94"/>
      <c r="T303" s="94"/>
      <c r="U303" s="94"/>
      <c r="V303" s="94"/>
    </row>
    <row r="304" spans="2:22" ht="15.75" customHeight="1">
      <c r="B304" s="98">
        <v>288</v>
      </c>
      <c r="C304" s="94"/>
      <c r="D304" s="94"/>
      <c r="E304" s="155"/>
      <c r="F304" s="155"/>
      <c r="G304" s="92"/>
      <c r="H304" s="131"/>
      <c r="I304" s="94"/>
      <c r="J304" s="94"/>
      <c r="K304" s="94"/>
      <c r="L304" s="94"/>
      <c r="M304" s="94"/>
      <c r="N304" s="94"/>
      <c r="O304" s="94"/>
      <c r="P304" s="97"/>
      <c r="Q304" s="94"/>
      <c r="R304" s="94"/>
      <c r="S304" s="94"/>
      <c r="T304" s="94"/>
      <c r="U304" s="94"/>
      <c r="V304" s="94"/>
    </row>
    <row r="305" spans="2:22" ht="15.75" customHeight="1">
      <c r="B305" s="98">
        <v>289</v>
      </c>
      <c r="C305" s="94"/>
      <c r="D305" s="94"/>
      <c r="E305" s="155"/>
      <c r="F305" s="155"/>
      <c r="G305" s="92"/>
      <c r="H305" s="131"/>
      <c r="I305" s="94"/>
      <c r="J305" s="94"/>
      <c r="K305" s="94"/>
      <c r="L305" s="94"/>
      <c r="M305" s="94"/>
      <c r="N305" s="94"/>
      <c r="O305" s="94"/>
      <c r="P305" s="97"/>
      <c r="Q305" s="94"/>
      <c r="R305" s="94"/>
      <c r="S305" s="94"/>
      <c r="T305" s="94"/>
      <c r="U305" s="94"/>
      <c r="V305" s="94"/>
    </row>
    <row r="306" spans="2:22" ht="15.75" customHeight="1">
      <c r="B306" s="98">
        <v>290</v>
      </c>
      <c r="C306" s="94"/>
      <c r="D306" s="94"/>
      <c r="E306" s="155"/>
      <c r="F306" s="155"/>
      <c r="G306" s="92"/>
      <c r="H306" s="131"/>
      <c r="I306" s="94"/>
      <c r="J306" s="94"/>
      <c r="K306" s="94"/>
      <c r="L306" s="94"/>
      <c r="M306" s="94"/>
      <c r="N306" s="94"/>
      <c r="O306" s="94"/>
      <c r="P306" s="97"/>
      <c r="Q306" s="94"/>
      <c r="R306" s="94"/>
      <c r="S306" s="94"/>
      <c r="T306" s="94"/>
      <c r="U306" s="94"/>
      <c r="V306" s="94"/>
    </row>
    <row r="307" spans="2:22" ht="15.75" customHeight="1">
      <c r="B307" s="98">
        <v>291</v>
      </c>
      <c r="C307" s="94"/>
      <c r="D307" s="94"/>
      <c r="E307" s="155"/>
      <c r="F307" s="155"/>
      <c r="G307" s="92"/>
      <c r="H307" s="131"/>
      <c r="I307" s="94"/>
      <c r="J307" s="94"/>
      <c r="K307" s="94"/>
      <c r="L307" s="94"/>
      <c r="M307" s="94"/>
      <c r="N307" s="94"/>
      <c r="O307" s="94"/>
      <c r="P307" s="97"/>
      <c r="Q307" s="94"/>
      <c r="R307" s="94"/>
      <c r="S307" s="94"/>
      <c r="T307" s="94"/>
      <c r="U307" s="94"/>
      <c r="V307" s="94"/>
    </row>
    <row r="308" spans="2:22" ht="15.75" customHeight="1">
      <c r="B308" s="98">
        <v>292</v>
      </c>
      <c r="C308" s="94"/>
      <c r="D308" s="94"/>
      <c r="E308" s="155"/>
      <c r="F308" s="155"/>
      <c r="G308" s="92"/>
      <c r="H308" s="131"/>
      <c r="I308" s="94"/>
      <c r="J308" s="94"/>
      <c r="K308" s="94"/>
      <c r="L308" s="94"/>
      <c r="M308" s="94"/>
      <c r="N308" s="94"/>
      <c r="O308" s="94"/>
      <c r="P308" s="97"/>
      <c r="Q308" s="94"/>
      <c r="R308" s="94"/>
      <c r="S308" s="94"/>
      <c r="T308" s="94"/>
      <c r="U308" s="94"/>
      <c r="V308" s="94"/>
    </row>
    <row r="309" spans="2:22" ht="15.75" customHeight="1">
      <c r="B309" s="98">
        <v>293</v>
      </c>
      <c r="C309" s="94"/>
      <c r="D309" s="94"/>
      <c r="E309" s="155"/>
      <c r="F309" s="155"/>
      <c r="G309" s="92"/>
      <c r="H309" s="131"/>
      <c r="I309" s="94"/>
      <c r="J309" s="94"/>
      <c r="K309" s="94"/>
      <c r="L309" s="94"/>
      <c r="M309" s="94"/>
      <c r="N309" s="94"/>
      <c r="O309" s="94"/>
      <c r="P309" s="97"/>
      <c r="Q309" s="94"/>
      <c r="R309" s="94"/>
      <c r="S309" s="94"/>
      <c r="T309" s="94"/>
      <c r="U309" s="94"/>
      <c r="V309" s="94"/>
    </row>
    <row r="310" spans="2:22" ht="15.75" customHeight="1">
      <c r="B310" s="98">
        <v>294</v>
      </c>
      <c r="C310" s="94"/>
      <c r="D310" s="94"/>
      <c r="E310" s="155"/>
      <c r="F310" s="155"/>
      <c r="G310" s="92"/>
      <c r="H310" s="131"/>
      <c r="I310" s="94"/>
      <c r="J310" s="94"/>
      <c r="K310" s="94"/>
      <c r="L310" s="94"/>
      <c r="M310" s="94"/>
      <c r="N310" s="94"/>
      <c r="O310" s="94"/>
      <c r="P310" s="97"/>
      <c r="Q310" s="94"/>
      <c r="R310" s="94"/>
      <c r="S310" s="94"/>
      <c r="T310" s="94"/>
      <c r="U310" s="94"/>
      <c r="V310" s="94"/>
    </row>
    <row r="311" spans="2:22" ht="15.75" customHeight="1">
      <c r="B311" s="98">
        <v>295</v>
      </c>
      <c r="C311" s="94"/>
      <c r="D311" s="94"/>
      <c r="E311" s="155"/>
      <c r="F311" s="155"/>
      <c r="G311" s="92"/>
      <c r="H311" s="131"/>
      <c r="I311" s="94"/>
      <c r="J311" s="94"/>
      <c r="K311" s="94"/>
      <c r="L311" s="94"/>
      <c r="M311" s="94"/>
      <c r="N311" s="94"/>
      <c r="O311" s="94"/>
      <c r="P311" s="97"/>
      <c r="Q311" s="94"/>
      <c r="R311" s="94"/>
      <c r="S311" s="94"/>
      <c r="T311" s="94"/>
      <c r="U311" s="94"/>
      <c r="V311" s="94"/>
    </row>
    <row r="312" spans="2:22" ht="15.75" customHeight="1">
      <c r="B312" s="98">
        <v>296</v>
      </c>
      <c r="C312" s="94"/>
      <c r="D312" s="94"/>
      <c r="E312" s="155"/>
      <c r="F312" s="155"/>
      <c r="G312" s="92"/>
      <c r="H312" s="131"/>
      <c r="I312" s="94"/>
      <c r="J312" s="94"/>
      <c r="K312" s="94"/>
      <c r="L312" s="94"/>
      <c r="M312" s="94"/>
      <c r="N312" s="94"/>
      <c r="O312" s="94"/>
      <c r="P312" s="97"/>
      <c r="Q312" s="94"/>
      <c r="R312" s="94"/>
      <c r="S312" s="94"/>
      <c r="T312" s="94"/>
      <c r="U312" s="94"/>
      <c r="V312" s="94"/>
    </row>
    <row r="313" spans="2:22" ht="15.75" customHeight="1">
      <c r="B313" s="98">
        <v>297</v>
      </c>
      <c r="C313" s="94"/>
      <c r="D313" s="94"/>
      <c r="E313" s="155"/>
      <c r="F313" s="155"/>
      <c r="G313" s="92"/>
      <c r="H313" s="131"/>
      <c r="I313" s="94"/>
      <c r="J313" s="94"/>
      <c r="K313" s="94"/>
      <c r="L313" s="94"/>
      <c r="M313" s="94"/>
      <c r="N313" s="94"/>
      <c r="O313" s="94"/>
      <c r="P313" s="97"/>
      <c r="Q313" s="94"/>
      <c r="R313" s="94"/>
      <c r="S313" s="94"/>
      <c r="T313" s="94"/>
      <c r="U313" s="94"/>
      <c r="V313" s="94"/>
    </row>
    <row r="314" spans="2:22" ht="15.75" customHeight="1">
      <c r="B314" s="98">
        <v>298</v>
      </c>
      <c r="C314" s="94"/>
      <c r="D314" s="94"/>
      <c r="E314" s="155"/>
      <c r="F314" s="155"/>
      <c r="G314" s="92"/>
      <c r="H314" s="131"/>
      <c r="I314" s="94"/>
      <c r="J314" s="94"/>
      <c r="K314" s="94"/>
      <c r="L314" s="94"/>
      <c r="M314" s="94"/>
      <c r="N314" s="94"/>
      <c r="O314" s="94"/>
      <c r="P314" s="97"/>
      <c r="Q314" s="94"/>
      <c r="R314" s="94"/>
      <c r="S314" s="94"/>
      <c r="T314" s="94"/>
      <c r="U314" s="94"/>
      <c r="V314" s="94"/>
    </row>
    <row r="315" spans="2:22" ht="15.75" customHeight="1">
      <c r="B315" s="98">
        <v>299</v>
      </c>
      <c r="C315" s="94"/>
      <c r="D315" s="94"/>
      <c r="E315" s="155"/>
      <c r="F315" s="155"/>
      <c r="G315" s="92"/>
      <c r="H315" s="131"/>
      <c r="I315" s="94"/>
      <c r="J315" s="94"/>
      <c r="K315" s="94"/>
      <c r="L315" s="94"/>
      <c r="M315" s="94"/>
      <c r="N315" s="94"/>
      <c r="O315" s="94"/>
      <c r="P315" s="97"/>
      <c r="Q315" s="94"/>
      <c r="R315" s="94"/>
      <c r="S315" s="94"/>
      <c r="T315" s="94"/>
      <c r="U315" s="94"/>
      <c r="V315" s="94"/>
    </row>
    <row r="316" spans="2:22" ht="15.75" customHeight="1">
      <c r="B316" s="98">
        <v>300</v>
      </c>
      <c r="C316" s="94"/>
      <c r="D316" s="94"/>
      <c r="E316" s="155"/>
      <c r="F316" s="155"/>
      <c r="G316" s="92"/>
      <c r="H316" s="131"/>
      <c r="I316" s="94"/>
      <c r="J316" s="94"/>
      <c r="K316" s="94"/>
      <c r="L316" s="94"/>
      <c r="M316" s="94"/>
      <c r="N316" s="94"/>
      <c r="O316" s="94"/>
      <c r="P316" s="97"/>
      <c r="Q316" s="94"/>
      <c r="R316" s="94"/>
      <c r="S316" s="94"/>
      <c r="T316" s="94"/>
      <c r="U316" s="94"/>
      <c r="V316" s="94"/>
    </row>
    <row r="317" spans="2:22" ht="15.75" customHeight="1">
      <c r="B317" s="98">
        <v>301</v>
      </c>
      <c r="C317" s="94"/>
      <c r="D317" s="94"/>
      <c r="E317" s="155"/>
      <c r="F317" s="155"/>
      <c r="G317" s="92"/>
      <c r="H317" s="131"/>
      <c r="I317" s="94"/>
      <c r="J317" s="94"/>
      <c r="K317" s="94"/>
      <c r="L317" s="94"/>
      <c r="M317" s="94"/>
      <c r="N317" s="94"/>
      <c r="O317" s="94"/>
      <c r="P317" s="97"/>
      <c r="Q317" s="94"/>
      <c r="R317" s="94"/>
      <c r="S317" s="94"/>
      <c r="T317" s="94"/>
      <c r="U317" s="94"/>
      <c r="V317" s="94"/>
    </row>
    <row r="318" spans="2:22" ht="15.75" customHeight="1">
      <c r="B318" s="98">
        <v>302</v>
      </c>
      <c r="C318" s="94"/>
      <c r="D318" s="94"/>
      <c r="E318" s="155"/>
      <c r="F318" s="155"/>
      <c r="G318" s="92"/>
      <c r="H318" s="131"/>
      <c r="I318" s="94"/>
      <c r="J318" s="94"/>
      <c r="K318" s="94"/>
      <c r="L318" s="94"/>
      <c r="M318" s="94"/>
      <c r="N318" s="94"/>
      <c r="O318" s="94"/>
      <c r="P318" s="97"/>
      <c r="Q318" s="94"/>
      <c r="R318" s="94"/>
      <c r="S318" s="94"/>
      <c r="T318" s="94"/>
      <c r="U318" s="94"/>
      <c r="V318" s="94"/>
    </row>
    <row r="319" spans="2:22" ht="15.75" customHeight="1">
      <c r="B319" s="98">
        <v>303</v>
      </c>
      <c r="C319" s="94"/>
      <c r="D319" s="94"/>
      <c r="E319" s="155"/>
      <c r="F319" s="155"/>
      <c r="G319" s="92"/>
      <c r="H319" s="131"/>
      <c r="I319" s="94"/>
      <c r="J319" s="94"/>
      <c r="K319" s="94"/>
      <c r="L319" s="94"/>
      <c r="M319" s="94"/>
      <c r="N319" s="94"/>
      <c r="O319" s="94"/>
      <c r="P319" s="97"/>
      <c r="Q319" s="94"/>
      <c r="R319" s="94"/>
      <c r="S319" s="94"/>
      <c r="T319" s="94"/>
      <c r="U319" s="94"/>
      <c r="V319" s="94"/>
    </row>
    <row r="320" spans="2:22" ht="15.75" customHeight="1">
      <c r="B320" s="98">
        <v>304</v>
      </c>
      <c r="C320" s="94"/>
      <c r="D320" s="94"/>
      <c r="E320" s="155"/>
      <c r="F320" s="155"/>
      <c r="G320" s="92"/>
      <c r="H320" s="131"/>
      <c r="I320" s="94"/>
      <c r="J320" s="94"/>
      <c r="K320" s="94"/>
      <c r="L320" s="94"/>
      <c r="M320" s="94"/>
      <c r="N320" s="94"/>
      <c r="O320" s="94"/>
      <c r="P320" s="97"/>
      <c r="Q320" s="94"/>
      <c r="R320" s="94"/>
      <c r="S320" s="94"/>
      <c r="T320" s="94"/>
      <c r="U320" s="94"/>
      <c r="V320" s="94"/>
    </row>
    <row r="321" spans="2:22" ht="15.75" customHeight="1">
      <c r="B321" s="98">
        <v>305</v>
      </c>
      <c r="C321" s="94"/>
      <c r="D321" s="94"/>
      <c r="E321" s="155"/>
      <c r="F321" s="155"/>
      <c r="G321" s="92"/>
      <c r="H321" s="131"/>
      <c r="I321" s="94"/>
      <c r="J321" s="94"/>
      <c r="K321" s="94"/>
      <c r="L321" s="94"/>
      <c r="M321" s="94"/>
      <c r="N321" s="94"/>
      <c r="O321" s="94"/>
      <c r="P321" s="97"/>
      <c r="Q321" s="94"/>
      <c r="R321" s="94"/>
      <c r="S321" s="94"/>
      <c r="T321" s="94"/>
      <c r="U321" s="94"/>
      <c r="V321" s="94"/>
    </row>
    <row r="322" spans="2:22" ht="15.75" customHeight="1">
      <c r="B322" s="98">
        <v>306</v>
      </c>
      <c r="C322" s="94"/>
      <c r="D322" s="94"/>
      <c r="E322" s="155"/>
      <c r="F322" s="155"/>
      <c r="G322" s="92"/>
      <c r="H322" s="131"/>
      <c r="I322" s="94"/>
      <c r="J322" s="94"/>
      <c r="K322" s="94"/>
      <c r="L322" s="94"/>
      <c r="M322" s="94"/>
      <c r="N322" s="94"/>
      <c r="O322" s="94"/>
      <c r="P322" s="97"/>
      <c r="Q322" s="94"/>
      <c r="R322" s="94"/>
      <c r="S322" s="94"/>
      <c r="T322" s="94"/>
      <c r="U322" s="94"/>
      <c r="V322" s="94"/>
    </row>
    <row r="323" spans="2:22" ht="15.75" customHeight="1">
      <c r="B323" s="98">
        <v>307</v>
      </c>
      <c r="C323" s="94"/>
      <c r="D323" s="94"/>
      <c r="E323" s="155"/>
      <c r="F323" s="155"/>
      <c r="G323" s="92"/>
      <c r="H323" s="131"/>
      <c r="I323" s="94"/>
      <c r="J323" s="94"/>
      <c r="K323" s="94"/>
      <c r="L323" s="94"/>
      <c r="M323" s="94"/>
      <c r="N323" s="94"/>
      <c r="O323" s="94"/>
      <c r="P323" s="97"/>
      <c r="Q323" s="94"/>
      <c r="R323" s="94"/>
      <c r="S323" s="94"/>
      <c r="T323" s="94"/>
      <c r="U323" s="94"/>
      <c r="V323" s="94"/>
    </row>
    <row r="324" spans="2:22" ht="15.75" customHeight="1">
      <c r="B324" s="98">
        <v>308</v>
      </c>
      <c r="C324" s="94"/>
      <c r="D324" s="94"/>
      <c r="E324" s="155"/>
      <c r="F324" s="155"/>
      <c r="G324" s="92"/>
      <c r="H324" s="131"/>
      <c r="I324" s="94"/>
      <c r="J324" s="94"/>
      <c r="K324" s="94"/>
      <c r="L324" s="94"/>
      <c r="M324" s="94"/>
      <c r="N324" s="94"/>
      <c r="O324" s="94"/>
      <c r="P324" s="97"/>
      <c r="Q324" s="94"/>
      <c r="R324" s="94"/>
      <c r="S324" s="94"/>
      <c r="T324" s="94"/>
      <c r="U324" s="94"/>
      <c r="V324" s="94"/>
    </row>
    <row r="325" spans="2:22" ht="15.75" customHeight="1">
      <c r="B325" s="98">
        <v>309</v>
      </c>
      <c r="C325" s="94"/>
      <c r="D325" s="94"/>
      <c r="E325" s="155"/>
      <c r="F325" s="155"/>
      <c r="G325" s="92"/>
      <c r="H325" s="131"/>
      <c r="I325" s="94"/>
      <c r="J325" s="94"/>
      <c r="K325" s="94"/>
      <c r="L325" s="94"/>
      <c r="M325" s="94"/>
      <c r="N325" s="94"/>
      <c r="O325" s="94"/>
      <c r="P325" s="97"/>
      <c r="Q325" s="94"/>
      <c r="R325" s="94"/>
      <c r="S325" s="94"/>
      <c r="T325" s="94"/>
      <c r="U325" s="94"/>
      <c r="V325" s="94"/>
    </row>
    <row r="326" spans="2:22" ht="15.75" customHeight="1">
      <c r="B326" s="98">
        <v>310</v>
      </c>
      <c r="C326" s="94"/>
      <c r="D326" s="94"/>
      <c r="E326" s="155"/>
      <c r="F326" s="155"/>
      <c r="G326" s="92"/>
      <c r="H326" s="131"/>
      <c r="I326" s="94"/>
      <c r="J326" s="94"/>
      <c r="K326" s="94"/>
      <c r="L326" s="94"/>
      <c r="M326" s="94"/>
      <c r="N326" s="94"/>
      <c r="O326" s="94"/>
      <c r="P326" s="97"/>
      <c r="Q326" s="94"/>
      <c r="R326" s="94"/>
      <c r="S326" s="94"/>
      <c r="T326" s="94"/>
      <c r="U326" s="94"/>
      <c r="V326" s="94"/>
    </row>
    <row r="327" spans="2:22" ht="15.75" customHeight="1">
      <c r="B327" s="98">
        <v>311</v>
      </c>
      <c r="C327" s="94"/>
      <c r="D327" s="94"/>
      <c r="E327" s="155"/>
      <c r="F327" s="155"/>
      <c r="G327" s="92"/>
      <c r="H327" s="131"/>
      <c r="I327" s="94"/>
      <c r="J327" s="94"/>
      <c r="K327" s="94"/>
      <c r="L327" s="94"/>
      <c r="M327" s="94"/>
      <c r="N327" s="94"/>
      <c r="O327" s="94"/>
      <c r="P327" s="97"/>
      <c r="Q327" s="94"/>
      <c r="R327" s="94"/>
      <c r="S327" s="94"/>
      <c r="T327" s="94"/>
      <c r="U327" s="94"/>
      <c r="V327" s="94"/>
    </row>
    <row r="328" spans="2:22" ht="15.75" customHeight="1">
      <c r="B328" s="98">
        <v>312</v>
      </c>
      <c r="C328" s="94"/>
      <c r="D328" s="94"/>
      <c r="E328" s="155"/>
      <c r="F328" s="155"/>
      <c r="G328" s="92"/>
      <c r="H328" s="131"/>
      <c r="I328" s="94"/>
      <c r="J328" s="94"/>
      <c r="K328" s="94"/>
      <c r="L328" s="94"/>
      <c r="M328" s="94"/>
      <c r="N328" s="94"/>
      <c r="O328" s="94"/>
      <c r="P328" s="97"/>
      <c r="Q328" s="94"/>
      <c r="R328" s="94"/>
      <c r="S328" s="94"/>
      <c r="T328" s="94"/>
      <c r="U328" s="94"/>
      <c r="V328" s="94"/>
    </row>
    <row r="329" spans="2:22" ht="15.75" customHeight="1">
      <c r="B329" s="98">
        <v>313</v>
      </c>
      <c r="C329" s="94"/>
      <c r="D329" s="94"/>
      <c r="E329" s="155"/>
      <c r="F329" s="155"/>
      <c r="G329" s="92"/>
      <c r="H329" s="131"/>
      <c r="I329" s="94"/>
      <c r="J329" s="94"/>
      <c r="K329" s="94"/>
      <c r="L329" s="94"/>
      <c r="M329" s="94"/>
      <c r="N329" s="94"/>
      <c r="O329" s="94"/>
      <c r="P329" s="97"/>
      <c r="Q329" s="94"/>
      <c r="R329" s="94"/>
      <c r="S329" s="94"/>
      <c r="T329" s="94"/>
      <c r="U329" s="94"/>
      <c r="V329" s="94"/>
    </row>
    <row r="330" spans="2:22" ht="15.75" customHeight="1">
      <c r="B330" s="98">
        <v>314</v>
      </c>
      <c r="C330" s="94"/>
      <c r="D330" s="94"/>
      <c r="E330" s="155"/>
      <c r="F330" s="155"/>
      <c r="G330" s="92"/>
      <c r="H330" s="131"/>
      <c r="I330" s="94"/>
      <c r="J330" s="94"/>
      <c r="K330" s="94"/>
      <c r="L330" s="94"/>
      <c r="M330" s="94"/>
      <c r="N330" s="94"/>
      <c r="O330" s="94"/>
      <c r="P330" s="97"/>
      <c r="Q330" s="94"/>
      <c r="R330" s="94"/>
      <c r="S330" s="94"/>
      <c r="T330" s="94"/>
      <c r="U330" s="94"/>
      <c r="V330" s="94"/>
    </row>
    <row r="331" spans="2:22" ht="15.75" customHeight="1">
      <c r="B331" s="98">
        <v>315</v>
      </c>
      <c r="C331" s="94"/>
      <c r="D331" s="94"/>
      <c r="E331" s="155"/>
      <c r="F331" s="155"/>
      <c r="G331" s="92"/>
      <c r="H331" s="131"/>
      <c r="I331" s="94"/>
      <c r="J331" s="94"/>
      <c r="K331" s="94"/>
      <c r="L331" s="94"/>
      <c r="M331" s="94"/>
      <c r="N331" s="94"/>
      <c r="O331" s="94"/>
      <c r="P331" s="97"/>
      <c r="Q331" s="94"/>
      <c r="R331" s="94"/>
      <c r="S331" s="94"/>
      <c r="T331" s="94"/>
      <c r="U331" s="94"/>
      <c r="V331" s="94"/>
    </row>
    <row r="332" spans="2:22" ht="15.75" customHeight="1">
      <c r="B332" s="98">
        <v>316</v>
      </c>
      <c r="C332" s="94"/>
      <c r="D332" s="94"/>
      <c r="E332" s="155"/>
      <c r="F332" s="155"/>
      <c r="G332" s="92"/>
      <c r="H332" s="131"/>
      <c r="I332" s="94"/>
      <c r="J332" s="94"/>
      <c r="K332" s="94"/>
      <c r="L332" s="94"/>
      <c r="M332" s="94"/>
      <c r="N332" s="94"/>
      <c r="O332" s="94"/>
      <c r="P332" s="97"/>
      <c r="Q332" s="94"/>
      <c r="R332" s="94"/>
      <c r="S332" s="94"/>
      <c r="T332" s="94"/>
      <c r="U332" s="94"/>
      <c r="V332" s="94"/>
    </row>
    <row r="333" spans="2:22" ht="15.75" customHeight="1">
      <c r="B333" s="98">
        <v>317</v>
      </c>
      <c r="C333" s="94"/>
      <c r="D333" s="94"/>
      <c r="E333" s="155"/>
      <c r="F333" s="155"/>
      <c r="G333" s="92"/>
      <c r="H333" s="131"/>
      <c r="I333" s="94"/>
      <c r="J333" s="94"/>
      <c r="K333" s="94"/>
      <c r="L333" s="94"/>
      <c r="M333" s="94"/>
      <c r="N333" s="94"/>
      <c r="O333" s="94"/>
      <c r="P333" s="97"/>
      <c r="Q333" s="94"/>
      <c r="R333" s="94"/>
      <c r="S333" s="94"/>
      <c r="T333" s="94"/>
      <c r="U333" s="94"/>
      <c r="V333" s="94"/>
    </row>
    <row r="334" spans="2:22" ht="15.75" customHeight="1">
      <c r="B334" s="98">
        <v>318</v>
      </c>
      <c r="C334" s="94"/>
      <c r="D334" s="94"/>
      <c r="E334" s="155"/>
      <c r="F334" s="155"/>
      <c r="G334" s="92"/>
      <c r="H334" s="131"/>
      <c r="I334" s="94"/>
      <c r="J334" s="94"/>
      <c r="K334" s="94"/>
      <c r="L334" s="94"/>
      <c r="M334" s="94"/>
      <c r="N334" s="94"/>
      <c r="O334" s="94"/>
      <c r="P334" s="97"/>
      <c r="Q334" s="94"/>
      <c r="R334" s="94"/>
      <c r="S334" s="94"/>
      <c r="T334" s="94"/>
      <c r="U334" s="94"/>
      <c r="V334" s="94"/>
    </row>
    <row r="335" spans="2:22" ht="15.75" customHeight="1">
      <c r="B335" s="98">
        <v>319</v>
      </c>
      <c r="C335" s="94"/>
      <c r="D335" s="94"/>
      <c r="E335" s="155"/>
      <c r="F335" s="155"/>
      <c r="G335" s="92"/>
      <c r="H335" s="131"/>
      <c r="I335" s="94"/>
      <c r="J335" s="94"/>
      <c r="K335" s="94"/>
      <c r="L335" s="94"/>
      <c r="M335" s="94"/>
      <c r="N335" s="94"/>
      <c r="O335" s="94"/>
      <c r="P335" s="97"/>
      <c r="Q335" s="94"/>
      <c r="R335" s="94"/>
      <c r="S335" s="94"/>
      <c r="T335" s="94"/>
      <c r="U335" s="94"/>
      <c r="V335" s="94"/>
    </row>
    <row r="336" spans="2:22" ht="15.75" customHeight="1">
      <c r="B336" s="98">
        <v>320</v>
      </c>
      <c r="C336" s="94"/>
      <c r="D336" s="94"/>
      <c r="E336" s="155"/>
      <c r="F336" s="155"/>
      <c r="G336" s="92"/>
      <c r="H336" s="131"/>
      <c r="I336" s="94"/>
      <c r="J336" s="94"/>
      <c r="K336" s="94"/>
      <c r="L336" s="94"/>
      <c r="M336" s="94"/>
      <c r="N336" s="94"/>
      <c r="O336" s="94"/>
      <c r="P336" s="97"/>
      <c r="Q336" s="94"/>
      <c r="R336" s="94"/>
      <c r="S336" s="94"/>
      <c r="T336" s="94"/>
      <c r="U336" s="94"/>
      <c r="V336" s="94"/>
    </row>
    <row r="337" spans="2:22" ht="15.75" customHeight="1">
      <c r="B337" s="98">
        <v>321</v>
      </c>
      <c r="C337" s="94"/>
      <c r="D337" s="94"/>
      <c r="E337" s="155"/>
      <c r="F337" s="155"/>
      <c r="G337" s="92"/>
      <c r="H337" s="131"/>
      <c r="I337" s="94"/>
      <c r="J337" s="94"/>
      <c r="K337" s="94"/>
      <c r="L337" s="94"/>
      <c r="M337" s="94"/>
      <c r="N337" s="94"/>
      <c r="O337" s="94"/>
      <c r="P337" s="97"/>
      <c r="Q337" s="94"/>
      <c r="R337" s="94"/>
      <c r="S337" s="94"/>
      <c r="T337" s="94"/>
      <c r="U337" s="94"/>
      <c r="V337" s="94"/>
    </row>
    <row r="338" spans="2:22" ht="15.75" customHeight="1">
      <c r="B338" s="98">
        <v>322</v>
      </c>
      <c r="C338" s="94"/>
      <c r="D338" s="94"/>
      <c r="E338" s="155"/>
      <c r="F338" s="155"/>
      <c r="G338" s="92"/>
      <c r="H338" s="131"/>
      <c r="I338" s="94"/>
      <c r="J338" s="94"/>
      <c r="K338" s="94"/>
      <c r="L338" s="94"/>
      <c r="M338" s="94"/>
      <c r="N338" s="94"/>
      <c r="O338" s="94"/>
      <c r="P338" s="97"/>
      <c r="Q338" s="94"/>
      <c r="R338" s="94"/>
      <c r="S338" s="94"/>
      <c r="T338" s="94"/>
      <c r="U338" s="94"/>
      <c r="V338" s="94"/>
    </row>
    <row r="339" spans="2:22" ht="15.75" customHeight="1">
      <c r="B339" s="98">
        <v>323</v>
      </c>
      <c r="C339" s="94"/>
      <c r="D339" s="94"/>
      <c r="E339" s="155"/>
      <c r="F339" s="155"/>
      <c r="G339" s="92"/>
      <c r="H339" s="131"/>
      <c r="I339" s="94"/>
      <c r="J339" s="94"/>
      <c r="K339" s="94"/>
      <c r="L339" s="94"/>
      <c r="M339" s="94"/>
      <c r="N339" s="94"/>
      <c r="O339" s="94"/>
      <c r="P339" s="97"/>
      <c r="Q339" s="94"/>
      <c r="R339" s="94"/>
      <c r="S339" s="94"/>
      <c r="T339" s="94"/>
      <c r="U339" s="94"/>
      <c r="V339" s="94"/>
    </row>
    <row r="340" spans="2:22" ht="15.75" customHeight="1">
      <c r="B340" s="98">
        <v>324</v>
      </c>
      <c r="C340" s="94"/>
      <c r="D340" s="94"/>
      <c r="E340" s="155"/>
      <c r="F340" s="155"/>
      <c r="G340" s="92"/>
      <c r="H340" s="131"/>
      <c r="I340" s="94"/>
      <c r="J340" s="94"/>
      <c r="K340" s="94"/>
      <c r="L340" s="94"/>
      <c r="M340" s="94"/>
      <c r="N340" s="94"/>
      <c r="O340" s="94"/>
      <c r="P340" s="97"/>
      <c r="Q340" s="94"/>
      <c r="R340" s="94"/>
      <c r="S340" s="94"/>
      <c r="T340" s="94"/>
      <c r="U340" s="94"/>
      <c r="V340" s="94"/>
    </row>
    <row r="341" spans="2:22" ht="15.75" customHeight="1">
      <c r="B341" s="98">
        <v>325</v>
      </c>
      <c r="C341" s="94"/>
      <c r="D341" s="94"/>
      <c r="E341" s="155"/>
      <c r="F341" s="155"/>
      <c r="G341" s="92"/>
      <c r="H341" s="131"/>
      <c r="I341" s="94"/>
      <c r="J341" s="94"/>
      <c r="K341" s="94"/>
      <c r="L341" s="94"/>
      <c r="M341" s="94"/>
      <c r="N341" s="94"/>
      <c r="O341" s="94"/>
      <c r="P341" s="97"/>
      <c r="Q341" s="94"/>
      <c r="R341" s="94"/>
      <c r="S341" s="94"/>
      <c r="T341" s="94"/>
      <c r="U341" s="94"/>
      <c r="V341" s="94"/>
    </row>
    <row r="342" spans="2:22" ht="15.75" customHeight="1">
      <c r="B342" s="98">
        <v>326</v>
      </c>
      <c r="C342" s="94"/>
      <c r="D342" s="94"/>
      <c r="E342" s="155"/>
      <c r="F342" s="155"/>
      <c r="G342" s="92"/>
      <c r="H342" s="131"/>
      <c r="I342" s="94"/>
      <c r="J342" s="94"/>
      <c r="K342" s="94"/>
      <c r="L342" s="94"/>
      <c r="M342" s="94"/>
      <c r="N342" s="94"/>
      <c r="O342" s="94"/>
      <c r="P342" s="97"/>
      <c r="Q342" s="94"/>
      <c r="R342" s="94"/>
      <c r="S342" s="94"/>
      <c r="T342" s="94"/>
      <c r="U342" s="94"/>
      <c r="V342" s="94"/>
    </row>
    <row r="343" spans="2:22" ht="15.75" customHeight="1">
      <c r="B343" s="98">
        <v>327</v>
      </c>
      <c r="C343" s="94"/>
      <c r="D343" s="94"/>
      <c r="E343" s="155"/>
      <c r="F343" s="155"/>
      <c r="G343" s="92"/>
      <c r="H343" s="131"/>
      <c r="I343" s="94"/>
      <c r="J343" s="94"/>
      <c r="K343" s="94"/>
      <c r="L343" s="94"/>
      <c r="M343" s="94"/>
      <c r="N343" s="94"/>
      <c r="O343" s="94"/>
      <c r="P343" s="97"/>
      <c r="Q343" s="94"/>
      <c r="R343" s="94"/>
      <c r="S343" s="94"/>
      <c r="T343" s="94"/>
      <c r="U343" s="94"/>
      <c r="V343" s="94"/>
    </row>
    <row r="344" spans="2:22" ht="15.75" customHeight="1">
      <c r="B344" s="156"/>
      <c r="G344" s="92"/>
      <c r="P344" s="158"/>
    </row>
    <row r="345" spans="2:22" ht="15.75" customHeight="1">
      <c r="B345" s="156"/>
      <c r="G345" s="92"/>
      <c r="P345" s="158"/>
    </row>
    <row r="346" spans="2:22" ht="15.75" customHeight="1">
      <c r="B346" s="156"/>
      <c r="G346" s="92"/>
      <c r="P346" s="158"/>
    </row>
    <row r="347" spans="2:22" ht="15.75" customHeight="1">
      <c r="B347" s="156"/>
      <c r="G347" s="92"/>
      <c r="P347" s="158"/>
    </row>
    <row r="348" spans="2:22" ht="15.75" customHeight="1">
      <c r="B348" s="156"/>
      <c r="G348" s="92"/>
      <c r="P348" s="158"/>
    </row>
    <row r="349" spans="2:22" ht="15.75" customHeight="1">
      <c r="B349" s="156"/>
      <c r="G349" s="92"/>
      <c r="P349" s="158"/>
    </row>
    <row r="350" spans="2:22" s="134" customFormat="1" ht="15.75" customHeight="1">
      <c r="B350" s="156"/>
      <c r="E350" s="157"/>
      <c r="F350" s="157"/>
      <c r="G350" s="92"/>
      <c r="H350" s="115"/>
      <c r="P350" s="158"/>
    </row>
    <row r="351" spans="2:22" s="134" customFormat="1" ht="15.75" customHeight="1">
      <c r="B351" s="156"/>
      <c r="E351" s="157"/>
      <c r="F351" s="157"/>
      <c r="G351" s="92"/>
      <c r="H351" s="115"/>
      <c r="P351" s="158"/>
    </row>
    <row r="352" spans="2:22" s="134" customFormat="1" ht="15.75" customHeight="1">
      <c r="B352" s="156"/>
      <c r="E352" s="157"/>
      <c r="F352" s="157"/>
      <c r="G352" s="92"/>
      <c r="H352" s="115"/>
      <c r="P352" s="158"/>
    </row>
    <row r="353" spans="2:16" s="134" customFormat="1" ht="15.75" customHeight="1">
      <c r="B353" s="156"/>
      <c r="E353" s="157"/>
      <c r="F353" s="157"/>
      <c r="G353" s="92"/>
      <c r="H353" s="115"/>
      <c r="P353" s="158"/>
    </row>
    <row r="354" spans="2:16" s="134" customFormat="1" ht="15.75" customHeight="1">
      <c r="B354" s="156"/>
      <c r="E354" s="157"/>
      <c r="F354" s="157"/>
      <c r="G354" s="92"/>
      <c r="H354" s="115"/>
      <c r="P354" s="158"/>
    </row>
    <row r="355" spans="2:16" s="134" customFormat="1" ht="15.75" customHeight="1">
      <c r="B355" s="156"/>
      <c r="E355" s="157"/>
      <c r="F355" s="157"/>
      <c r="G355" s="92"/>
      <c r="H355" s="115"/>
      <c r="P355" s="158"/>
    </row>
    <row r="356" spans="2:16" s="134" customFormat="1" ht="15.75" customHeight="1">
      <c r="B356" s="156"/>
      <c r="E356" s="157"/>
      <c r="F356" s="157"/>
      <c r="G356" s="92"/>
      <c r="H356" s="115"/>
      <c r="P356" s="158"/>
    </row>
    <row r="357" spans="2:16" s="134" customFormat="1" ht="15.75" customHeight="1">
      <c r="B357" s="156"/>
      <c r="E357" s="157"/>
      <c r="F357" s="157"/>
      <c r="G357" s="92"/>
      <c r="H357" s="115"/>
      <c r="P357" s="158"/>
    </row>
    <row r="358" spans="2:16" s="134" customFormat="1" ht="15.75" customHeight="1">
      <c r="B358" s="156"/>
      <c r="E358" s="157"/>
      <c r="F358" s="157"/>
      <c r="G358" s="92"/>
      <c r="H358" s="115"/>
      <c r="P358" s="158"/>
    </row>
    <row r="359" spans="2:16" s="134" customFormat="1" ht="15.75" customHeight="1">
      <c r="B359" s="156"/>
      <c r="E359" s="157"/>
      <c r="F359" s="157"/>
      <c r="G359" s="92"/>
      <c r="H359" s="115"/>
      <c r="P359" s="158"/>
    </row>
    <row r="360" spans="2:16" s="134" customFormat="1" ht="15.75" customHeight="1">
      <c r="B360" s="156"/>
      <c r="E360" s="157"/>
      <c r="F360" s="157"/>
      <c r="G360" s="92"/>
      <c r="H360" s="115"/>
      <c r="P360" s="158"/>
    </row>
    <row r="361" spans="2:16" s="134" customFormat="1" ht="15.75" customHeight="1">
      <c r="B361" s="156"/>
      <c r="E361" s="157"/>
      <c r="F361" s="157"/>
      <c r="G361" s="92"/>
      <c r="H361" s="115"/>
      <c r="P361" s="158"/>
    </row>
    <row r="362" spans="2:16" s="134" customFormat="1" ht="15.75" customHeight="1">
      <c r="B362" s="156"/>
      <c r="E362" s="157"/>
      <c r="F362" s="157"/>
      <c r="G362" s="92"/>
      <c r="H362" s="115"/>
      <c r="P362" s="158"/>
    </row>
    <row r="363" spans="2:16" s="134" customFormat="1" ht="15.75" customHeight="1">
      <c r="B363" s="156"/>
      <c r="E363" s="157"/>
      <c r="F363" s="157"/>
      <c r="G363" s="92"/>
      <c r="H363" s="115"/>
      <c r="P363" s="158"/>
    </row>
    <row r="364" spans="2:16" s="134" customFormat="1" ht="15.75" customHeight="1">
      <c r="B364" s="156"/>
      <c r="E364" s="157"/>
      <c r="F364" s="157"/>
      <c r="G364" s="92"/>
      <c r="H364" s="115"/>
      <c r="P364" s="158"/>
    </row>
    <row r="365" spans="2:16" s="134" customFormat="1" ht="15.75" customHeight="1">
      <c r="B365" s="156"/>
      <c r="E365" s="157"/>
      <c r="F365" s="157"/>
      <c r="G365" s="92"/>
      <c r="H365" s="115"/>
      <c r="P365" s="158"/>
    </row>
    <row r="366" spans="2:16" s="134" customFormat="1" ht="15.75" customHeight="1">
      <c r="B366" s="156"/>
      <c r="E366" s="157"/>
      <c r="F366" s="157"/>
      <c r="G366" s="92"/>
      <c r="H366" s="115"/>
      <c r="P366" s="158"/>
    </row>
    <row r="367" spans="2:16" s="134" customFormat="1" ht="15.75" customHeight="1">
      <c r="B367" s="156"/>
      <c r="E367" s="157"/>
      <c r="F367" s="157"/>
      <c r="G367" s="92"/>
      <c r="H367" s="115"/>
      <c r="P367" s="158"/>
    </row>
    <row r="368" spans="2:16" s="134" customFormat="1" ht="15.75" customHeight="1">
      <c r="B368" s="156"/>
      <c r="E368" s="157"/>
      <c r="F368" s="157"/>
      <c r="G368" s="92"/>
      <c r="H368" s="115"/>
      <c r="P368" s="158"/>
    </row>
    <row r="369" spans="2:16" s="134" customFormat="1" ht="15.75" customHeight="1">
      <c r="B369" s="156"/>
      <c r="E369" s="157"/>
      <c r="F369" s="157"/>
      <c r="G369" s="92"/>
      <c r="H369" s="115"/>
      <c r="P369" s="158"/>
    </row>
    <row r="370" spans="2:16" s="134" customFormat="1" ht="15.75" customHeight="1">
      <c r="B370" s="156"/>
      <c r="E370" s="157"/>
      <c r="F370" s="157"/>
      <c r="G370" s="92"/>
      <c r="H370" s="115"/>
      <c r="P370" s="158"/>
    </row>
    <row r="371" spans="2:16" s="134" customFormat="1" ht="15.75" customHeight="1">
      <c r="B371" s="156"/>
      <c r="E371" s="157"/>
      <c r="F371" s="157"/>
      <c r="G371" s="92"/>
      <c r="H371" s="115"/>
      <c r="P371" s="158"/>
    </row>
    <row r="372" spans="2:16" s="134" customFormat="1" ht="15.75" customHeight="1">
      <c r="B372" s="156"/>
      <c r="E372" s="157"/>
      <c r="F372" s="157"/>
      <c r="G372" s="92"/>
      <c r="H372" s="115"/>
      <c r="P372" s="158"/>
    </row>
    <row r="373" spans="2:16" s="134" customFormat="1" ht="15.75" customHeight="1">
      <c r="B373" s="156"/>
      <c r="E373" s="157"/>
      <c r="F373" s="157"/>
      <c r="G373" s="92"/>
      <c r="H373" s="115"/>
      <c r="P373" s="158"/>
    </row>
    <row r="374" spans="2:16" s="134" customFormat="1" ht="15.75" customHeight="1">
      <c r="B374" s="156"/>
      <c r="E374" s="157"/>
      <c r="F374" s="157"/>
      <c r="G374" s="92"/>
      <c r="H374" s="115"/>
      <c r="P374" s="158"/>
    </row>
    <row r="375" spans="2:16" s="134" customFormat="1" ht="15.75" customHeight="1">
      <c r="B375" s="156"/>
      <c r="E375" s="157"/>
      <c r="F375" s="157"/>
      <c r="G375" s="92"/>
      <c r="H375" s="115"/>
      <c r="P375" s="158"/>
    </row>
    <row r="376" spans="2:16" s="134" customFormat="1" ht="15.75" customHeight="1">
      <c r="B376" s="156"/>
      <c r="E376" s="157"/>
      <c r="F376" s="157"/>
      <c r="G376" s="92"/>
      <c r="H376" s="115"/>
      <c r="P376" s="158"/>
    </row>
    <row r="377" spans="2:16" s="134" customFormat="1" ht="15.75" customHeight="1">
      <c r="B377" s="156"/>
      <c r="E377" s="157"/>
      <c r="F377" s="157"/>
      <c r="G377" s="92"/>
      <c r="H377" s="115"/>
      <c r="P377" s="158"/>
    </row>
    <row r="378" spans="2:16" s="134" customFormat="1" ht="15.75" customHeight="1">
      <c r="B378" s="156"/>
      <c r="E378" s="157"/>
      <c r="F378" s="157"/>
      <c r="G378" s="92"/>
      <c r="H378" s="115"/>
      <c r="P378" s="158"/>
    </row>
    <row r="379" spans="2:16" s="134" customFormat="1" ht="15.75" customHeight="1">
      <c r="B379" s="156"/>
      <c r="E379" s="157"/>
      <c r="F379" s="157"/>
      <c r="G379" s="92"/>
      <c r="H379" s="115"/>
      <c r="P379" s="158"/>
    </row>
    <row r="380" spans="2:16" s="134" customFormat="1" ht="15.75" customHeight="1">
      <c r="B380" s="156"/>
      <c r="E380" s="157"/>
      <c r="F380" s="157"/>
      <c r="G380" s="92"/>
      <c r="H380" s="115"/>
      <c r="P380" s="158"/>
    </row>
    <row r="381" spans="2:16" s="134" customFormat="1" ht="15.75" customHeight="1">
      <c r="B381" s="156"/>
      <c r="E381" s="157"/>
      <c r="F381" s="157"/>
      <c r="G381" s="92"/>
      <c r="H381" s="115"/>
      <c r="P381" s="158"/>
    </row>
    <row r="382" spans="2:16" s="134" customFormat="1" ht="15.75" customHeight="1">
      <c r="B382" s="156"/>
      <c r="E382" s="157"/>
      <c r="F382" s="157"/>
      <c r="G382" s="92"/>
      <c r="H382" s="115"/>
      <c r="P382" s="158"/>
    </row>
    <row r="383" spans="2:16" s="134" customFormat="1" ht="15.75" customHeight="1">
      <c r="B383" s="156"/>
      <c r="E383" s="157"/>
      <c r="F383" s="157"/>
      <c r="G383" s="92"/>
      <c r="H383" s="115"/>
      <c r="P383" s="158"/>
    </row>
    <row r="384" spans="2:16" s="134" customFormat="1" ht="15.75" customHeight="1">
      <c r="B384" s="156"/>
      <c r="E384" s="157"/>
      <c r="F384" s="157"/>
      <c r="G384" s="92"/>
      <c r="H384" s="115"/>
      <c r="P384" s="158"/>
    </row>
    <row r="385" spans="2:16" s="134" customFormat="1" ht="15.75" customHeight="1">
      <c r="B385" s="156"/>
      <c r="E385" s="157"/>
      <c r="F385" s="157"/>
      <c r="G385" s="92"/>
      <c r="H385" s="115"/>
      <c r="P385" s="158"/>
    </row>
    <row r="386" spans="2:16" s="134" customFormat="1" ht="15.75" customHeight="1">
      <c r="B386" s="156"/>
      <c r="E386" s="157"/>
      <c r="F386" s="157"/>
      <c r="G386" s="92"/>
      <c r="H386" s="115"/>
      <c r="P386" s="158"/>
    </row>
    <row r="387" spans="2:16" s="134" customFormat="1" ht="15.75" customHeight="1">
      <c r="B387" s="156"/>
      <c r="E387" s="157"/>
      <c r="F387" s="157"/>
      <c r="G387" s="92"/>
      <c r="H387" s="115"/>
      <c r="P387" s="158"/>
    </row>
    <row r="388" spans="2:16" s="134" customFormat="1" ht="15.75" customHeight="1">
      <c r="B388" s="156"/>
      <c r="E388" s="157"/>
      <c r="F388" s="157"/>
      <c r="G388" s="92"/>
      <c r="H388" s="115"/>
      <c r="P388" s="158"/>
    </row>
    <row r="389" spans="2:16" s="134" customFormat="1" ht="15.75" customHeight="1">
      <c r="B389" s="156"/>
      <c r="E389" s="157"/>
      <c r="F389" s="157"/>
      <c r="G389" s="92"/>
      <c r="H389" s="115"/>
      <c r="P389" s="158"/>
    </row>
    <row r="390" spans="2:16" s="134" customFormat="1" ht="15.75" customHeight="1">
      <c r="B390" s="156"/>
      <c r="E390" s="157"/>
      <c r="F390" s="157"/>
      <c r="G390" s="92"/>
      <c r="H390" s="115"/>
      <c r="P390" s="158"/>
    </row>
    <row r="391" spans="2:16" s="134" customFormat="1" ht="15.75" customHeight="1">
      <c r="B391" s="156"/>
      <c r="E391" s="157"/>
      <c r="F391" s="157"/>
      <c r="G391" s="92"/>
      <c r="H391" s="115"/>
      <c r="P391" s="158"/>
    </row>
    <row r="392" spans="2:16" s="134" customFormat="1" ht="15.75" customHeight="1">
      <c r="B392" s="156"/>
      <c r="E392" s="157"/>
      <c r="F392" s="157"/>
      <c r="G392" s="92"/>
      <c r="H392" s="115"/>
      <c r="P392" s="158"/>
    </row>
    <row r="393" spans="2:16" s="134" customFormat="1" ht="15.75" customHeight="1">
      <c r="B393" s="156"/>
      <c r="E393" s="157"/>
      <c r="F393" s="157"/>
      <c r="G393" s="92"/>
      <c r="H393" s="115"/>
      <c r="P393" s="158"/>
    </row>
    <row r="394" spans="2:16" s="134" customFormat="1" ht="15.75" customHeight="1">
      <c r="B394" s="156"/>
      <c r="E394" s="157"/>
      <c r="F394" s="157"/>
      <c r="G394" s="92"/>
      <c r="H394" s="115"/>
      <c r="P394" s="158"/>
    </row>
    <row r="395" spans="2:16" s="134" customFormat="1" ht="15.75" customHeight="1">
      <c r="B395" s="156"/>
      <c r="E395" s="157"/>
      <c r="F395" s="157"/>
      <c r="G395" s="92"/>
      <c r="H395" s="115"/>
      <c r="P395" s="158"/>
    </row>
    <row r="396" spans="2:16" s="134" customFormat="1" ht="15.75" customHeight="1">
      <c r="B396" s="156"/>
      <c r="E396" s="157"/>
      <c r="F396" s="157"/>
      <c r="G396" s="92"/>
      <c r="H396" s="115"/>
      <c r="P396" s="158"/>
    </row>
    <row r="397" spans="2:16" s="134" customFormat="1" ht="15.75" customHeight="1">
      <c r="B397" s="156"/>
      <c r="E397" s="157"/>
      <c r="F397" s="157"/>
      <c r="G397" s="92"/>
      <c r="H397" s="115"/>
      <c r="P397" s="158"/>
    </row>
    <row r="398" spans="2:16" s="134" customFormat="1" ht="15.75" customHeight="1">
      <c r="B398" s="156"/>
      <c r="E398" s="157"/>
      <c r="F398" s="157"/>
      <c r="G398" s="92"/>
      <c r="H398" s="115"/>
      <c r="P398" s="158"/>
    </row>
    <row r="399" spans="2:16" s="134" customFormat="1" ht="15.75" customHeight="1">
      <c r="B399" s="156"/>
      <c r="E399" s="157"/>
      <c r="F399" s="157"/>
      <c r="G399" s="92"/>
      <c r="H399" s="115"/>
      <c r="P399" s="158"/>
    </row>
    <row r="400" spans="2:16" s="134" customFormat="1" ht="15.75" customHeight="1">
      <c r="B400" s="156"/>
      <c r="E400" s="157"/>
      <c r="F400" s="157"/>
      <c r="G400" s="92"/>
      <c r="H400" s="115"/>
      <c r="P400" s="158"/>
    </row>
    <row r="401" spans="2:16" s="134" customFormat="1" ht="15.75" customHeight="1">
      <c r="B401" s="156"/>
      <c r="E401" s="157"/>
      <c r="F401" s="157"/>
      <c r="G401" s="92"/>
      <c r="H401" s="115"/>
      <c r="P401" s="158"/>
    </row>
    <row r="402" spans="2:16" s="134" customFormat="1" ht="15.75" customHeight="1">
      <c r="B402" s="156"/>
      <c r="E402" s="157"/>
      <c r="F402" s="157"/>
      <c r="G402" s="92"/>
      <c r="H402" s="115"/>
      <c r="P402" s="158"/>
    </row>
    <row r="403" spans="2:16" s="134" customFormat="1" ht="15.75" customHeight="1">
      <c r="B403" s="156"/>
      <c r="E403" s="157"/>
      <c r="F403" s="157"/>
      <c r="G403" s="92"/>
      <c r="H403" s="115"/>
      <c r="P403" s="158"/>
    </row>
    <row r="404" spans="2:16" s="134" customFormat="1" ht="15.75" customHeight="1">
      <c r="B404" s="156"/>
      <c r="E404" s="157"/>
      <c r="F404" s="157"/>
      <c r="G404" s="92"/>
      <c r="H404" s="115"/>
      <c r="P404" s="158"/>
    </row>
    <row r="405" spans="2:16" s="134" customFormat="1" ht="15.75" customHeight="1">
      <c r="B405" s="156"/>
      <c r="E405" s="157"/>
      <c r="F405" s="157"/>
      <c r="G405" s="92"/>
      <c r="H405" s="115"/>
      <c r="P405" s="158"/>
    </row>
    <row r="406" spans="2:16" s="134" customFormat="1" ht="15.75" customHeight="1">
      <c r="B406" s="156"/>
      <c r="E406" s="157"/>
      <c r="F406" s="157"/>
      <c r="G406" s="92"/>
      <c r="H406" s="115"/>
      <c r="P406" s="158"/>
    </row>
    <row r="407" spans="2:16" s="134" customFormat="1" ht="15.75" customHeight="1">
      <c r="B407" s="156"/>
      <c r="E407" s="157"/>
      <c r="F407" s="157"/>
      <c r="G407" s="92"/>
      <c r="H407" s="115"/>
      <c r="P407" s="158"/>
    </row>
    <row r="408" spans="2:16" s="134" customFormat="1" ht="15.75" customHeight="1">
      <c r="B408" s="156"/>
      <c r="E408" s="157"/>
      <c r="F408" s="157"/>
      <c r="G408" s="92"/>
      <c r="H408" s="115"/>
      <c r="P408" s="158"/>
    </row>
    <row r="409" spans="2:16" s="134" customFormat="1" ht="15.75" customHeight="1">
      <c r="B409" s="156"/>
      <c r="E409" s="157"/>
      <c r="F409" s="157"/>
      <c r="G409" s="92"/>
      <c r="H409" s="115"/>
      <c r="P409" s="158"/>
    </row>
    <row r="410" spans="2:16" s="134" customFormat="1" ht="15.75" customHeight="1">
      <c r="B410" s="156"/>
      <c r="E410" s="157"/>
      <c r="F410" s="157"/>
      <c r="G410" s="92"/>
      <c r="H410" s="115"/>
      <c r="P410" s="158"/>
    </row>
    <row r="411" spans="2:16" s="134" customFormat="1" ht="15.75" customHeight="1">
      <c r="B411" s="156"/>
      <c r="E411" s="157"/>
      <c r="F411" s="157"/>
      <c r="G411" s="92"/>
      <c r="H411" s="115"/>
      <c r="P411" s="158"/>
    </row>
    <row r="412" spans="2:16" s="134" customFormat="1" ht="15.75" customHeight="1">
      <c r="B412" s="156"/>
      <c r="E412" s="157"/>
      <c r="F412" s="157"/>
      <c r="G412" s="92"/>
      <c r="H412" s="115"/>
      <c r="P412" s="158"/>
    </row>
    <row r="413" spans="2:16" s="134" customFormat="1" ht="15.75" customHeight="1">
      <c r="B413" s="156"/>
      <c r="E413" s="157"/>
      <c r="F413" s="157"/>
      <c r="G413" s="92"/>
      <c r="H413" s="115"/>
      <c r="P413" s="158"/>
    </row>
    <row r="414" spans="2:16" s="134" customFormat="1" ht="15.75" customHeight="1">
      <c r="B414" s="156"/>
      <c r="E414" s="157"/>
      <c r="F414" s="157"/>
      <c r="G414" s="92"/>
      <c r="H414" s="115"/>
      <c r="P414" s="158"/>
    </row>
    <row r="415" spans="2:16" s="134" customFormat="1" ht="15.75" customHeight="1">
      <c r="B415" s="156"/>
      <c r="E415" s="157"/>
      <c r="F415" s="157"/>
      <c r="G415" s="92"/>
      <c r="H415" s="115"/>
      <c r="P415" s="158"/>
    </row>
    <row r="416" spans="2:16" s="134" customFormat="1" ht="15.75" customHeight="1">
      <c r="B416" s="156"/>
      <c r="E416" s="157"/>
      <c r="F416" s="157"/>
      <c r="G416" s="92"/>
      <c r="H416" s="115"/>
      <c r="P416" s="158"/>
    </row>
    <row r="417" spans="2:16" s="134" customFormat="1" ht="15.75" customHeight="1">
      <c r="B417" s="156"/>
      <c r="E417" s="157"/>
      <c r="F417" s="157"/>
      <c r="G417" s="92"/>
      <c r="H417" s="115"/>
      <c r="P417" s="158"/>
    </row>
    <row r="418" spans="2:16" s="134" customFormat="1" ht="15.75" customHeight="1">
      <c r="B418" s="156"/>
      <c r="E418" s="157"/>
      <c r="F418" s="157"/>
      <c r="G418" s="92"/>
      <c r="H418" s="115"/>
      <c r="P418" s="158"/>
    </row>
    <row r="419" spans="2:16" s="134" customFormat="1" ht="15.75" customHeight="1">
      <c r="B419" s="156"/>
      <c r="E419" s="157"/>
      <c r="F419" s="157"/>
      <c r="G419" s="92"/>
      <c r="H419" s="115"/>
      <c r="P419" s="158"/>
    </row>
    <row r="420" spans="2:16" s="134" customFormat="1" ht="15.75" customHeight="1">
      <c r="B420" s="156"/>
      <c r="E420" s="157"/>
      <c r="F420" s="157"/>
      <c r="G420" s="92"/>
      <c r="H420" s="115"/>
      <c r="P420" s="158"/>
    </row>
    <row r="421" spans="2:16" s="134" customFormat="1" ht="15.75" customHeight="1">
      <c r="B421" s="156"/>
      <c r="E421" s="157"/>
      <c r="F421" s="157"/>
      <c r="G421" s="92"/>
      <c r="H421" s="115"/>
      <c r="P421" s="158"/>
    </row>
    <row r="422" spans="2:16" s="134" customFormat="1" ht="15.75" customHeight="1">
      <c r="B422" s="156"/>
      <c r="E422" s="157"/>
      <c r="F422" s="157"/>
      <c r="G422" s="92"/>
      <c r="H422" s="115"/>
      <c r="P422" s="158"/>
    </row>
    <row r="423" spans="2:16" s="134" customFormat="1" ht="15.75" customHeight="1">
      <c r="B423" s="156"/>
      <c r="E423" s="157"/>
      <c r="F423" s="157"/>
      <c r="G423" s="92"/>
      <c r="H423" s="115"/>
      <c r="P423" s="158"/>
    </row>
    <row r="424" spans="2:16" s="134" customFormat="1" ht="15.75" customHeight="1">
      <c r="B424" s="156"/>
      <c r="E424" s="157"/>
      <c r="F424" s="157"/>
      <c r="G424" s="92"/>
      <c r="H424" s="115"/>
      <c r="P424" s="158"/>
    </row>
    <row r="425" spans="2:16" s="134" customFormat="1" ht="15.75" customHeight="1">
      <c r="B425" s="156"/>
      <c r="E425" s="157"/>
      <c r="F425" s="157"/>
      <c r="G425" s="92"/>
      <c r="H425" s="115"/>
      <c r="P425" s="158"/>
    </row>
    <row r="426" spans="2:16" s="134" customFormat="1" ht="15.75" customHeight="1">
      <c r="B426" s="156"/>
      <c r="E426" s="157"/>
      <c r="F426" s="157"/>
      <c r="G426" s="92"/>
      <c r="H426" s="115"/>
      <c r="P426" s="158"/>
    </row>
    <row r="427" spans="2:16" s="134" customFormat="1" ht="15.75" customHeight="1">
      <c r="B427" s="156"/>
      <c r="E427" s="157"/>
      <c r="F427" s="157"/>
      <c r="G427" s="92"/>
      <c r="H427" s="115"/>
      <c r="P427" s="158"/>
    </row>
    <row r="428" spans="2:16" s="134" customFormat="1" ht="15.75" customHeight="1">
      <c r="B428" s="156"/>
      <c r="E428" s="157"/>
      <c r="F428" s="157"/>
      <c r="G428" s="92"/>
      <c r="H428" s="115"/>
      <c r="P428" s="158"/>
    </row>
    <row r="429" spans="2:16" s="134" customFormat="1" ht="15.75" customHeight="1">
      <c r="B429" s="156"/>
      <c r="E429" s="157"/>
      <c r="F429" s="157"/>
      <c r="G429" s="92"/>
      <c r="H429" s="115"/>
      <c r="P429" s="158"/>
    </row>
    <row r="430" spans="2:16" s="134" customFormat="1" ht="15.75" customHeight="1">
      <c r="B430" s="156"/>
      <c r="E430" s="157"/>
      <c r="F430" s="157"/>
      <c r="G430" s="92"/>
      <c r="H430" s="115"/>
      <c r="P430" s="158"/>
    </row>
    <row r="431" spans="2:16" s="134" customFormat="1" ht="15.75" customHeight="1">
      <c r="B431" s="156"/>
      <c r="E431" s="157"/>
      <c r="F431" s="157"/>
      <c r="G431" s="92"/>
      <c r="H431" s="115"/>
      <c r="P431" s="158"/>
    </row>
    <row r="432" spans="2:16" s="134" customFormat="1" ht="15.75" customHeight="1">
      <c r="B432" s="156"/>
      <c r="E432" s="157"/>
      <c r="F432" s="157"/>
      <c r="G432" s="92"/>
      <c r="H432" s="115"/>
      <c r="P432" s="158"/>
    </row>
    <row r="433" spans="2:16" s="134" customFormat="1" ht="15.75" customHeight="1">
      <c r="B433" s="156"/>
      <c r="E433" s="157"/>
      <c r="F433" s="157"/>
      <c r="G433" s="92"/>
      <c r="H433" s="115"/>
      <c r="P433" s="158"/>
    </row>
    <row r="434" spans="2:16" s="134" customFormat="1" ht="15.75" customHeight="1">
      <c r="B434" s="156"/>
      <c r="E434" s="157"/>
      <c r="F434" s="157"/>
      <c r="G434" s="92"/>
      <c r="H434" s="115"/>
      <c r="P434" s="158"/>
    </row>
    <row r="435" spans="2:16" s="134" customFormat="1" ht="15.75" customHeight="1">
      <c r="B435" s="156"/>
      <c r="E435" s="157"/>
      <c r="F435" s="157"/>
      <c r="G435" s="92"/>
      <c r="H435" s="115"/>
      <c r="P435" s="158"/>
    </row>
    <row r="436" spans="2:16" s="134" customFormat="1" ht="15.75" customHeight="1">
      <c r="B436" s="156"/>
      <c r="E436" s="157"/>
      <c r="F436" s="157"/>
      <c r="G436" s="92"/>
      <c r="H436" s="115"/>
      <c r="P436" s="158"/>
    </row>
    <row r="437" spans="2:16" s="134" customFormat="1" ht="15.75" customHeight="1">
      <c r="B437" s="156"/>
      <c r="E437" s="157"/>
      <c r="F437" s="157"/>
      <c r="G437" s="92"/>
      <c r="H437" s="115"/>
      <c r="P437" s="158"/>
    </row>
    <row r="438" spans="2:16" s="134" customFormat="1" ht="15.75" customHeight="1">
      <c r="B438" s="156"/>
      <c r="E438" s="157"/>
      <c r="F438" s="157"/>
      <c r="G438" s="92"/>
      <c r="H438" s="115"/>
      <c r="P438" s="158"/>
    </row>
    <row r="439" spans="2:16" s="134" customFormat="1" ht="15.75" customHeight="1">
      <c r="B439" s="156"/>
      <c r="E439" s="157"/>
      <c r="F439" s="157"/>
      <c r="G439" s="92"/>
      <c r="H439" s="115"/>
      <c r="P439" s="158"/>
    </row>
    <row r="440" spans="2:16" s="134" customFormat="1" ht="15.75" customHeight="1">
      <c r="B440" s="156"/>
      <c r="E440" s="157"/>
      <c r="F440" s="157"/>
      <c r="G440" s="92"/>
      <c r="H440" s="115"/>
      <c r="P440" s="158"/>
    </row>
    <row r="441" spans="2:16" s="134" customFormat="1" ht="15.75" customHeight="1">
      <c r="B441" s="156"/>
      <c r="E441" s="157"/>
      <c r="F441" s="157"/>
      <c r="G441" s="92"/>
      <c r="H441" s="115"/>
      <c r="P441" s="158"/>
    </row>
    <row r="442" spans="2:16" s="134" customFormat="1" ht="15.75" customHeight="1">
      <c r="B442" s="156"/>
      <c r="E442" s="157"/>
      <c r="F442" s="157"/>
      <c r="G442" s="92"/>
      <c r="H442" s="115"/>
      <c r="P442" s="158"/>
    </row>
    <row r="443" spans="2:16" s="134" customFormat="1" ht="15.75" customHeight="1">
      <c r="B443" s="156"/>
      <c r="E443" s="157"/>
      <c r="F443" s="157"/>
      <c r="G443" s="92"/>
      <c r="H443" s="115"/>
      <c r="P443" s="158"/>
    </row>
    <row r="444" spans="2:16" s="134" customFormat="1" ht="15.75" customHeight="1">
      <c r="B444" s="156"/>
      <c r="E444" s="157"/>
      <c r="F444" s="157"/>
      <c r="G444" s="92"/>
      <c r="H444" s="115"/>
      <c r="P444" s="158"/>
    </row>
    <row r="445" spans="2:16" s="134" customFormat="1" ht="15.75" customHeight="1">
      <c r="B445" s="156"/>
      <c r="E445" s="157"/>
      <c r="F445" s="157"/>
      <c r="G445" s="92"/>
      <c r="H445" s="115"/>
      <c r="P445" s="158"/>
    </row>
    <row r="446" spans="2:16" s="134" customFormat="1" ht="15.75" customHeight="1">
      <c r="B446" s="156"/>
      <c r="E446" s="157"/>
      <c r="F446" s="157"/>
      <c r="G446" s="92"/>
      <c r="H446" s="115"/>
      <c r="P446" s="158"/>
    </row>
    <row r="447" spans="2:16" s="134" customFormat="1" ht="15.75" customHeight="1">
      <c r="B447" s="156"/>
      <c r="E447" s="157"/>
      <c r="F447" s="157"/>
      <c r="G447" s="92"/>
      <c r="H447" s="115"/>
      <c r="P447" s="158"/>
    </row>
    <row r="448" spans="2:16" s="134" customFormat="1" ht="15.75" customHeight="1">
      <c r="B448" s="156"/>
      <c r="E448" s="157"/>
      <c r="F448" s="157"/>
      <c r="G448" s="92"/>
      <c r="H448" s="115"/>
      <c r="P448" s="158"/>
    </row>
    <row r="449" spans="2:16" s="134" customFormat="1" ht="15.75" customHeight="1">
      <c r="B449" s="156"/>
      <c r="E449" s="157"/>
      <c r="F449" s="157"/>
      <c r="G449" s="92"/>
      <c r="H449" s="115"/>
      <c r="P449" s="158"/>
    </row>
    <row r="450" spans="2:16" s="134" customFormat="1" ht="15.75" customHeight="1">
      <c r="B450" s="156"/>
      <c r="E450" s="157"/>
      <c r="F450" s="157"/>
      <c r="G450" s="92"/>
      <c r="H450" s="115"/>
      <c r="P450" s="158"/>
    </row>
    <row r="451" spans="2:16" s="134" customFormat="1" ht="15.75" customHeight="1">
      <c r="B451" s="156"/>
      <c r="E451" s="157"/>
      <c r="F451" s="157"/>
      <c r="G451" s="92"/>
      <c r="H451" s="115"/>
      <c r="P451" s="158"/>
    </row>
    <row r="452" spans="2:16" s="134" customFormat="1" ht="15.75" customHeight="1">
      <c r="B452" s="156"/>
      <c r="E452" s="157"/>
      <c r="F452" s="157"/>
      <c r="G452" s="92"/>
      <c r="H452" s="115"/>
      <c r="P452" s="158"/>
    </row>
    <row r="453" spans="2:16" s="134" customFormat="1" ht="15.75" customHeight="1">
      <c r="B453" s="156"/>
      <c r="E453" s="157"/>
      <c r="F453" s="157"/>
      <c r="G453" s="92"/>
      <c r="H453" s="115"/>
      <c r="P453" s="158"/>
    </row>
    <row r="454" spans="2:16" s="134" customFormat="1" ht="15.75" customHeight="1">
      <c r="B454" s="156"/>
      <c r="E454" s="157"/>
      <c r="F454" s="157"/>
      <c r="G454" s="92"/>
      <c r="H454" s="115"/>
      <c r="P454" s="158"/>
    </row>
    <row r="455" spans="2:16" s="134" customFormat="1" ht="15.75" customHeight="1">
      <c r="B455" s="156"/>
      <c r="E455" s="157"/>
      <c r="F455" s="157"/>
      <c r="G455" s="92"/>
      <c r="H455" s="115"/>
      <c r="P455" s="158"/>
    </row>
    <row r="456" spans="2:16" s="134" customFormat="1" ht="15.75" customHeight="1">
      <c r="B456" s="156"/>
      <c r="E456" s="157"/>
      <c r="F456" s="157"/>
      <c r="G456" s="92"/>
      <c r="H456" s="115"/>
      <c r="P456" s="158"/>
    </row>
    <row r="457" spans="2:16" s="134" customFormat="1" ht="15.75" customHeight="1">
      <c r="B457" s="156"/>
      <c r="E457" s="157"/>
      <c r="F457" s="157"/>
      <c r="G457" s="92"/>
      <c r="H457" s="115"/>
      <c r="P457" s="158"/>
    </row>
    <row r="458" spans="2:16" s="134" customFormat="1" ht="15.75" customHeight="1">
      <c r="B458" s="156"/>
      <c r="E458" s="157"/>
      <c r="F458" s="157"/>
      <c r="G458" s="92"/>
      <c r="H458" s="115"/>
      <c r="P458" s="158"/>
    </row>
    <row r="459" spans="2:16" s="134" customFormat="1" ht="15.75" customHeight="1">
      <c r="B459" s="156"/>
      <c r="E459" s="157"/>
      <c r="F459" s="157"/>
      <c r="G459" s="92"/>
      <c r="H459" s="115"/>
      <c r="P459" s="158"/>
    </row>
    <row r="460" spans="2:16" s="134" customFormat="1" ht="15.75" customHeight="1">
      <c r="B460" s="156"/>
      <c r="E460" s="157"/>
      <c r="F460" s="157"/>
      <c r="G460" s="92"/>
      <c r="H460" s="115"/>
      <c r="P460" s="158"/>
    </row>
    <row r="461" spans="2:16" s="134" customFormat="1" ht="15.75" customHeight="1">
      <c r="B461" s="156"/>
      <c r="E461" s="157"/>
      <c r="F461" s="157"/>
      <c r="G461" s="92"/>
      <c r="H461" s="115"/>
      <c r="P461" s="158"/>
    </row>
    <row r="462" spans="2:16" s="134" customFormat="1" ht="15.75" customHeight="1">
      <c r="B462" s="156"/>
      <c r="E462" s="157"/>
      <c r="F462" s="157"/>
      <c r="G462" s="92"/>
      <c r="H462" s="115"/>
      <c r="P462" s="158"/>
    </row>
    <row r="463" spans="2:16" s="134" customFormat="1" ht="15.75" customHeight="1">
      <c r="B463" s="156"/>
      <c r="E463" s="157"/>
      <c r="F463" s="157"/>
      <c r="G463" s="92"/>
      <c r="H463" s="115"/>
      <c r="P463" s="158"/>
    </row>
    <row r="464" spans="2:16" s="134" customFormat="1" ht="15.75" customHeight="1">
      <c r="B464" s="156"/>
      <c r="E464" s="157"/>
      <c r="F464" s="157"/>
      <c r="G464" s="92"/>
      <c r="H464" s="115"/>
      <c r="P464" s="158"/>
    </row>
    <row r="465" spans="2:16" s="134" customFormat="1" ht="15.75" customHeight="1">
      <c r="B465" s="156"/>
      <c r="E465" s="157"/>
      <c r="F465" s="157"/>
      <c r="G465" s="92"/>
      <c r="H465" s="115"/>
      <c r="P465" s="158"/>
    </row>
    <row r="466" spans="2:16" s="134" customFormat="1" ht="15.75" customHeight="1">
      <c r="B466" s="156"/>
      <c r="E466" s="157"/>
      <c r="F466" s="157"/>
      <c r="G466" s="92"/>
      <c r="H466" s="115"/>
      <c r="P466" s="158"/>
    </row>
    <row r="467" spans="2:16" s="134" customFormat="1" ht="15.75" customHeight="1">
      <c r="B467" s="156"/>
      <c r="E467" s="157"/>
      <c r="F467" s="157"/>
      <c r="G467" s="92"/>
      <c r="H467" s="115"/>
      <c r="P467" s="158"/>
    </row>
    <row r="468" spans="2:16" s="134" customFormat="1" ht="15.75" customHeight="1">
      <c r="B468" s="156"/>
      <c r="E468" s="157"/>
      <c r="F468" s="157"/>
      <c r="G468" s="92"/>
      <c r="H468" s="115"/>
      <c r="P468" s="158"/>
    </row>
    <row r="469" spans="2:16" s="134" customFormat="1" ht="15.75" customHeight="1">
      <c r="B469" s="156"/>
      <c r="E469" s="157"/>
      <c r="F469" s="157"/>
      <c r="G469" s="92"/>
      <c r="H469" s="115"/>
      <c r="P469" s="158"/>
    </row>
    <row r="470" spans="2:16" s="134" customFormat="1" ht="15.75" customHeight="1">
      <c r="B470" s="156"/>
      <c r="E470" s="157"/>
      <c r="F470" s="157"/>
      <c r="G470" s="92"/>
      <c r="H470" s="115"/>
      <c r="P470" s="158"/>
    </row>
    <row r="471" spans="2:16" s="134" customFormat="1" ht="15.75" customHeight="1">
      <c r="B471" s="156"/>
      <c r="E471" s="157"/>
      <c r="F471" s="157"/>
      <c r="G471" s="92"/>
      <c r="H471" s="115"/>
      <c r="P471" s="158"/>
    </row>
    <row r="472" spans="2:16" s="134" customFormat="1" ht="15.75" customHeight="1">
      <c r="B472" s="156"/>
      <c r="E472" s="157"/>
      <c r="F472" s="157"/>
      <c r="G472" s="92"/>
      <c r="H472" s="115"/>
      <c r="P472" s="158"/>
    </row>
    <row r="473" spans="2:16" s="134" customFormat="1" ht="15.75" customHeight="1">
      <c r="B473" s="156"/>
      <c r="E473" s="157"/>
      <c r="F473" s="157"/>
      <c r="G473" s="92"/>
      <c r="H473" s="115"/>
      <c r="P473" s="158"/>
    </row>
    <row r="474" spans="2:16" s="134" customFormat="1" ht="15.75" customHeight="1">
      <c r="B474" s="156"/>
      <c r="E474" s="157"/>
      <c r="F474" s="157"/>
      <c r="G474" s="92"/>
      <c r="H474" s="115"/>
      <c r="P474" s="158"/>
    </row>
    <row r="475" spans="2:16" s="134" customFormat="1" ht="15.75" customHeight="1">
      <c r="B475" s="156"/>
      <c r="E475" s="157"/>
      <c r="F475" s="157"/>
      <c r="G475" s="92"/>
      <c r="H475" s="115"/>
      <c r="P475" s="158"/>
    </row>
    <row r="476" spans="2:16" s="134" customFormat="1" ht="15.75" customHeight="1">
      <c r="B476" s="156"/>
      <c r="E476" s="157"/>
      <c r="F476" s="157"/>
      <c r="G476" s="92"/>
      <c r="H476" s="115"/>
      <c r="P476" s="158"/>
    </row>
    <row r="477" spans="2:16" s="134" customFormat="1" ht="15.75" customHeight="1">
      <c r="B477" s="156"/>
      <c r="E477" s="157"/>
      <c r="F477" s="157"/>
      <c r="G477" s="92"/>
      <c r="H477" s="115"/>
      <c r="P477" s="158"/>
    </row>
    <row r="478" spans="2:16" s="134" customFormat="1" ht="15.75" customHeight="1">
      <c r="B478" s="156"/>
      <c r="E478" s="157"/>
      <c r="F478" s="157"/>
      <c r="G478" s="92"/>
      <c r="H478" s="115"/>
      <c r="P478" s="158"/>
    </row>
    <row r="479" spans="2:16" s="134" customFormat="1" ht="15.75" customHeight="1">
      <c r="B479" s="156"/>
      <c r="E479" s="157"/>
      <c r="F479" s="157"/>
      <c r="G479" s="92"/>
      <c r="H479" s="115"/>
      <c r="P479" s="158"/>
    </row>
    <row r="480" spans="2:16" s="134" customFormat="1" ht="15.75" customHeight="1">
      <c r="B480" s="156"/>
      <c r="E480" s="157"/>
      <c r="F480" s="157"/>
      <c r="G480" s="92"/>
      <c r="H480" s="115"/>
      <c r="P480" s="158"/>
    </row>
    <row r="481" spans="2:16" s="134" customFormat="1" ht="15.75" customHeight="1">
      <c r="B481" s="156"/>
      <c r="E481" s="157"/>
      <c r="F481" s="157"/>
      <c r="G481" s="92"/>
      <c r="H481" s="115"/>
      <c r="P481" s="158"/>
    </row>
    <row r="482" spans="2:16" s="134" customFormat="1" ht="15.75" customHeight="1">
      <c r="B482" s="156"/>
      <c r="E482" s="157"/>
      <c r="F482" s="157"/>
      <c r="G482" s="92"/>
      <c r="H482" s="115"/>
      <c r="P482" s="158"/>
    </row>
    <row r="483" spans="2:16" s="134" customFormat="1" ht="15.75" customHeight="1">
      <c r="B483" s="156"/>
      <c r="E483" s="157"/>
      <c r="F483" s="157"/>
      <c r="G483" s="92"/>
      <c r="H483" s="115"/>
      <c r="P483" s="158"/>
    </row>
    <row r="484" spans="2:16" s="134" customFormat="1" ht="15.75" customHeight="1">
      <c r="B484" s="156"/>
      <c r="E484" s="157"/>
      <c r="F484" s="157"/>
      <c r="G484" s="92"/>
      <c r="H484" s="115"/>
      <c r="P484" s="158"/>
    </row>
    <row r="485" spans="2:16" s="134" customFormat="1" ht="15.75" customHeight="1">
      <c r="B485" s="156"/>
      <c r="E485" s="157"/>
      <c r="F485" s="157"/>
      <c r="G485" s="92"/>
      <c r="H485" s="115"/>
      <c r="P485" s="158"/>
    </row>
    <row r="486" spans="2:16" s="134" customFormat="1" ht="15.75" customHeight="1">
      <c r="B486" s="156"/>
      <c r="E486" s="157"/>
      <c r="F486" s="157"/>
      <c r="G486" s="92"/>
      <c r="H486" s="115"/>
      <c r="P486" s="158"/>
    </row>
    <row r="487" spans="2:16" s="134" customFormat="1" ht="15.75" customHeight="1">
      <c r="B487" s="156"/>
      <c r="E487" s="157"/>
      <c r="F487" s="157"/>
      <c r="G487" s="92"/>
      <c r="H487" s="115"/>
      <c r="P487" s="158"/>
    </row>
    <row r="488" spans="2:16" s="134" customFormat="1" ht="15.75" customHeight="1">
      <c r="B488" s="156"/>
      <c r="E488" s="157"/>
      <c r="F488" s="157"/>
      <c r="G488" s="92"/>
      <c r="H488" s="115"/>
      <c r="P488" s="158"/>
    </row>
    <row r="489" spans="2:16" s="134" customFormat="1" ht="15.75" customHeight="1">
      <c r="B489" s="156"/>
      <c r="E489" s="157"/>
      <c r="F489" s="157"/>
      <c r="G489" s="92"/>
      <c r="H489" s="115"/>
      <c r="P489" s="158"/>
    </row>
    <row r="490" spans="2:16" s="134" customFormat="1" ht="15.75" customHeight="1">
      <c r="B490" s="156"/>
      <c r="E490" s="157"/>
      <c r="F490" s="157"/>
      <c r="G490" s="92"/>
      <c r="H490" s="115"/>
      <c r="P490" s="158"/>
    </row>
    <row r="491" spans="2:16" s="134" customFormat="1" ht="15.75" customHeight="1">
      <c r="B491" s="156"/>
      <c r="E491" s="157"/>
      <c r="F491" s="157"/>
      <c r="G491" s="92"/>
      <c r="H491" s="115"/>
      <c r="P491" s="158"/>
    </row>
    <row r="492" spans="2:16" s="134" customFormat="1" ht="15.75" customHeight="1">
      <c r="B492" s="156"/>
      <c r="E492" s="157"/>
      <c r="F492" s="157"/>
      <c r="G492" s="92"/>
      <c r="H492" s="115"/>
      <c r="P492" s="158"/>
    </row>
    <row r="493" spans="2:16" s="134" customFormat="1" ht="15.75" customHeight="1">
      <c r="B493" s="156"/>
      <c r="E493" s="157"/>
      <c r="F493" s="157"/>
      <c r="G493" s="92"/>
      <c r="H493" s="115"/>
      <c r="P493" s="158"/>
    </row>
    <row r="494" spans="2:16" s="134" customFormat="1" ht="15.75" customHeight="1">
      <c r="B494" s="156"/>
      <c r="E494" s="157"/>
      <c r="F494" s="157"/>
      <c r="G494" s="92"/>
      <c r="H494" s="115"/>
      <c r="P494" s="158"/>
    </row>
    <row r="495" spans="2:16" s="134" customFormat="1" ht="15.75" customHeight="1">
      <c r="B495" s="156"/>
      <c r="E495" s="157"/>
      <c r="F495" s="157"/>
      <c r="G495" s="92"/>
      <c r="H495" s="115"/>
      <c r="P495" s="158"/>
    </row>
    <row r="496" spans="2:16" s="134" customFormat="1" ht="15.75" customHeight="1">
      <c r="B496" s="156"/>
      <c r="E496" s="157"/>
      <c r="F496" s="157"/>
      <c r="G496" s="92"/>
      <c r="H496" s="115"/>
      <c r="P496" s="158"/>
    </row>
    <row r="497" spans="2:16" s="134" customFormat="1" ht="15.75" customHeight="1">
      <c r="B497" s="156"/>
      <c r="E497" s="157"/>
      <c r="F497" s="157"/>
      <c r="G497" s="92"/>
      <c r="H497" s="115"/>
      <c r="P497" s="158"/>
    </row>
    <row r="498" spans="2:16" s="134" customFormat="1" ht="15.75" customHeight="1">
      <c r="B498" s="156"/>
      <c r="E498" s="157"/>
      <c r="F498" s="157"/>
      <c r="G498" s="92"/>
      <c r="H498" s="115"/>
      <c r="P498" s="158"/>
    </row>
    <row r="499" spans="2:16" s="134" customFormat="1" ht="15.75" customHeight="1">
      <c r="B499" s="156"/>
      <c r="E499" s="157"/>
      <c r="F499" s="157"/>
      <c r="G499" s="92"/>
      <c r="H499" s="115"/>
      <c r="P499" s="158"/>
    </row>
    <row r="500" spans="2:16" s="134" customFormat="1" ht="15.75" customHeight="1">
      <c r="B500" s="156"/>
      <c r="E500" s="157"/>
      <c r="F500" s="157"/>
      <c r="G500" s="92"/>
      <c r="H500" s="115"/>
      <c r="P500" s="158"/>
    </row>
    <row r="501" spans="2:16" s="134" customFormat="1" ht="15.75" customHeight="1">
      <c r="B501" s="156"/>
      <c r="E501" s="157"/>
      <c r="F501" s="157"/>
      <c r="G501" s="92"/>
      <c r="H501" s="115"/>
      <c r="P501" s="158"/>
    </row>
    <row r="502" spans="2:16" s="134" customFormat="1" ht="15.75" customHeight="1">
      <c r="B502" s="156"/>
      <c r="E502" s="157"/>
      <c r="F502" s="157"/>
      <c r="G502" s="92"/>
      <c r="H502" s="115"/>
      <c r="P502" s="158"/>
    </row>
    <row r="503" spans="2:16" s="134" customFormat="1" ht="15.75" customHeight="1">
      <c r="B503" s="156"/>
      <c r="E503" s="157"/>
      <c r="F503" s="157"/>
      <c r="G503" s="92"/>
      <c r="H503" s="115"/>
      <c r="P503" s="158"/>
    </row>
    <row r="504" spans="2:16" s="134" customFormat="1" ht="15.75" customHeight="1">
      <c r="B504" s="156"/>
      <c r="E504" s="157"/>
      <c r="F504" s="157"/>
      <c r="G504" s="92"/>
      <c r="H504" s="115"/>
      <c r="P504" s="158"/>
    </row>
    <row r="505" spans="2:16" s="134" customFormat="1" ht="15.75" customHeight="1">
      <c r="B505" s="156"/>
      <c r="E505" s="157"/>
      <c r="F505" s="157"/>
      <c r="G505" s="92"/>
      <c r="H505" s="115"/>
      <c r="P505" s="158"/>
    </row>
    <row r="506" spans="2:16" s="134" customFormat="1" ht="15.75" customHeight="1">
      <c r="B506" s="156"/>
      <c r="E506" s="157"/>
      <c r="F506" s="157"/>
      <c r="G506" s="92"/>
      <c r="H506" s="115"/>
      <c r="P506" s="158"/>
    </row>
    <row r="507" spans="2:16" s="134" customFormat="1" ht="15.75" customHeight="1">
      <c r="B507" s="156"/>
      <c r="E507" s="157"/>
      <c r="F507" s="157"/>
      <c r="G507" s="92"/>
      <c r="H507" s="115"/>
      <c r="P507" s="158"/>
    </row>
    <row r="508" spans="2:16" s="134" customFormat="1" ht="15.75" customHeight="1">
      <c r="B508" s="156"/>
      <c r="E508" s="157"/>
      <c r="F508" s="157"/>
      <c r="G508" s="92"/>
      <c r="H508" s="115"/>
      <c r="P508" s="158"/>
    </row>
    <row r="509" spans="2:16" s="134" customFormat="1" ht="15.75" customHeight="1">
      <c r="B509" s="156"/>
      <c r="E509" s="157"/>
      <c r="F509" s="157"/>
      <c r="G509" s="92"/>
      <c r="H509" s="115"/>
      <c r="P509" s="158"/>
    </row>
    <row r="510" spans="2:16" s="134" customFormat="1" ht="15.75" customHeight="1">
      <c r="B510" s="156"/>
      <c r="E510" s="157"/>
      <c r="F510" s="157"/>
      <c r="G510" s="92"/>
      <c r="H510" s="115"/>
      <c r="P510" s="158"/>
    </row>
    <row r="511" spans="2:16" s="134" customFormat="1" ht="15.75" customHeight="1">
      <c r="B511" s="156"/>
      <c r="E511" s="157"/>
      <c r="F511" s="157"/>
      <c r="G511" s="92"/>
      <c r="H511" s="115"/>
      <c r="P511" s="158"/>
    </row>
    <row r="512" spans="2:16" s="134" customFormat="1" ht="15.75" customHeight="1">
      <c r="B512" s="156"/>
      <c r="E512" s="157"/>
      <c r="F512" s="157"/>
      <c r="G512" s="92"/>
      <c r="H512" s="115"/>
      <c r="P512" s="158"/>
    </row>
    <row r="513" spans="2:16" s="134" customFormat="1" ht="15.75" customHeight="1">
      <c r="B513" s="156"/>
      <c r="E513" s="157"/>
      <c r="F513" s="157"/>
      <c r="G513" s="92"/>
      <c r="H513" s="115"/>
      <c r="P513" s="158"/>
    </row>
    <row r="514" spans="2:16" s="134" customFormat="1" ht="15.75" customHeight="1">
      <c r="B514" s="156"/>
      <c r="E514" s="157"/>
      <c r="F514" s="157"/>
      <c r="G514" s="92"/>
      <c r="H514" s="115"/>
      <c r="P514" s="158"/>
    </row>
    <row r="515" spans="2:16" s="134" customFormat="1" ht="15.75" customHeight="1">
      <c r="B515" s="156"/>
      <c r="E515" s="157"/>
      <c r="F515" s="157"/>
      <c r="G515" s="92"/>
      <c r="H515" s="115"/>
      <c r="P515" s="158"/>
    </row>
    <row r="516" spans="2:16" s="134" customFormat="1" ht="15.75" customHeight="1">
      <c r="B516" s="156"/>
      <c r="E516" s="157"/>
      <c r="F516" s="157"/>
      <c r="G516" s="92"/>
      <c r="H516" s="115"/>
      <c r="P516" s="158"/>
    </row>
    <row r="517" spans="2:16" s="134" customFormat="1" ht="15.75" customHeight="1">
      <c r="B517" s="156"/>
      <c r="E517" s="157"/>
      <c r="F517" s="157"/>
      <c r="G517" s="92"/>
      <c r="H517" s="115"/>
      <c r="P517" s="158"/>
    </row>
    <row r="518" spans="2:16" s="134" customFormat="1" ht="15.75" customHeight="1">
      <c r="B518" s="156"/>
      <c r="E518" s="157"/>
      <c r="F518" s="157"/>
      <c r="G518" s="92"/>
      <c r="H518" s="115"/>
      <c r="P518" s="158"/>
    </row>
    <row r="519" spans="2:16" s="134" customFormat="1" ht="15.75" customHeight="1">
      <c r="B519" s="156"/>
      <c r="E519" s="157"/>
      <c r="F519" s="157"/>
      <c r="G519" s="92"/>
      <c r="H519" s="115"/>
      <c r="P519" s="158"/>
    </row>
    <row r="520" spans="2:16" s="134" customFormat="1" ht="15.75" customHeight="1">
      <c r="B520" s="156"/>
      <c r="E520" s="157"/>
      <c r="F520" s="157"/>
      <c r="G520" s="92"/>
      <c r="H520" s="115"/>
      <c r="P520" s="158"/>
    </row>
    <row r="521" spans="2:16" s="134" customFormat="1" ht="15.75" customHeight="1">
      <c r="B521" s="156"/>
      <c r="E521" s="157"/>
      <c r="F521" s="157"/>
      <c r="G521" s="92"/>
      <c r="H521" s="115"/>
      <c r="P521" s="158"/>
    </row>
    <row r="522" spans="2:16" s="134" customFormat="1" ht="15.75" customHeight="1">
      <c r="B522" s="156"/>
      <c r="E522" s="157"/>
      <c r="F522" s="157"/>
      <c r="G522" s="92"/>
      <c r="H522" s="115"/>
      <c r="P522" s="158"/>
    </row>
    <row r="523" spans="2:16" s="134" customFormat="1" ht="15.75" customHeight="1">
      <c r="B523" s="156"/>
      <c r="E523" s="157"/>
      <c r="F523" s="157"/>
      <c r="G523" s="92"/>
      <c r="H523" s="115"/>
      <c r="P523" s="158"/>
    </row>
    <row r="524" spans="2:16" s="134" customFormat="1" ht="15.75" customHeight="1">
      <c r="B524" s="156"/>
      <c r="E524" s="157"/>
      <c r="F524" s="157"/>
      <c r="G524" s="92"/>
      <c r="H524" s="115"/>
      <c r="P524" s="158"/>
    </row>
    <row r="525" spans="2:16" s="134" customFormat="1" ht="15.75" customHeight="1">
      <c r="B525" s="156"/>
      <c r="E525" s="157"/>
      <c r="F525" s="157"/>
      <c r="G525" s="92"/>
      <c r="H525" s="115"/>
      <c r="P525" s="158"/>
    </row>
    <row r="526" spans="2:16" s="134" customFormat="1" ht="15.75" customHeight="1">
      <c r="B526" s="156"/>
      <c r="E526" s="157"/>
      <c r="F526" s="157"/>
      <c r="G526" s="92"/>
      <c r="H526" s="115"/>
      <c r="P526" s="158"/>
    </row>
    <row r="527" spans="2:16" s="134" customFormat="1" ht="15.75" customHeight="1">
      <c r="B527" s="156"/>
      <c r="E527" s="157"/>
      <c r="F527" s="157"/>
      <c r="G527" s="92"/>
      <c r="H527" s="115"/>
      <c r="P527" s="158"/>
    </row>
    <row r="528" spans="2:16" s="134" customFormat="1" ht="15.75" customHeight="1">
      <c r="B528" s="156"/>
      <c r="E528" s="157"/>
      <c r="F528" s="157"/>
      <c r="G528" s="92"/>
      <c r="H528" s="115"/>
      <c r="P528" s="158"/>
    </row>
    <row r="529" spans="2:16" s="134" customFormat="1" ht="15.75" customHeight="1">
      <c r="B529" s="156"/>
      <c r="E529" s="157"/>
      <c r="F529" s="157"/>
      <c r="G529" s="92"/>
      <c r="H529" s="115"/>
      <c r="P529" s="158"/>
    </row>
    <row r="530" spans="2:16" s="134" customFormat="1" ht="15.75" customHeight="1">
      <c r="B530" s="156"/>
      <c r="E530" s="157"/>
      <c r="F530" s="157"/>
      <c r="G530" s="92"/>
      <c r="H530" s="115"/>
      <c r="P530" s="158"/>
    </row>
    <row r="531" spans="2:16" s="134" customFormat="1" ht="15.75" customHeight="1">
      <c r="B531" s="156"/>
      <c r="E531" s="157"/>
      <c r="F531" s="157"/>
      <c r="G531" s="92"/>
      <c r="H531" s="115"/>
      <c r="P531" s="158"/>
    </row>
    <row r="532" spans="2:16" s="134" customFormat="1" ht="15.75" customHeight="1">
      <c r="B532" s="156"/>
      <c r="E532" s="157"/>
      <c r="F532" s="157"/>
      <c r="G532" s="92"/>
      <c r="H532" s="115"/>
      <c r="P532" s="158"/>
    </row>
    <row r="533" spans="2:16" s="134" customFormat="1" ht="15.75" customHeight="1">
      <c r="B533" s="156"/>
      <c r="E533" s="157"/>
      <c r="F533" s="157"/>
      <c r="G533" s="92"/>
      <c r="H533" s="115"/>
      <c r="P533" s="158"/>
    </row>
    <row r="534" spans="2:16" s="134" customFormat="1" ht="15.75" customHeight="1">
      <c r="B534" s="156"/>
      <c r="E534" s="157"/>
      <c r="F534" s="157"/>
      <c r="G534" s="92"/>
      <c r="H534" s="115"/>
      <c r="P534" s="158"/>
    </row>
    <row r="535" spans="2:16" s="134" customFormat="1" ht="15.75" customHeight="1">
      <c r="B535" s="156"/>
      <c r="E535" s="157"/>
      <c r="F535" s="157"/>
      <c r="G535" s="92"/>
      <c r="H535" s="115"/>
      <c r="P535" s="158"/>
    </row>
    <row r="536" spans="2:16" s="134" customFormat="1" ht="15.75" customHeight="1">
      <c r="B536" s="156"/>
      <c r="E536" s="157"/>
      <c r="F536" s="157"/>
      <c r="G536" s="92"/>
      <c r="H536" s="115"/>
      <c r="P536" s="158"/>
    </row>
    <row r="537" spans="2:16" s="134" customFormat="1" ht="15.75" customHeight="1">
      <c r="B537" s="156"/>
      <c r="E537" s="157"/>
      <c r="F537" s="157"/>
      <c r="G537" s="92"/>
      <c r="H537" s="115"/>
      <c r="P537" s="158"/>
    </row>
    <row r="538" spans="2:16" s="134" customFormat="1" ht="15.75" customHeight="1">
      <c r="B538" s="156"/>
      <c r="E538" s="157"/>
      <c r="F538" s="157"/>
      <c r="G538" s="92"/>
      <c r="H538" s="115"/>
      <c r="P538" s="158"/>
    </row>
    <row r="539" spans="2:16" s="134" customFormat="1" ht="15.75" customHeight="1">
      <c r="B539" s="156"/>
      <c r="E539" s="157"/>
      <c r="F539" s="157"/>
      <c r="G539" s="92"/>
      <c r="H539" s="115"/>
      <c r="P539" s="158"/>
    </row>
    <row r="540" spans="2:16" s="134" customFormat="1" ht="15.75" customHeight="1">
      <c r="B540" s="156"/>
      <c r="E540" s="157"/>
      <c r="F540" s="157"/>
      <c r="G540" s="92"/>
      <c r="H540" s="115"/>
      <c r="P540" s="158"/>
    </row>
    <row r="541" spans="2:16" s="134" customFormat="1" ht="15.75" customHeight="1">
      <c r="B541" s="156"/>
      <c r="E541" s="157"/>
      <c r="F541" s="157"/>
      <c r="G541" s="92"/>
      <c r="H541" s="115"/>
      <c r="P541" s="158"/>
    </row>
    <row r="542" spans="2:16" s="134" customFormat="1" ht="15.75" customHeight="1">
      <c r="B542" s="156"/>
      <c r="E542" s="157"/>
      <c r="F542" s="157"/>
      <c r="G542" s="92"/>
      <c r="H542" s="115"/>
      <c r="P542" s="158"/>
    </row>
    <row r="543" spans="2:16" s="134" customFormat="1" ht="15.75" customHeight="1">
      <c r="B543" s="156"/>
      <c r="E543" s="157"/>
      <c r="F543" s="157"/>
      <c r="G543" s="92"/>
      <c r="H543" s="115"/>
      <c r="P543" s="158"/>
    </row>
    <row r="544" spans="2:16" s="134" customFormat="1" ht="15.75" customHeight="1">
      <c r="B544" s="156"/>
      <c r="E544" s="157"/>
      <c r="F544" s="157"/>
      <c r="G544" s="92"/>
      <c r="H544" s="115"/>
      <c r="P544" s="158"/>
    </row>
    <row r="545" spans="2:16" s="134" customFormat="1" ht="15.75" customHeight="1">
      <c r="B545" s="156"/>
      <c r="E545" s="157"/>
      <c r="F545" s="157"/>
      <c r="G545" s="92"/>
      <c r="H545" s="115"/>
      <c r="P545" s="158"/>
    </row>
    <row r="546" spans="2:16" s="134" customFormat="1" ht="15.75" customHeight="1">
      <c r="B546" s="156"/>
      <c r="E546" s="157"/>
      <c r="F546" s="157"/>
      <c r="G546" s="92"/>
      <c r="H546" s="115"/>
      <c r="P546" s="158"/>
    </row>
    <row r="547" spans="2:16" s="134" customFormat="1" ht="15.75" customHeight="1">
      <c r="B547" s="156"/>
      <c r="E547" s="157"/>
      <c r="F547" s="157"/>
      <c r="G547" s="92"/>
      <c r="H547" s="115"/>
      <c r="P547" s="158"/>
    </row>
    <row r="548" spans="2:16" s="134" customFormat="1" ht="15.75" customHeight="1">
      <c r="B548" s="156"/>
      <c r="E548" s="157"/>
      <c r="F548" s="157"/>
      <c r="G548" s="92"/>
      <c r="H548" s="115"/>
      <c r="P548" s="158"/>
    </row>
    <row r="549" spans="2:16" s="134" customFormat="1" ht="15.75" customHeight="1">
      <c r="B549" s="156"/>
      <c r="E549" s="157"/>
      <c r="F549" s="157"/>
      <c r="G549" s="92"/>
      <c r="H549" s="115"/>
      <c r="P549" s="158"/>
    </row>
    <row r="550" spans="2:16" s="134" customFormat="1" ht="15.75" customHeight="1">
      <c r="B550" s="156"/>
      <c r="E550" s="157"/>
      <c r="F550" s="157"/>
      <c r="G550" s="92"/>
      <c r="H550" s="115"/>
      <c r="P550" s="158"/>
    </row>
    <row r="551" spans="2:16" s="134" customFormat="1" ht="15.75" customHeight="1">
      <c r="B551" s="156"/>
      <c r="E551" s="157"/>
      <c r="F551" s="157"/>
      <c r="G551" s="92"/>
      <c r="H551" s="115"/>
      <c r="P551" s="158"/>
    </row>
    <row r="552" spans="2:16" s="134" customFormat="1" ht="15.75" customHeight="1">
      <c r="B552" s="156"/>
      <c r="E552" s="157"/>
      <c r="F552" s="157"/>
      <c r="G552" s="92"/>
      <c r="H552" s="115"/>
      <c r="P552" s="158"/>
    </row>
    <row r="553" spans="2:16" s="134" customFormat="1" ht="15.75" customHeight="1">
      <c r="B553" s="156"/>
      <c r="E553" s="157"/>
      <c r="F553" s="157"/>
      <c r="G553" s="92"/>
      <c r="H553" s="115"/>
      <c r="P553" s="158"/>
    </row>
    <row r="554" spans="2:16" s="134" customFormat="1" ht="15.75" customHeight="1">
      <c r="B554" s="156"/>
      <c r="E554" s="157"/>
      <c r="F554" s="157"/>
      <c r="G554" s="92"/>
      <c r="H554" s="115"/>
      <c r="P554" s="158"/>
    </row>
    <row r="555" spans="2:16" s="134" customFormat="1" ht="15.75" customHeight="1">
      <c r="B555" s="156"/>
      <c r="E555" s="157"/>
      <c r="F555" s="157"/>
      <c r="G555" s="92"/>
      <c r="H555" s="115"/>
      <c r="P555" s="158"/>
    </row>
    <row r="556" spans="2:16" s="134" customFormat="1" ht="15.75" customHeight="1">
      <c r="B556" s="156"/>
      <c r="E556" s="157"/>
      <c r="F556" s="157"/>
      <c r="G556" s="92"/>
      <c r="H556" s="115"/>
      <c r="P556" s="158"/>
    </row>
    <row r="557" spans="2:16" s="134" customFormat="1" ht="15.75" customHeight="1">
      <c r="B557" s="156"/>
      <c r="E557" s="157"/>
      <c r="F557" s="157"/>
      <c r="G557" s="92"/>
      <c r="H557" s="115"/>
      <c r="P557" s="158"/>
    </row>
    <row r="558" spans="2:16" s="134" customFormat="1" ht="15.75" customHeight="1">
      <c r="B558" s="156"/>
      <c r="E558" s="157"/>
      <c r="F558" s="157"/>
      <c r="G558" s="92"/>
      <c r="H558" s="115"/>
      <c r="P558" s="158"/>
    </row>
    <row r="559" spans="2:16" s="134" customFormat="1" ht="15.75" customHeight="1">
      <c r="B559" s="156"/>
      <c r="E559" s="157"/>
      <c r="F559" s="157"/>
      <c r="G559" s="92"/>
      <c r="H559" s="115"/>
      <c r="P559" s="158"/>
    </row>
    <row r="560" spans="2:16" s="134" customFormat="1" ht="15.75" customHeight="1">
      <c r="B560" s="156"/>
      <c r="E560" s="157"/>
      <c r="F560" s="157"/>
      <c r="G560" s="92"/>
      <c r="H560" s="115"/>
      <c r="P560" s="158"/>
    </row>
    <row r="561" spans="2:16" s="134" customFormat="1" ht="15.75" customHeight="1">
      <c r="B561" s="156"/>
      <c r="E561" s="157"/>
      <c r="F561" s="157"/>
      <c r="G561" s="92"/>
      <c r="H561" s="115"/>
      <c r="P561" s="158"/>
    </row>
    <row r="562" spans="2:16" s="134" customFormat="1" ht="15.75" customHeight="1">
      <c r="B562" s="156"/>
      <c r="E562" s="157"/>
      <c r="F562" s="157"/>
      <c r="G562" s="92"/>
      <c r="H562" s="115"/>
      <c r="P562" s="158"/>
    </row>
    <row r="563" spans="2:16" s="134" customFormat="1" ht="15.75" customHeight="1">
      <c r="B563" s="156"/>
      <c r="E563" s="157"/>
      <c r="F563" s="157"/>
      <c r="G563" s="92"/>
      <c r="H563" s="115"/>
      <c r="P563" s="158"/>
    </row>
    <row r="564" spans="2:16" s="134" customFormat="1" ht="15.75" customHeight="1">
      <c r="B564" s="156"/>
      <c r="E564" s="157"/>
      <c r="F564" s="157"/>
      <c r="G564" s="92"/>
      <c r="H564" s="115"/>
      <c r="P564" s="158"/>
    </row>
    <row r="565" spans="2:16" s="134" customFormat="1" ht="15.75" customHeight="1">
      <c r="B565" s="156"/>
      <c r="E565" s="157"/>
      <c r="F565" s="157"/>
      <c r="G565" s="92"/>
      <c r="H565" s="115"/>
      <c r="P565" s="158"/>
    </row>
    <row r="566" spans="2:16" s="134" customFormat="1" ht="15.75" customHeight="1">
      <c r="B566" s="156"/>
      <c r="E566" s="157"/>
      <c r="F566" s="157"/>
      <c r="G566" s="92"/>
      <c r="H566" s="115"/>
      <c r="P566" s="158"/>
    </row>
    <row r="567" spans="2:16" s="134" customFormat="1" ht="15.75" customHeight="1">
      <c r="B567" s="156"/>
      <c r="E567" s="157"/>
      <c r="F567" s="157"/>
      <c r="G567" s="92"/>
      <c r="H567" s="115"/>
      <c r="P567" s="158"/>
    </row>
    <row r="568" spans="2:16" s="134" customFormat="1" ht="15.75" customHeight="1">
      <c r="B568" s="156"/>
      <c r="E568" s="157"/>
      <c r="F568" s="157"/>
      <c r="G568" s="92"/>
      <c r="H568" s="115"/>
      <c r="P568" s="158"/>
    </row>
    <row r="569" spans="2:16" s="134" customFormat="1" ht="15.75" customHeight="1">
      <c r="B569" s="156"/>
      <c r="E569" s="157"/>
      <c r="F569" s="157"/>
      <c r="G569" s="92"/>
      <c r="H569" s="115"/>
      <c r="P569" s="158"/>
    </row>
    <row r="570" spans="2:16" s="134" customFormat="1" ht="15.75" customHeight="1">
      <c r="B570" s="156"/>
      <c r="E570" s="157"/>
      <c r="F570" s="157"/>
      <c r="G570" s="92"/>
      <c r="H570" s="115"/>
      <c r="P570" s="158"/>
    </row>
    <row r="571" spans="2:16" s="134" customFormat="1" ht="15.75" customHeight="1">
      <c r="B571" s="156"/>
      <c r="E571" s="157"/>
      <c r="F571" s="157"/>
      <c r="G571" s="92"/>
      <c r="H571" s="115"/>
      <c r="P571" s="158"/>
    </row>
    <row r="572" spans="2:16" s="134" customFormat="1" ht="15.75" customHeight="1">
      <c r="B572" s="156"/>
      <c r="E572" s="157"/>
      <c r="F572" s="157"/>
      <c r="G572" s="92"/>
      <c r="H572" s="115"/>
      <c r="P572" s="158"/>
    </row>
    <row r="573" spans="2:16" s="134" customFormat="1" ht="15.75" customHeight="1">
      <c r="B573" s="156"/>
      <c r="E573" s="157"/>
      <c r="F573" s="157"/>
      <c r="G573" s="92"/>
      <c r="H573" s="115"/>
      <c r="P573" s="158"/>
    </row>
    <row r="574" spans="2:16" s="134" customFormat="1" ht="15.75" customHeight="1">
      <c r="B574" s="156"/>
      <c r="E574" s="157"/>
      <c r="F574" s="157"/>
      <c r="G574" s="92"/>
      <c r="H574" s="115"/>
      <c r="P574" s="158"/>
    </row>
    <row r="575" spans="2:16" s="134" customFormat="1" ht="15.75" customHeight="1">
      <c r="B575" s="156"/>
      <c r="E575" s="157"/>
      <c r="F575" s="157"/>
      <c r="G575" s="92"/>
      <c r="H575" s="115"/>
      <c r="P575" s="158"/>
    </row>
    <row r="576" spans="2:16" s="134" customFormat="1" ht="15.75" customHeight="1">
      <c r="B576" s="156"/>
      <c r="E576" s="157"/>
      <c r="F576" s="157"/>
      <c r="G576" s="92"/>
      <c r="H576" s="115"/>
      <c r="P576" s="158"/>
    </row>
    <row r="577" spans="2:16" s="134" customFormat="1" ht="15.75" customHeight="1">
      <c r="B577" s="156"/>
      <c r="E577" s="157"/>
      <c r="F577" s="157"/>
      <c r="G577" s="92"/>
      <c r="H577" s="115"/>
      <c r="P577" s="158"/>
    </row>
    <row r="578" spans="2:16" s="134" customFormat="1" ht="15.75" customHeight="1">
      <c r="B578" s="156"/>
      <c r="E578" s="157"/>
      <c r="F578" s="157"/>
      <c r="G578" s="92"/>
      <c r="H578" s="115"/>
      <c r="P578" s="158"/>
    </row>
    <row r="579" spans="2:16" s="134" customFormat="1" ht="15.75" customHeight="1">
      <c r="B579" s="156"/>
      <c r="E579" s="157"/>
      <c r="F579" s="157"/>
      <c r="G579" s="92"/>
      <c r="H579" s="115"/>
      <c r="P579" s="158"/>
    </row>
    <row r="580" spans="2:16" s="134" customFormat="1" ht="15.75" customHeight="1">
      <c r="B580" s="156"/>
      <c r="E580" s="157"/>
      <c r="F580" s="157"/>
      <c r="G580" s="92"/>
      <c r="H580" s="115"/>
      <c r="P580" s="158"/>
    </row>
    <row r="581" spans="2:16" s="134" customFormat="1" ht="15.75" customHeight="1">
      <c r="B581" s="156"/>
      <c r="E581" s="157"/>
      <c r="F581" s="157"/>
      <c r="G581" s="92"/>
      <c r="H581" s="115"/>
      <c r="P581" s="158"/>
    </row>
    <row r="582" spans="2:16" s="134" customFormat="1" ht="15.75" customHeight="1">
      <c r="B582" s="156"/>
      <c r="E582" s="157"/>
      <c r="F582" s="157"/>
      <c r="G582" s="92"/>
      <c r="H582" s="115"/>
      <c r="P582" s="158"/>
    </row>
    <row r="583" spans="2:16" s="134" customFormat="1" ht="15.75" customHeight="1">
      <c r="B583" s="156"/>
      <c r="E583" s="157"/>
      <c r="F583" s="157"/>
      <c r="G583" s="92"/>
      <c r="H583" s="115"/>
      <c r="P583" s="158"/>
    </row>
    <row r="584" spans="2:16" s="134" customFormat="1" ht="15.75" customHeight="1">
      <c r="B584" s="156"/>
      <c r="E584" s="157"/>
      <c r="F584" s="157"/>
      <c r="G584" s="92"/>
      <c r="H584" s="115"/>
      <c r="P584" s="158"/>
    </row>
    <row r="585" spans="2:16" s="134" customFormat="1" ht="15.75" customHeight="1">
      <c r="B585" s="156"/>
      <c r="E585" s="157"/>
      <c r="F585" s="157"/>
      <c r="G585" s="92"/>
      <c r="H585" s="115"/>
      <c r="P585" s="158"/>
    </row>
    <row r="586" spans="2:16" s="134" customFormat="1" ht="15.75" customHeight="1">
      <c r="B586" s="156"/>
      <c r="E586" s="157"/>
      <c r="F586" s="157"/>
      <c r="G586" s="92"/>
      <c r="H586" s="115"/>
      <c r="P586" s="158"/>
    </row>
    <row r="587" spans="2:16" s="134" customFormat="1" ht="15.75" customHeight="1">
      <c r="B587" s="156"/>
      <c r="E587" s="157"/>
      <c r="F587" s="157"/>
      <c r="G587" s="92"/>
      <c r="H587" s="115"/>
      <c r="P587" s="158"/>
    </row>
    <row r="588" spans="2:16" s="134" customFormat="1" ht="15.75" customHeight="1">
      <c r="B588" s="156"/>
      <c r="E588" s="157"/>
      <c r="F588" s="157"/>
      <c r="G588" s="92"/>
      <c r="H588" s="115"/>
      <c r="P588" s="158"/>
    </row>
    <row r="589" spans="2:16" s="134" customFormat="1" ht="15.75" customHeight="1">
      <c r="B589" s="156"/>
      <c r="E589" s="157"/>
      <c r="F589" s="157"/>
      <c r="G589" s="92"/>
      <c r="H589" s="115"/>
      <c r="P589" s="158"/>
    </row>
    <row r="590" spans="2:16" s="134" customFormat="1" ht="15.75" customHeight="1">
      <c r="B590" s="156"/>
      <c r="E590" s="157"/>
      <c r="F590" s="157"/>
      <c r="G590" s="92"/>
      <c r="H590" s="115"/>
      <c r="P590" s="158"/>
    </row>
    <row r="591" spans="2:16" s="134" customFormat="1" ht="15.75" customHeight="1">
      <c r="B591" s="156"/>
      <c r="E591" s="157"/>
      <c r="F591" s="157"/>
      <c r="G591" s="92"/>
      <c r="H591" s="115"/>
      <c r="P591" s="158"/>
    </row>
    <row r="592" spans="2:16" s="134" customFormat="1" ht="15.75" customHeight="1">
      <c r="B592" s="156"/>
      <c r="E592" s="157"/>
      <c r="F592" s="157"/>
      <c r="G592" s="92"/>
      <c r="H592" s="115"/>
      <c r="P592" s="158"/>
    </row>
    <row r="593" spans="2:16" s="134" customFormat="1" ht="15.75" customHeight="1">
      <c r="B593" s="156"/>
      <c r="E593" s="157"/>
      <c r="F593" s="157"/>
      <c r="G593" s="92"/>
      <c r="H593" s="115"/>
      <c r="P593" s="158"/>
    </row>
    <row r="594" spans="2:16" s="134" customFormat="1" ht="15.75" customHeight="1">
      <c r="B594" s="156"/>
      <c r="E594" s="157"/>
      <c r="F594" s="157"/>
      <c r="G594" s="92"/>
      <c r="H594" s="115"/>
      <c r="P594" s="158"/>
    </row>
    <row r="595" spans="2:16" s="134" customFormat="1" ht="15.75" customHeight="1">
      <c r="B595" s="156"/>
      <c r="E595" s="157"/>
      <c r="F595" s="157"/>
      <c r="G595" s="92"/>
      <c r="H595" s="115"/>
      <c r="P595" s="158"/>
    </row>
    <row r="596" spans="2:16" s="134" customFormat="1" ht="15.75" customHeight="1">
      <c r="B596" s="156"/>
      <c r="E596" s="157"/>
      <c r="F596" s="157"/>
      <c r="G596" s="92"/>
      <c r="H596" s="115"/>
      <c r="P596" s="158"/>
    </row>
    <row r="597" spans="2:16" s="134" customFormat="1" ht="15.75" customHeight="1">
      <c r="B597" s="156"/>
      <c r="E597" s="157"/>
      <c r="F597" s="157"/>
      <c r="G597" s="92"/>
      <c r="H597" s="115"/>
      <c r="P597" s="158"/>
    </row>
    <row r="598" spans="2:16" s="134" customFormat="1" ht="15.75" customHeight="1">
      <c r="B598" s="156"/>
      <c r="E598" s="157"/>
      <c r="F598" s="157"/>
      <c r="G598" s="92"/>
      <c r="H598" s="115"/>
      <c r="P598" s="158"/>
    </row>
    <row r="599" spans="2:16" s="134" customFormat="1" ht="15.75" customHeight="1">
      <c r="B599" s="156"/>
      <c r="E599" s="157"/>
      <c r="F599" s="157"/>
      <c r="G599" s="92"/>
      <c r="H599" s="115"/>
      <c r="P599" s="158"/>
    </row>
    <row r="600" spans="2:16" s="134" customFormat="1" ht="15.75" customHeight="1">
      <c r="B600" s="156"/>
      <c r="E600" s="157"/>
      <c r="F600" s="157"/>
      <c r="G600" s="92"/>
      <c r="H600" s="115"/>
      <c r="P600" s="158"/>
    </row>
    <row r="601" spans="2:16" s="134" customFormat="1" ht="15.75" customHeight="1">
      <c r="B601" s="156"/>
      <c r="E601" s="157"/>
      <c r="F601" s="157"/>
      <c r="G601" s="92"/>
      <c r="H601" s="115"/>
      <c r="P601" s="158"/>
    </row>
    <row r="602" spans="2:16" s="134" customFormat="1" ht="15.75" customHeight="1">
      <c r="B602" s="156"/>
      <c r="E602" s="157"/>
      <c r="F602" s="157"/>
      <c r="G602" s="92"/>
      <c r="H602" s="115"/>
      <c r="P602" s="158"/>
    </row>
    <row r="603" spans="2:16" s="134" customFormat="1" ht="15.75" customHeight="1">
      <c r="B603" s="156"/>
      <c r="E603" s="157"/>
      <c r="F603" s="157"/>
      <c r="G603" s="92"/>
      <c r="H603" s="115"/>
      <c r="P603" s="158"/>
    </row>
    <row r="604" spans="2:16" s="134" customFormat="1" ht="15.75" customHeight="1">
      <c r="B604" s="156"/>
      <c r="E604" s="157"/>
      <c r="F604" s="157"/>
      <c r="G604" s="92"/>
      <c r="H604" s="115"/>
      <c r="P604" s="158"/>
    </row>
    <row r="605" spans="2:16" s="134" customFormat="1" ht="15.75" customHeight="1">
      <c r="B605" s="156"/>
      <c r="E605" s="157"/>
      <c r="F605" s="157"/>
      <c r="G605" s="92"/>
      <c r="H605" s="115"/>
      <c r="P605" s="158"/>
    </row>
    <row r="606" spans="2:16" s="134" customFormat="1" ht="15.75" customHeight="1">
      <c r="B606" s="156"/>
      <c r="E606" s="157"/>
      <c r="F606" s="157"/>
      <c r="G606" s="92"/>
      <c r="H606" s="115"/>
      <c r="P606" s="158"/>
    </row>
    <row r="607" spans="2:16" s="134" customFormat="1" ht="15.75" customHeight="1">
      <c r="B607" s="156"/>
      <c r="E607" s="157"/>
      <c r="F607" s="157"/>
      <c r="G607" s="92"/>
      <c r="H607" s="115"/>
      <c r="P607" s="158"/>
    </row>
    <row r="608" spans="2:16" s="134" customFormat="1" ht="15.75" customHeight="1">
      <c r="B608" s="156"/>
      <c r="E608" s="157"/>
      <c r="F608" s="157"/>
      <c r="G608" s="92"/>
      <c r="H608" s="115"/>
      <c r="P608" s="158"/>
    </row>
    <row r="609" spans="2:16" s="134" customFormat="1" ht="15.75" customHeight="1">
      <c r="B609" s="156"/>
      <c r="E609" s="157"/>
      <c r="F609" s="157"/>
      <c r="G609" s="92"/>
      <c r="H609" s="115"/>
      <c r="P609" s="158"/>
    </row>
    <row r="610" spans="2:16" s="134" customFormat="1" ht="15.75" customHeight="1">
      <c r="B610" s="156"/>
      <c r="E610" s="157"/>
      <c r="F610" s="157"/>
      <c r="G610" s="92"/>
      <c r="H610" s="115"/>
      <c r="P610" s="158"/>
    </row>
    <row r="611" spans="2:16" s="134" customFormat="1" ht="15.75" customHeight="1">
      <c r="B611" s="156"/>
      <c r="E611" s="157"/>
      <c r="F611" s="157"/>
      <c r="G611" s="92"/>
      <c r="H611" s="115"/>
      <c r="P611" s="158"/>
    </row>
    <row r="612" spans="2:16" s="134" customFormat="1" ht="15.75" customHeight="1">
      <c r="B612" s="156"/>
      <c r="E612" s="157"/>
      <c r="F612" s="157"/>
      <c r="G612" s="92"/>
      <c r="H612" s="115"/>
      <c r="P612" s="158"/>
    </row>
    <row r="613" spans="2:16" s="134" customFormat="1" ht="15.75" customHeight="1">
      <c r="B613" s="156"/>
      <c r="E613" s="157"/>
      <c r="F613" s="157"/>
      <c r="G613" s="92"/>
      <c r="H613" s="115"/>
      <c r="P613" s="158"/>
    </row>
    <row r="614" spans="2:16" s="134" customFormat="1" ht="15.75" customHeight="1">
      <c r="B614" s="156"/>
      <c r="E614" s="157"/>
      <c r="F614" s="157"/>
      <c r="G614" s="92"/>
      <c r="H614" s="115"/>
      <c r="P614" s="158"/>
    </row>
    <row r="615" spans="2:16" s="134" customFormat="1" ht="15.75" customHeight="1">
      <c r="B615" s="156"/>
      <c r="E615" s="157"/>
      <c r="F615" s="157"/>
      <c r="G615" s="92"/>
      <c r="H615" s="115"/>
      <c r="P615" s="158"/>
    </row>
    <row r="616" spans="2:16" s="134" customFormat="1" ht="15.75" customHeight="1">
      <c r="B616" s="156"/>
      <c r="E616" s="157"/>
      <c r="F616" s="157"/>
      <c r="G616" s="92"/>
      <c r="H616" s="115"/>
      <c r="P616" s="158"/>
    </row>
    <row r="617" spans="2:16" s="134" customFormat="1" ht="15.75" customHeight="1">
      <c r="B617" s="156"/>
      <c r="E617" s="157"/>
      <c r="F617" s="157"/>
      <c r="G617" s="92"/>
      <c r="H617" s="115"/>
      <c r="P617" s="158"/>
    </row>
    <row r="618" spans="2:16" s="134" customFormat="1" ht="15.75" customHeight="1">
      <c r="B618" s="156"/>
      <c r="E618" s="157"/>
      <c r="F618" s="157"/>
      <c r="G618" s="92"/>
      <c r="H618" s="115"/>
      <c r="P618" s="158"/>
    </row>
    <row r="619" spans="2:16" s="134" customFormat="1" ht="15.75" customHeight="1">
      <c r="B619" s="156"/>
      <c r="E619" s="157"/>
      <c r="F619" s="157"/>
      <c r="G619" s="92"/>
      <c r="H619" s="115"/>
      <c r="P619" s="158"/>
    </row>
    <row r="620" spans="2:16" s="134" customFormat="1" ht="15.75" customHeight="1">
      <c r="B620" s="156"/>
      <c r="E620" s="157"/>
      <c r="F620" s="157"/>
      <c r="G620" s="92"/>
      <c r="H620" s="115"/>
      <c r="P620" s="158"/>
    </row>
    <row r="621" spans="2:16" s="134" customFormat="1" ht="15.75" customHeight="1">
      <c r="B621" s="156"/>
      <c r="E621" s="157"/>
      <c r="F621" s="157"/>
      <c r="G621" s="92"/>
      <c r="H621" s="115"/>
      <c r="P621" s="158"/>
    </row>
    <row r="622" spans="2:16" s="134" customFormat="1" ht="15.75" customHeight="1">
      <c r="B622" s="156"/>
      <c r="E622" s="157"/>
      <c r="F622" s="157"/>
      <c r="G622" s="92"/>
      <c r="H622" s="115"/>
      <c r="P622" s="158"/>
    </row>
    <row r="623" spans="2:16" s="134" customFormat="1" ht="15.75" customHeight="1">
      <c r="B623" s="156"/>
      <c r="E623" s="157"/>
      <c r="F623" s="157"/>
      <c r="G623" s="92"/>
      <c r="H623" s="115"/>
      <c r="P623" s="158"/>
    </row>
    <row r="624" spans="2:16" s="134" customFormat="1" ht="15.75" customHeight="1">
      <c r="B624" s="156"/>
      <c r="E624" s="157"/>
      <c r="F624" s="157"/>
      <c r="G624" s="92"/>
      <c r="H624" s="115"/>
      <c r="P624" s="158"/>
    </row>
    <row r="625" spans="2:16" s="134" customFormat="1" ht="15.75" customHeight="1">
      <c r="B625" s="156"/>
      <c r="E625" s="157"/>
      <c r="F625" s="157"/>
      <c r="G625" s="92"/>
      <c r="H625" s="115"/>
      <c r="P625" s="158"/>
    </row>
    <row r="626" spans="2:16" s="134" customFormat="1" ht="15.75" customHeight="1">
      <c r="B626" s="156"/>
      <c r="E626" s="157"/>
      <c r="F626" s="157"/>
      <c r="G626" s="92"/>
      <c r="H626" s="115"/>
      <c r="P626" s="158"/>
    </row>
    <row r="627" spans="2:16" s="134" customFormat="1" ht="15.75" customHeight="1">
      <c r="B627" s="156"/>
      <c r="E627" s="157"/>
      <c r="F627" s="157"/>
      <c r="G627" s="92"/>
      <c r="H627" s="115"/>
      <c r="P627" s="158"/>
    </row>
    <row r="628" spans="2:16" s="134" customFormat="1" ht="15.75" customHeight="1">
      <c r="B628" s="156"/>
      <c r="E628" s="157"/>
      <c r="F628" s="157"/>
      <c r="G628" s="92"/>
      <c r="H628" s="115"/>
      <c r="P628" s="158"/>
    </row>
    <row r="629" spans="2:16" s="134" customFormat="1" ht="15.75" customHeight="1">
      <c r="B629" s="156"/>
      <c r="E629" s="157"/>
      <c r="F629" s="157"/>
      <c r="G629" s="92"/>
      <c r="H629" s="115"/>
      <c r="P629" s="158"/>
    </row>
    <row r="630" spans="2:16" s="134" customFormat="1" ht="15.75" customHeight="1">
      <c r="B630" s="156"/>
      <c r="E630" s="157"/>
      <c r="F630" s="157"/>
      <c r="G630" s="92"/>
      <c r="H630" s="115"/>
      <c r="P630" s="158"/>
    </row>
    <row r="631" spans="2:16" s="134" customFormat="1" ht="15.75" customHeight="1">
      <c r="B631" s="156"/>
      <c r="E631" s="157"/>
      <c r="F631" s="157"/>
      <c r="G631" s="92"/>
      <c r="H631" s="115"/>
      <c r="P631" s="158"/>
    </row>
    <row r="632" spans="2:16" s="134" customFormat="1" ht="15.75" customHeight="1">
      <c r="B632" s="156"/>
      <c r="E632" s="157"/>
      <c r="F632" s="157"/>
      <c r="G632" s="92"/>
      <c r="H632" s="115"/>
      <c r="P632" s="158"/>
    </row>
    <row r="633" spans="2:16" s="134" customFormat="1" ht="15.75" customHeight="1">
      <c r="B633" s="156"/>
      <c r="E633" s="157"/>
      <c r="F633" s="157"/>
      <c r="G633" s="92"/>
      <c r="H633" s="115"/>
      <c r="P633" s="158"/>
    </row>
    <row r="634" spans="2:16" s="134" customFormat="1" ht="15.75" customHeight="1">
      <c r="B634" s="156"/>
      <c r="E634" s="157"/>
      <c r="F634" s="157"/>
      <c r="G634" s="92"/>
      <c r="H634" s="115"/>
      <c r="P634" s="158"/>
    </row>
    <row r="635" spans="2:16" s="134" customFormat="1" ht="15.75" customHeight="1">
      <c r="B635" s="156"/>
      <c r="E635" s="157"/>
      <c r="F635" s="157"/>
      <c r="G635" s="92"/>
      <c r="H635" s="115"/>
      <c r="P635" s="158"/>
    </row>
    <row r="636" spans="2:16" s="134" customFormat="1" ht="15.75" customHeight="1">
      <c r="B636" s="156"/>
      <c r="E636" s="157"/>
      <c r="F636" s="157"/>
      <c r="G636" s="92"/>
      <c r="H636" s="115"/>
      <c r="P636" s="158"/>
    </row>
    <row r="637" spans="2:16" s="134" customFormat="1" ht="15.75" customHeight="1">
      <c r="B637" s="156"/>
      <c r="E637" s="157"/>
      <c r="F637" s="157"/>
      <c r="G637" s="92"/>
      <c r="H637" s="115"/>
      <c r="P637" s="158"/>
    </row>
    <row r="638" spans="2:16" s="134" customFormat="1" ht="15.75" customHeight="1">
      <c r="B638" s="156"/>
      <c r="E638" s="157"/>
      <c r="F638" s="157"/>
      <c r="G638" s="92"/>
      <c r="H638" s="115"/>
      <c r="P638" s="158"/>
    </row>
    <row r="639" spans="2:16" s="134" customFormat="1" ht="15.75" customHeight="1">
      <c r="B639" s="156"/>
      <c r="E639" s="157"/>
      <c r="F639" s="157"/>
      <c r="G639" s="92"/>
      <c r="H639" s="115"/>
      <c r="P639" s="158"/>
    </row>
    <row r="640" spans="2:16" s="134" customFormat="1" ht="15.75" customHeight="1">
      <c r="B640" s="156"/>
      <c r="E640" s="157"/>
      <c r="F640" s="157"/>
      <c r="G640" s="92"/>
      <c r="H640" s="115"/>
      <c r="P640" s="158"/>
    </row>
    <row r="641" spans="2:16" s="134" customFormat="1" ht="15.75" customHeight="1">
      <c r="B641" s="156"/>
      <c r="E641" s="157"/>
      <c r="F641" s="157"/>
      <c r="G641" s="92"/>
      <c r="H641" s="115"/>
      <c r="P641" s="158"/>
    </row>
    <row r="642" spans="2:16" s="134" customFormat="1" ht="15.75" customHeight="1">
      <c r="B642" s="156"/>
      <c r="E642" s="157"/>
      <c r="F642" s="157"/>
      <c r="G642" s="92"/>
      <c r="H642" s="115"/>
      <c r="P642" s="158"/>
    </row>
    <row r="643" spans="2:16" s="134" customFormat="1" ht="15.75" customHeight="1">
      <c r="B643" s="156"/>
      <c r="E643" s="157"/>
      <c r="F643" s="157"/>
      <c r="G643" s="92"/>
      <c r="H643" s="115"/>
      <c r="P643" s="158"/>
    </row>
    <row r="644" spans="2:16" s="134" customFormat="1" ht="15.75" customHeight="1">
      <c r="B644" s="156"/>
      <c r="E644" s="157"/>
      <c r="F644" s="157"/>
      <c r="G644" s="92"/>
      <c r="H644" s="115"/>
      <c r="P644" s="158"/>
    </row>
    <row r="645" spans="2:16" s="134" customFormat="1" ht="15.75" customHeight="1">
      <c r="B645" s="156"/>
      <c r="E645" s="157"/>
      <c r="F645" s="157"/>
      <c r="G645" s="92"/>
      <c r="H645" s="115"/>
      <c r="P645" s="158"/>
    </row>
    <row r="646" spans="2:16" s="134" customFormat="1" ht="15.75" customHeight="1">
      <c r="B646" s="156"/>
      <c r="E646" s="157"/>
      <c r="F646" s="157"/>
      <c r="G646" s="92"/>
      <c r="H646" s="115"/>
      <c r="P646" s="158"/>
    </row>
    <row r="647" spans="2:16" s="134" customFormat="1" ht="15.75" customHeight="1">
      <c r="B647" s="156"/>
      <c r="E647" s="157"/>
      <c r="F647" s="157"/>
      <c r="G647" s="92"/>
      <c r="H647" s="115"/>
      <c r="P647" s="158"/>
    </row>
    <row r="648" spans="2:16" s="134" customFormat="1" ht="15.75" customHeight="1">
      <c r="B648" s="156"/>
      <c r="E648" s="157"/>
      <c r="F648" s="157"/>
      <c r="G648" s="92"/>
      <c r="H648" s="115"/>
      <c r="P648" s="158"/>
    </row>
    <row r="649" spans="2:16" s="134" customFormat="1" ht="15.75" customHeight="1">
      <c r="B649" s="156"/>
      <c r="E649" s="157"/>
      <c r="F649" s="157"/>
      <c r="G649" s="92"/>
      <c r="H649" s="115"/>
      <c r="P649" s="158"/>
    </row>
    <row r="650" spans="2:16" s="134" customFormat="1" ht="15.75" customHeight="1">
      <c r="B650" s="156"/>
      <c r="E650" s="157"/>
      <c r="F650" s="157"/>
      <c r="G650" s="92"/>
      <c r="H650" s="115"/>
      <c r="P650" s="158"/>
    </row>
    <row r="651" spans="2:16" s="134" customFormat="1" ht="15.75" customHeight="1">
      <c r="B651" s="156"/>
      <c r="E651" s="157"/>
      <c r="F651" s="157"/>
      <c r="G651" s="92"/>
      <c r="H651" s="115"/>
      <c r="P651" s="158"/>
    </row>
    <row r="652" spans="2:16" s="134" customFormat="1" ht="15.75" customHeight="1">
      <c r="B652" s="156"/>
      <c r="E652" s="157"/>
      <c r="F652" s="157"/>
      <c r="G652" s="92"/>
      <c r="H652" s="115"/>
      <c r="P652" s="158"/>
    </row>
    <row r="653" spans="2:16" s="134" customFormat="1" ht="15.75" customHeight="1">
      <c r="B653" s="156"/>
      <c r="E653" s="157"/>
      <c r="F653" s="157"/>
      <c r="G653" s="92"/>
      <c r="H653" s="115"/>
      <c r="P653" s="158"/>
    </row>
    <row r="654" spans="2:16" s="134" customFormat="1" ht="15.75" customHeight="1">
      <c r="B654" s="156"/>
      <c r="E654" s="157"/>
      <c r="F654" s="157"/>
      <c r="G654" s="92"/>
      <c r="H654" s="115"/>
      <c r="P654" s="158"/>
    </row>
    <row r="655" spans="2:16" s="134" customFormat="1" ht="15.75" customHeight="1">
      <c r="B655" s="156"/>
      <c r="E655" s="157"/>
      <c r="F655" s="157"/>
      <c r="G655" s="92"/>
      <c r="H655" s="115"/>
      <c r="P655" s="158"/>
    </row>
    <row r="656" spans="2:16" s="134" customFormat="1" ht="15.75" customHeight="1">
      <c r="B656" s="156"/>
      <c r="E656" s="157"/>
      <c r="F656" s="157"/>
      <c r="G656" s="92"/>
      <c r="H656" s="115"/>
      <c r="P656" s="158"/>
    </row>
    <row r="657" spans="2:16" s="134" customFormat="1" ht="15.75" customHeight="1">
      <c r="B657" s="156"/>
      <c r="E657" s="157"/>
      <c r="F657" s="157"/>
      <c r="G657" s="92"/>
      <c r="H657" s="115"/>
      <c r="P657" s="158"/>
    </row>
    <row r="658" spans="2:16" s="134" customFormat="1" ht="15.75" customHeight="1">
      <c r="B658" s="156"/>
      <c r="E658" s="157"/>
      <c r="F658" s="157"/>
      <c r="G658" s="92"/>
      <c r="H658" s="115"/>
      <c r="P658" s="158"/>
    </row>
    <row r="659" spans="2:16" s="134" customFormat="1" ht="15.75" customHeight="1">
      <c r="B659" s="156"/>
      <c r="E659" s="157"/>
      <c r="F659" s="157"/>
      <c r="G659" s="92"/>
      <c r="H659" s="115"/>
      <c r="P659" s="158"/>
    </row>
    <row r="660" spans="2:16" s="134" customFormat="1" ht="15.75" customHeight="1">
      <c r="B660" s="156"/>
      <c r="E660" s="157"/>
      <c r="F660" s="157"/>
      <c r="G660" s="92"/>
      <c r="H660" s="115"/>
      <c r="P660" s="158"/>
    </row>
    <row r="661" spans="2:16" s="134" customFormat="1" ht="15.75" customHeight="1">
      <c r="B661" s="156"/>
      <c r="E661" s="157"/>
      <c r="F661" s="157"/>
      <c r="G661" s="92"/>
      <c r="H661" s="115"/>
      <c r="P661" s="158"/>
    </row>
    <row r="662" spans="2:16" s="134" customFormat="1" ht="15.75" customHeight="1">
      <c r="B662" s="156"/>
      <c r="E662" s="157"/>
      <c r="F662" s="157"/>
      <c r="G662" s="92"/>
      <c r="H662" s="115"/>
      <c r="P662" s="158"/>
    </row>
    <row r="663" spans="2:16" s="134" customFormat="1" ht="15.75" customHeight="1">
      <c r="B663" s="156"/>
      <c r="E663" s="157"/>
      <c r="F663" s="157"/>
      <c r="G663" s="92"/>
      <c r="H663" s="115"/>
      <c r="P663" s="158"/>
    </row>
    <row r="664" spans="2:16" s="134" customFormat="1" ht="15.75" customHeight="1">
      <c r="B664" s="156"/>
      <c r="E664" s="157"/>
      <c r="F664" s="157"/>
      <c r="G664" s="92"/>
      <c r="H664" s="115"/>
      <c r="P664" s="158"/>
    </row>
    <row r="665" spans="2:16" s="134" customFormat="1" ht="15.75" customHeight="1">
      <c r="B665" s="156"/>
      <c r="E665" s="157"/>
      <c r="F665" s="157"/>
      <c r="G665" s="92"/>
      <c r="H665" s="115"/>
      <c r="P665" s="158"/>
    </row>
    <row r="666" spans="2:16" s="134" customFormat="1" ht="15.75" customHeight="1">
      <c r="B666" s="156"/>
      <c r="E666" s="157"/>
      <c r="F666" s="157"/>
      <c r="G666" s="92"/>
      <c r="H666" s="115"/>
      <c r="P666" s="158"/>
    </row>
    <row r="667" spans="2:16" s="134" customFormat="1" ht="15.75" customHeight="1">
      <c r="B667" s="156"/>
      <c r="E667" s="157"/>
      <c r="F667" s="157"/>
      <c r="G667" s="92"/>
      <c r="H667" s="115"/>
      <c r="P667" s="158"/>
    </row>
    <row r="668" spans="2:16" s="134" customFormat="1" ht="15.75" customHeight="1">
      <c r="B668" s="156"/>
      <c r="E668" s="157"/>
      <c r="F668" s="157"/>
      <c r="G668" s="92"/>
      <c r="H668" s="115"/>
      <c r="P668" s="158"/>
    </row>
    <row r="669" spans="2:16" s="134" customFormat="1" ht="15.75" customHeight="1">
      <c r="B669" s="156"/>
      <c r="E669" s="157"/>
      <c r="F669" s="157"/>
      <c r="G669" s="92"/>
      <c r="H669" s="115"/>
      <c r="P669" s="158"/>
    </row>
    <row r="670" spans="2:16" s="134" customFormat="1" ht="15.75" customHeight="1">
      <c r="B670" s="156"/>
      <c r="E670" s="157"/>
      <c r="F670" s="157"/>
      <c r="G670" s="92"/>
      <c r="H670" s="115"/>
      <c r="P670" s="158"/>
    </row>
    <row r="671" spans="2:16" s="134" customFormat="1" ht="15.75" customHeight="1">
      <c r="B671" s="156"/>
      <c r="E671" s="157"/>
      <c r="F671" s="157"/>
      <c r="G671" s="92"/>
      <c r="H671" s="115"/>
      <c r="P671" s="158"/>
    </row>
    <row r="672" spans="2:16" s="134" customFormat="1" ht="15.75" customHeight="1">
      <c r="B672" s="156"/>
      <c r="E672" s="157"/>
      <c r="F672" s="157"/>
      <c r="G672" s="92"/>
      <c r="H672" s="115"/>
      <c r="P672" s="158"/>
    </row>
    <row r="673" spans="2:16" s="134" customFormat="1" ht="15.75" customHeight="1">
      <c r="B673" s="156"/>
      <c r="E673" s="157"/>
      <c r="F673" s="157"/>
      <c r="G673" s="92"/>
      <c r="H673" s="115"/>
      <c r="P673" s="158"/>
    </row>
    <row r="674" spans="2:16" s="134" customFormat="1" ht="15.75" customHeight="1">
      <c r="B674" s="156"/>
      <c r="E674" s="157"/>
      <c r="F674" s="157"/>
      <c r="G674" s="92"/>
      <c r="H674" s="115"/>
      <c r="P674" s="158"/>
    </row>
    <row r="675" spans="2:16" s="134" customFormat="1" ht="15.75" customHeight="1">
      <c r="B675" s="156"/>
      <c r="E675" s="157"/>
      <c r="F675" s="157"/>
      <c r="G675" s="92"/>
      <c r="H675" s="115"/>
      <c r="P675" s="158"/>
    </row>
    <row r="676" spans="2:16" s="134" customFormat="1" ht="15.75" customHeight="1">
      <c r="B676" s="156"/>
      <c r="E676" s="157"/>
      <c r="F676" s="157"/>
      <c r="G676" s="92"/>
      <c r="H676" s="115"/>
      <c r="P676" s="158"/>
    </row>
    <row r="677" spans="2:16" s="134" customFormat="1" ht="15.75" customHeight="1">
      <c r="B677" s="156"/>
      <c r="E677" s="157"/>
      <c r="F677" s="157"/>
      <c r="G677" s="92"/>
      <c r="H677" s="115"/>
      <c r="P677" s="158"/>
    </row>
    <row r="678" spans="2:16" s="134" customFormat="1" ht="15.75" customHeight="1">
      <c r="B678" s="156"/>
      <c r="E678" s="157"/>
      <c r="F678" s="157"/>
      <c r="G678" s="92"/>
      <c r="H678" s="115"/>
      <c r="P678" s="158"/>
    </row>
    <row r="679" spans="2:16" s="134" customFormat="1" ht="15.75" customHeight="1">
      <c r="B679" s="156"/>
      <c r="E679" s="157"/>
      <c r="F679" s="157"/>
      <c r="G679" s="92"/>
      <c r="H679" s="115"/>
      <c r="P679" s="158"/>
    </row>
    <row r="680" spans="2:16" s="134" customFormat="1" ht="15.75" customHeight="1">
      <c r="B680" s="156"/>
      <c r="E680" s="157"/>
      <c r="F680" s="157"/>
      <c r="G680" s="92"/>
      <c r="H680" s="115"/>
      <c r="P680" s="158"/>
    </row>
    <row r="681" spans="2:16" s="134" customFormat="1" ht="15.75" customHeight="1">
      <c r="B681" s="156"/>
      <c r="E681" s="157"/>
      <c r="F681" s="157"/>
      <c r="G681" s="92"/>
      <c r="H681" s="115"/>
      <c r="P681" s="158"/>
    </row>
    <row r="682" spans="2:16" s="134" customFormat="1" ht="15.75" customHeight="1">
      <c r="B682" s="156"/>
      <c r="E682" s="157"/>
      <c r="F682" s="157"/>
      <c r="G682" s="92"/>
      <c r="H682" s="115"/>
      <c r="P682" s="158"/>
    </row>
    <row r="683" spans="2:16" s="134" customFormat="1" ht="15.75" customHeight="1">
      <c r="B683" s="156"/>
      <c r="E683" s="157"/>
      <c r="F683" s="157"/>
      <c r="G683" s="92"/>
      <c r="H683" s="115"/>
      <c r="P683" s="158"/>
    </row>
    <row r="684" spans="2:16" s="134" customFormat="1" ht="15.75" customHeight="1">
      <c r="B684" s="156"/>
      <c r="E684" s="157"/>
      <c r="F684" s="157"/>
      <c r="G684" s="92"/>
      <c r="H684" s="115"/>
      <c r="P684" s="158"/>
    </row>
    <row r="685" spans="2:16" s="134" customFormat="1" ht="15.75" customHeight="1">
      <c r="B685" s="156"/>
      <c r="E685" s="157"/>
      <c r="F685" s="157"/>
      <c r="G685" s="92"/>
      <c r="H685" s="115"/>
      <c r="P685" s="158"/>
    </row>
    <row r="686" spans="2:16" s="134" customFormat="1" ht="15.75" customHeight="1">
      <c r="B686" s="156"/>
      <c r="E686" s="157"/>
      <c r="F686" s="157"/>
      <c r="G686" s="92"/>
      <c r="H686" s="115"/>
      <c r="P686" s="158"/>
    </row>
    <row r="687" spans="2:16" s="134" customFormat="1" ht="15.75" customHeight="1">
      <c r="B687" s="156"/>
      <c r="E687" s="157"/>
      <c r="F687" s="157"/>
      <c r="G687" s="92"/>
      <c r="H687" s="115"/>
      <c r="P687" s="158"/>
    </row>
    <row r="688" spans="2:16" s="134" customFormat="1" ht="15.75" customHeight="1">
      <c r="B688" s="156"/>
      <c r="E688" s="157"/>
      <c r="F688" s="157"/>
      <c r="G688" s="92"/>
      <c r="H688" s="115"/>
      <c r="P688" s="158"/>
    </row>
    <row r="689" spans="2:16" s="134" customFormat="1" ht="15.75" customHeight="1">
      <c r="B689" s="156"/>
      <c r="E689" s="157"/>
      <c r="F689" s="157"/>
      <c r="G689" s="92"/>
      <c r="H689" s="115"/>
      <c r="P689" s="158"/>
    </row>
    <row r="690" spans="2:16" s="134" customFormat="1" ht="15.75" customHeight="1">
      <c r="B690" s="156"/>
      <c r="E690" s="157"/>
      <c r="F690" s="157"/>
      <c r="G690" s="92"/>
      <c r="H690" s="115"/>
      <c r="P690" s="158"/>
    </row>
    <row r="691" spans="2:16" s="134" customFormat="1" ht="15.75" customHeight="1">
      <c r="B691" s="156"/>
      <c r="E691" s="157"/>
      <c r="F691" s="157"/>
      <c r="G691" s="92"/>
      <c r="H691" s="115"/>
      <c r="P691" s="158"/>
    </row>
    <row r="692" spans="2:16" s="134" customFormat="1" ht="15.75" customHeight="1">
      <c r="B692" s="156"/>
      <c r="E692" s="157"/>
      <c r="F692" s="157"/>
      <c r="G692" s="92"/>
      <c r="H692" s="115"/>
      <c r="P692" s="158"/>
    </row>
    <row r="693" spans="2:16" s="134" customFormat="1" ht="15.75" customHeight="1">
      <c r="B693" s="156"/>
      <c r="E693" s="157"/>
      <c r="F693" s="157"/>
      <c r="G693" s="92"/>
      <c r="H693" s="115"/>
      <c r="P693" s="158"/>
    </row>
    <row r="694" spans="2:16" s="134" customFormat="1" ht="15.75" customHeight="1">
      <c r="B694" s="156"/>
      <c r="E694" s="157"/>
      <c r="F694" s="157"/>
      <c r="G694" s="92"/>
      <c r="H694" s="115"/>
      <c r="P694" s="158"/>
    </row>
    <row r="695" spans="2:16" s="134" customFormat="1" ht="15.75" customHeight="1">
      <c r="B695" s="156"/>
      <c r="E695" s="157"/>
      <c r="F695" s="157"/>
      <c r="G695" s="92"/>
      <c r="H695" s="115"/>
      <c r="P695" s="158"/>
    </row>
    <row r="696" spans="2:16" s="134" customFormat="1" ht="15.75" customHeight="1">
      <c r="B696" s="156"/>
      <c r="E696" s="157"/>
      <c r="F696" s="157"/>
      <c r="G696" s="92"/>
      <c r="H696" s="115"/>
      <c r="P696" s="158"/>
    </row>
    <row r="697" spans="2:16" s="134" customFormat="1" ht="15.75" customHeight="1">
      <c r="B697" s="156"/>
      <c r="E697" s="157"/>
      <c r="F697" s="157"/>
      <c r="G697" s="92"/>
      <c r="H697" s="115"/>
      <c r="P697" s="158"/>
    </row>
    <row r="698" spans="2:16" s="134" customFormat="1" ht="15.75" customHeight="1">
      <c r="B698" s="156"/>
      <c r="E698" s="157"/>
      <c r="F698" s="157"/>
      <c r="G698" s="92"/>
      <c r="H698" s="115"/>
      <c r="P698" s="158"/>
    </row>
    <row r="699" spans="2:16" s="134" customFormat="1" ht="15.75" customHeight="1">
      <c r="B699" s="156"/>
      <c r="E699" s="157"/>
      <c r="F699" s="157"/>
      <c r="G699" s="92"/>
      <c r="H699" s="115"/>
      <c r="P699" s="158"/>
    </row>
    <row r="700" spans="2:16" s="134" customFormat="1" ht="15.75" customHeight="1">
      <c r="B700" s="156"/>
      <c r="E700" s="157"/>
      <c r="F700" s="157"/>
      <c r="G700" s="92"/>
      <c r="H700" s="115"/>
      <c r="P700" s="158"/>
    </row>
    <row r="701" spans="2:16" s="134" customFormat="1" ht="15.75" customHeight="1">
      <c r="B701" s="156"/>
      <c r="E701" s="157"/>
      <c r="F701" s="157"/>
      <c r="G701" s="92"/>
      <c r="H701" s="115"/>
      <c r="P701" s="158"/>
    </row>
    <row r="702" spans="2:16" s="134" customFormat="1" ht="15.75" customHeight="1">
      <c r="B702" s="156"/>
      <c r="E702" s="157"/>
      <c r="F702" s="157"/>
      <c r="G702" s="92"/>
      <c r="H702" s="115"/>
      <c r="P702" s="158"/>
    </row>
    <row r="703" spans="2:16" s="134" customFormat="1" ht="15.75" customHeight="1">
      <c r="B703" s="156"/>
      <c r="E703" s="157"/>
      <c r="F703" s="157"/>
      <c r="G703" s="92"/>
      <c r="H703" s="115"/>
      <c r="P703" s="158"/>
    </row>
    <row r="704" spans="2:16" s="134" customFormat="1" ht="15.75" customHeight="1">
      <c r="B704" s="156"/>
      <c r="E704" s="157"/>
      <c r="F704" s="157"/>
      <c r="G704" s="92"/>
      <c r="H704" s="115"/>
      <c r="P704" s="158"/>
    </row>
    <row r="705" spans="2:16" s="134" customFormat="1" ht="15.75" customHeight="1">
      <c r="B705" s="156"/>
      <c r="E705" s="157"/>
      <c r="F705" s="157"/>
      <c r="G705" s="92"/>
      <c r="H705" s="115"/>
      <c r="P705" s="158"/>
    </row>
    <row r="706" spans="2:16" s="134" customFormat="1" ht="15.75" customHeight="1">
      <c r="B706" s="156"/>
      <c r="E706" s="157"/>
      <c r="F706" s="157"/>
      <c r="G706" s="92"/>
      <c r="H706" s="115"/>
      <c r="P706" s="158"/>
    </row>
    <row r="707" spans="2:16" s="134" customFormat="1" ht="15.75" customHeight="1">
      <c r="B707" s="156"/>
      <c r="E707" s="157"/>
      <c r="F707" s="157"/>
      <c r="G707" s="92"/>
      <c r="H707" s="115"/>
      <c r="P707" s="158"/>
    </row>
    <row r="708" spans="2:16" s="134" customFormat="1" ht="15.75" customHeight="1">
      <c r="B708" s="156"/>
      <c r="E708" s="157"/>
      <c r="F708" s="157"/>
      <c r="G708" s="92"/>
      <c r="H708" s="115"/>
      <c r="P708" s="158"/>
    </row>
    <row r="709" spans="2:16" s="134" customFormat="1" ht="15.75" customHeight="1">
      <c r="B709" s="156"/>
      <c r="E709" s="157"/>
      <c r="F709" s="157"/>
      <c r="G709" s="92"/>
      <c r="H709" s="115"/>
      <c r="P709" s="158"/>
    </row>
    <row r="710" spans="2:16" s="134" customFormat="1" ht="15.75" customHeight="1">
      <c r="B710" s="156"/>
      <c r="E710" s="157"/>
      <c r="F710" s="157"/>
      <c r="G710" s="92"/>
      <c r="H710" s="115"/>
      <c r="P710" s="158"/>
    </row>
    <row r="711" spans="2:16" s="134" customFormat="1" ht="15.75" customHeight="1">
      <c r="B711" s="156"/>
      <c r="E711" s="157"/>
      <c r="F711" s="157"/>
      <c r="G711" s="92"/>
      <c r="H711" s="115"/>
      <c r="P711" s="158"/>
    </row>
    <row r="712" spans="2:16" s="134" customFormat="1" ht="15.75" customHeight="1">
      <c r="B712" s="156"/>
      <c r="E712" s="157"/>
      <c r="F712" s="157"/>
      <c r="G712" s="92"/>
      <c r="H712" s="115"/>
      <c r="P712" s="158"/>
    </row>
    <row r="713" spans="2:16" s="134" customFormat="1" ht="15.75" customHeight="1">
      <c r="B713" s="156"/>
      <c r="E713" s="157"/>
      <c r="F713" s="157"/>
      <c r="G713" s="92"/>
      <c r="H713" s="115"/>
      <c r="P713" s="158"/>
    </row>
    <row r="714" spans="2:16" s="134" customFormat="1" ht="15.75" customHeight="1">
      <c r="B714" s="156"/>
      <c r="E714" s="157"/>
      <c r="F714" s="157"/>
      <c r="G714" s="92"/>
      <c r="H714" s="115"/>
      <c r="P714" s="158"/>
    </row>
    <row r="715" spans="2:16" s="134" customFormat="1" ht="15.75" customHeight="1">
      <c r="B715" s="156"/>
      <c r="E715" s="157"/>
      <c r="F715" s="157"/>
      <c r="G715" s="92"/>
      <c r="H715" s="115"/>
      <c r="P715" s="158"/>
    </row>
    <row r="716" spans="2:16" s="134" customFormat="1" ht="15.75" customHeight="1">
      <c r="B716" s="156"/>
      <c r="E716" s="157"/>
      <c r="F716" s="157"/>
      <c r="G716" s="92"/>
      <c r="H716" s="115"/>
      <c r="P716" s="158"/>
    </row>
    <row r="717" spans="2:16" s="134" customFormat="1" ht="15.75" customHeight="1">
      <c r="B717" s="156"/>
      <c r="E717" s="157"/>
      <c r="F717" s="157"/>
      <c r="G717" s="92"/>
      <c r="H717" s="115"/>
      <c r="P717" s="158"/>
    </row>
    <row r="718" spans="2:16" s="134" customFormat="1" ht="15.75" customHeight="1">
      <c r="B718" s="156"/>
      <c r="E718" s="157"/>
      <c r="F718" s="157"/>
      <c r="G718" s="92"/>
      <c r="H718" s="115"/>
      <c r="P718" s="158"/>
    </row>
    <row r="719" spans="2:16" s="134" customFormat="1" ht="15.75" customHeight="1">
      <c r="B719" s="156"/>
      <c r="E719" s="157"/>
      <c r="F719" s="157"/>
      <c r="G719" s="92"/>
      <c r="H719" s="115"/>
      <c r="P719" s="158"/>
    </row>
    <row r="720" spans="2:16" s="134" customFormat="1" ht="15.75" customHeight="1">
      <c r="B720" s="156"/>
      <c r="E720" s="157"/>
      <c r="F720" s="157"/>
      <c r="G720" s="92"/>
      <c r="H720" s="115"/>
      <c r="P720" s="158"/>
    </row>
    <row r="721" spans="2:16" s="134" customFormat="1" ht="15.75" customHeight="1">
      <c r="B721" s="156"/>
      <c r="E721" s="157"/>
      <c r="F721" s="157"/>
      <c r="G721" s="159"/>
      <c r="H721" s="115"/>
      <c r="P721" s="158"/>
    </row>
    <row r="722" spans="2:16" s="134" customFormat="1" ht="15.75" customHeight="1">
      <c r="B722" s="156"/>
      <c r="E722" s="157"/>
      <c r="F722" s="157"/>
      <c r="G722" s="159"/>
      <c r="H722" s="115"/>
      <c r="P722" s="158"/>
    </row>
    <row r="723" spans="2:16" s="134" customFormat="1" ht="15.75" customHeight="1">
      <c r="B723" s="156"/>
      <c r="E723" s="157"/>
      <c r="F723" s="157"/>
      <c r="G723" s="159"/>
      <c r="H723" s="115"/>
      <c r="P723" s="158"/>
    </row>
    <row r="724" spans="2:16" s="134" customFormat="1" ht="15.75" customHeight="1">
      <c r="B724" s="156"/>
      <c r="E724" s="157"/>
      <c r="F724" s="157"/>
      <c r="G724" s="159"/>
      <c r="H724" s="115"/>
      <c r="P724" s="158"/>
    </row>
    <row r="725" spans="2:16" s="134" customFormat="1" ht="15.75" customHeight="1">
      <c r="B725" s="156"/>
      <c r="E725" s="157"/>
      <c r="F725" s="157"/>
      <c r="G725" s="159"/>
      <c r="H725" s="115"/>
      <c r="P725" s="158"/>
    </row>
    <row r="726" spans="2:16" s="134" customFormat="1" ht="15.75" customHeight="1">
      <c r="B726" s="156"/>
      <c r="E726" s="157"/>
      <c r="F726" s="157"/>
      <c r="G726" s="159"/>
      <c r="H726" s="115"/>
      <c r="P726" s="158"/>
    </row>
    <row r="727" spans="2:16" s="134" customFormat="1" ht="15.75" customHeight="1">
      <c r="B727" s="156"/>
      <c r="E727" s="157"/>
      <c r="F727" s="157"/>
      <c r="G727" s="159"/>
      <c r="H727" s="115"/>
      <c r="P727" s="158"/>
    </row>
    <row r="728" spans="2:16" s="134" customFormat="1" ht="15.75" customHeight="1">
      <c r="B728" s="156"/>
      <c r="E728" s="157"/>
      <c r="F728" s="157"/>
      <c r="G728" s="159"/>
      <c r="H728" s="115"/>
      <c r="P728" s="158"/>
    </row>
    <row r="729" spans="2:16" s="134" customFormat="1" ht="15.75" customHeight="1">
      <c r="B729" s="156"/>
      <c r="E729" s="157"/>
      <c r="F729" s="157"/>
      <c r="G729" s="159"/>
      <c r="H729" s="115"/>
      <c r="P729" s="158"/>
    </row>
    <row r="730" spans="2:16" s="134" customFormat="1" ht="15.75" customHeight="1">
      <c r="B730" s="156"/>
      <c r="E730" s="157"/>
      <c r="F730" s="157"/>
      <c r="G730" s="159"/>
      <c r="H730" s="115"/>
      <c r="P730" s="158"/>
    </row>
    <row r="731" spans="2:16" s="134" customFormat="1" ht="15.75" customHeight="1">
      <c r="B731" s="156"/>
      <c r="E731" s="157"/>
      <c r="F731" s="157"/>
      <c r="G731" s="159"/>
      <c r="H731" s="115"/>
      <c r="P731" s="158"/>
    </row>
    <row r="732" spans="2:16" s="134" customFormat="1" ht="15.75" customHeight="1">
      <c r="B732" s="156"/>
      <c r="E732" s="157"/>
      <c r="F732" s="157"/>
      <c r="G732" s="159"/>
      <c r="H732" s="115"/>
      <c r="P732" s="158"/>
    </row>
    <row r="733" spans="2:16" s="134" customFormat="1" ht="15.75" customHeight="1">
      <c r="B733" s="156"/>
      <c r="E733" s="157"/>
      <c r="F733" s="157"/>
      <c r="G733" s="159"/>
      <c r="H733" s="115"/>
      <c r="P733" s="158"/>
    </row>
    <row r="734" spans="2:16" s="134" customFormat="1" ht="15.75" customHeight="1">
      <c r="B734" s="156"/>
      <c r="E734" s="157"/>
      <c r="F734" s="157"/>
      <c r="G734" s="159"/>
      <c r="H734" s="115"/>
      <c r="P734" s="158"/>
    </row>
    <row r="735" spans="2:16" s="134" customFormat="1" ht="15.75" customHeight="1">
      <c r="B735" s="156"/>
      <c r="E735" s="157"/>
      <c r="F735" s="157"/>
      <c r="G735" s="159"/>
      <c r="H735" s="115"/>
      <c r="P735" s="158"/>
    </row>
    <row r="736" spans="2:16" s="134" customFormat="1" ht="15.75" customHeight="1">
      <c r="B736" s="156"/>
      <c r="E736" s="157"/>
      <c r="F736" s="157"/>
      <c r="G736" s="159"/>
      <c r="H736" s="115"/>
      <c r="P736" s="158"/>
    </row>
    <row r="737" spans="2:16" s="134" customFormat="1" ht="15.75" customHeight="1">
      <c r="B737" s="156"/>
      <c r="E737" s="157"/>
      <c r="F737" s="157"/>
      <c r="G737" s="159"/>
      <c r="H737" s="115"/>
      <c r="P737" s="158"/>
    </row>
    <row r="738" spans="2:16" s="134" customFormat="1" ht="15.75" customHeight="1">
      <c r="B738" s="156"/>
      <c r="E738" s="157"/>
      <c r="F738" s="157"/>
      <c r="G738" s="159"/>
      <c r="H738" s="115"/>
      <c r="P738" s="158"/>
    </row>
    <row r="739" spans="2:16" s="134" customFormat="1" ht="15.75" customHeight="1">
      <c r="B739" s="156"/>
      <c r="E739" s="157"/>
      <c r="F739" s="157"/>
      <c r="G739" s="159"/>
      <c r="H739" s="115"/>
      <c r="P739" s="158"/>
    </row>
    <row r="740" spans="2:16" s="134" customFormat="1" ht="15.75" customHeight="1">
      <c r="B740" s="156"/>
      <c r="E740" s="157"/>
      <c r="F740" s="157"/>
      <c r="G740" s="159"/>
      <c r="H740" s="115"/>
      <c r="P740" s="158"/>
    </row>
    <row r="741" spans="2:16" s="134" customFormat="1" ht="15.75" customHeight="1">
      <c r="B741" s="156"/>
      <c r="E741" s="157"/>
      <c r="F741" s="157"/>
      <c r="G741" s="159"/>
      <c r="H741" s="115"/>
      <c r="P741" s="158"/>
    </row>
    <row r="742" spans="2:16" s="134" customFormat="1" ht="15.75" customHeight="1">
      <c r="B742" s="156"/>
      <c r="E742" s="157"/>
      <c r="F742" s="157"/>
      <c r="G742" s="159"/>
      <c r="H742" s="115"/>
      <c r="P742" s="158"/>
    </row>
    <row r="743" spans="2:16" s="134" customFormat="1" ht="15.75" customHeight="1">
      <c r="B743" s="156"/>
      <c r="E743" s="157"/>
      <c r="F743" s="157"/>
      <c r="G743" s="159"/>
      <c r="H743" s="115"/>
      <c r="P743" s="158"/>
    </row>
    <row r="744" spans="2:16" s="134" customFormat="1" ht="15.75" customHeight="1">
      <c r="B744" s="156"/>
      <c r="E744" s="157"/>
      <c r="F744" s="157"/>
      <c r="G744" s="159"/>
      <c r="H744" s="115"/>
      <c r="P744" s="158"/>
    </row>
    <row r="745" spans="2:16" s="134" customFormat="1" ht="15.75" customHeight="1">
      <c r="B745" s="156"/>
      <c r="E745" s="157"/>
      <c r="F745" s="157"/>
      <c r="G745" s="159"/>
      <c r="H745" s="115"/>
      <c r="P745" s="158"/>
    </row>
    <row r="746" spans="2:16" s="134" customFormat="1" ht="15.75" customHeight="1">
      <c r="B746" s="156"/>
      <c r="E746" s="157"/>
      <c r="F746" s="157"/>
      <c r="G746" s="159"/>
      <c r="H746" s="115"/>
      <c r="P746" s="158"/>
    </row>
    <row r="747" spans="2:16" s="134" customFormat="1" ht="15.75" customHeight="1">
      <c r="B747" s="156"/>
      <c r="E747" s="157"/>
      <c r="F747" s="157"/>
      <c r="G747" s="159"/>
      <c r="H747" s="115"/>
      <c r="P747" s="158"/>
    </row>
    <row r="748" spans="2:16" s="134" customFormat="1" ht="15.75" customHeight="1">
      <c r="B748" s="156"/>
      <c r="E748" s="157"/>
      <c r="F748" s="157"/>
      <c r="G748" s="159"/>
      <c r="H748" s="115"/>
      <c r="P748" s="158"/>
    </row>
    <row r="749" spans="2:16" s="134" customFormat="1" ht="15.75" customHeight="1">
      <c r="B749" s="156"/>
      <c r="E749" s="157"/>
      <c r="F749" s="157"/>
      <c r="G749" s="159"/>
      <c r="H749" s="115"/>
      <c r="P749" s="158"/>
    </row>
    <row r="750" spans="2:16" s="134" customFormat="1" ht="15.75" customHeight="1">
      <c r="B750" s="156"/>
      <c r="E750" s="157"/>
      <c r="F750" s="157"/>
      <c r="G750" s="159"/>
      <c r="H750" s="115"/>
      <c r="P750" s="158"/>
    </row>
    <row r="751" spans="2:16" s="134" customFormat="1" ht="15.75" customHeight="1">
      <c r="B751" s="156"/>
      <c r="E751" s="157"/>
      <c r="F751" s="157"/>
      <c r="G751" s="159"/>
      <c r="H751" s="115"/>
      <c r="P751" s="158"/>
    </row>
    <row r="752" spans="2:16" s="134" customFormat="1" ht="15.75" customHeight="1">
      <c r="B752" s="156"/>
      <c r="E752" s="157"/>
      <c r="F752" s="157"/>
      <c r="G752" s="159"/>
      <c r="H752" s="115"/>
      <c r="P752" s="158"/>
    </row>
    <row r="753" spans="2:16" s="134" customFormat="1" ht="15.75" customHeight="1">
      <c r="B753" s="156"/>
      <c r="E753" s="157"/>
      <c r="F753" s="157"/>
      <c r="G753" s="159"/>
      <c r="H753" s="115"/>
      <c r="P753" s="158"/>
    </row>
    <row r="754" spans="2:16" s="134" customFormat="1" ht="15.75" customHeight="1">
      <c r="B754" s="156"/>
      <c r="E754" s="157"/>
      <c r="F754" s="157"/>
      <c r="G754" s="159"/>
      <c r="H754" s="115"/>
      <c r="P754" s="158"/>
    </row>
    <row r="755" spans="2:16" s="134" customFormat="1" ht="15.75" customHeight="1">
      <c r="B755" s="156"/>
      <c r="E755" s="157"/>
      <c r="F755" s="157"/>
      <c r="G755" s="159"/>
      <c r="H755" s="115"/>
      <c r="P755" s="158"/>
    </row>
    <row r="756" spans="2:16" s="134" customFormat="1" ht="15.75" customHeight="1">
      <c r="B756" s="156"/>
      <c r="E756" s="157"/>
      <c r="F756" s="157"/>
      <c r="G756" s="159"/>
      <c r="H756" s="115"/>
      <c r="P756" s="158"/>
    </row>
    <row r="757" spans="2:16" s="134" customFormat="1" ht="15.75" customHeight="1">
      <c r="B757" s="156"/>
      <c r="E757" s="157"/>
      <c r="F757" s="157"/>
      <c r="G757" s="159"/>
      <c r="H757" s="115"/>
      <c r="P757" s="158"/>
    </row>
    <row r="758" spans="2:16" s="134" customFormat="1" ht="15.75" customHeight="1">
      <c r="B758" s="156"/>
      <c r="E758" s="157"/>
      <c r="F758" s="157"/>
      <c r="G758" s="159"/>
      <c r="H758" s="115"/>
      <c r="P758" s="158"/>
    </row>
    <row r="759" spans="2:16" s="134" customFormat="1" ht="15.75" customHeight="1">
      <c r="B759" s="156"/>
      <c r="E759" s="157"/>
      <c r="F759" s="157"/>
      <c r="G759" s="159"/>
      <c r="H759" s="115"/>
      <c r="P759" s="158"/>
    </row>
    <row r="760" spans="2:16" s="134" customFormat="1" ht="15.75" customHeight="1">
      <c r="B760" s="156"/>
      <c r="E760" s="157"/>
      <c r="F760" s="157"/>
      <c r="G760" s="159"/>
      <c r="H760" s="115"/>
      <c r="P760" s="158"/>
    </row>
    <row r="761" spans="2:16" s="134" customFormat="1" ht="15.75" customHeight="1">
      <c r="B761" s="156"/>
      <c r="E761" s="157"/>
      <c r="F761" s="157"/>
      <c r="G761" s="159"/>
      <c r="H761" s="115"/>
      <c r="P761" s="158"/>
    </row>
    <row r="762" spans="2:16" s="134" customFormat="1" ht="15.75" customHeight="1">
      <c r="B762" s="156"/>
      <c r="E762" s="157"/>
      <c r="F762" s="157"/>
      <c r="G762" s="159"/>
      <c r="H762" s="115"/>
      <c r="P762" s="158"/>
    </row>
    <row r="763" spans="2:16" s="134" customFormat="1" ht="15.75" customHeight="1">
      <c r="B763" s="156"/>
      <c r="E763" s="157"/>
      <c r="F763" s="157"/>
      <c r="G763" s="159"/>
      <c r="H763" s="115"/>
      <c r="P763" s="158"/>
    </row>
    <row r="764" spans="2:16" s="134" customFormat="1" ht="15.75" customHeight="1">
      <c r="B764" s="156"/>
      <c r="E764" s="157"/>
      <c r="F764" s="157"/>
      <c r="G764" s="159"/>
      <c r="H764" s="115"/>
      <c r="P764" s="158"/>
    </row>
    <row r="765" spans="2:16" s="134" customFormat="1" ht="15.75" customHeight="1">
      <c r="B765" s="156"/>
      <c r="E765" s="157"/>
      <c r="F765" s="157"/>
      <c r="G765" s="159"/>
      <c r="H765" s="115"/>
      <c r="P765" s="158"/>
    </row>
    <row r="766" spans="2:16" s="134" customFormat="1" ht="15.75" customHeight="1">
      <c r="B766" s="156"/>
      <c r="E766" s="157"/>
      <c r="F766" s="157"/>
      <c r="G766" s="159"/>
      <c r="H766" s="115"/>
      <c r="P766" s="158"/>
    </row>
    <row r="767" spans="2:16" s="134" customFormat="1" ht="15.75" customHeight="1">
      <c r="B767" s="156"/>
      <c r="E767" s="157"/>
      <c r="F767" s="157"/>
      <c r="G767" s="159"/>
      <c r="H767" s="115"/>
      <c r="P767" s="158"/>
    </row>
    <row r="768" spans="2:16" s="134" customFormat="1" ht="15.75" customHeight="1">
      <c r="B768" s="156"/>
      <c r="E768" s="157"/>
      <c r="F768" s="157"/>
      <c r="G768" s="159"/>
      <c r="H768" s="115"/>
      <c r="P768" s="158"/>
    </row>
    <row r="769" spans="2:16" s="134" customFormat="1" ht="15.75" customHeight="1">
      <c r="B769" s="156"/>
      <c r="E769" s="157"/>
      <c r="F769" s="157"/>
      <c r="G769" s="159"/>
      <c r="H769" s="115"/>
      <c r="P769" s="158"/>
    </row>
    <row r="770" spans="2:16" s="134" customFormat="1" ht="15.75" customHeight="1">
      <c r="B770" s="156"/>
      <c r="E770" s="157"/>
      <c r="F770" s="157"/>
      <c r="G770" s="159"/>
      <c r="H770" s="115"/>
      <c r="P770" s="158"/>
    </row>
    <row r="771" spans="2:16" s="134" customFormat="1" ht="15.75" customHeight="1">
      <c r="B771" s="156"/>
      <c r="E771" s="157"/>
      <c r="F771" s="157"/>
      <c r="G771" s="159"/>
      <c r="H771" s="115"/>
      <c r="P771" s="158"/>
    </row>
    <row r="772" spans="2:16" s="134" customFormat="1" ht="15.75" customHeight="1">
      <c r="B772" s="156"/>
      <c r="E772" s="157"/>
      <c r="F772" s="157"/>
      <c r="G772" s="159"/>
      <c r="H772" s="115"/>
      <c r="P772" s="158"/>
    </row>
    <row r="773" spans="2:16" s="134" customFormat="1" ht="15.75" customHeight="1">
      <c r="B773" s="156"/>
      <c r="E773" s="157"/>
      <c r="F773" s="157"/>
      <c r="G773" s="159"/>
      <c r="H773" s="115"/>
      <c r="P773" s="158"/>
    </row>
    <row r="774" spans="2:16" s="134" customFormat="1" ht="15.75" customHeight="1">
      <c r="B774" s="156"/>
      <c r="E774" s="157"/>
      <c r="F774" s="157"/>
      <c r="G774" s="159"/>
      <c r="H774" s="115"/>
      <c r="P774" s="158"/>
    </row>
    <row r="775" spans="2:16" s="134" customFormat="1" ht="15.75" customHeight="1">
      <c r="B775" s="156"/>
      <c r="E775" s="157"/>
      <c r="F775" s="157"/>
      <c r="G775" s="159"/>
      <c r="H775" s="115"/>
      <c r="P775" s="158"/>
    </row>
    <row r="776" spans="2:16" s="134" customFormat="1" ht="15.75" customHeight="1">
      <c r="B776" s="156"/>
      <c r="E776" s="157"/>
      <c r="F776" s="157"/>
      <c r="G776" s="159"/>
      <c r="H776" s="115"/>
      <c r="P776" s="158"/>
    </row>
    <row r="777" spans="2:16" s="134" customFormat="1" ht="15.75" customHeight="1">
      <c r="B777" s="156"/>
      <c r="E777" s="157"/>
      <c r="F777" s="157"/>
      <c r="G777" s="159"/>
      <c r="H777" s="115"/>
      <c r="P777" s="158"/>
    </row>
    <row r="778" spans="2:16" s="134" customFormat="1" ht="15.75" customHeight="1">
      <c r="B778" s="156"/>
      <c r="E778" s="157"/>
      <c r="F778" s="157"/>
      <c r="G778" s="159"/>
      <c r="H778" s="115"/>
      <c r="P778" s="158"/>
    </row>
    <row r="779" spans="2:16" s="134" customFormat="1" ht="15.75" customHeight="1">
      <c r="B779" s="156"/>
      <c r="E779" s="157"/>
      <c r="F779" s="157"/>
      <c r="G779" s="159"/>
      <c r="H779" s="115"/>
      <c r="P779" s="158"/>
    </row>
    <row r="780" spans="2:16" s="134" customFormat="1" ht="15.75" customHeight="1">
      <c r="B780" s="156"/>
      <c r="E780" s="157"/>
      <c r="F780" s="157"/>
      <c r="G780" s="159"/>
      <c r="H780" s="115"/>
      <c r="P780" s="158"/>
    </row>
    <row r="781" spans="2:16" s="134" customFormat="1" ht="15.75" customHeight="1">
      <c r="B781" s="156"/>
      <c r="E781" s="157"/>
      <c r="F781" s="157"/>
      <c r="G781" s="159"/>
      <c r="H781" s="115"/>
      <c r="P781" s="158"/>
    </row>
    <row r="782" spans="2:16" s="134" customFormat="1" ht="15.75" customHeight="1">
      <c r="B782" s="156"/>
      <c r="E782" s="157"/>
      <c r="F782" s="157"/>
      <c r="G782" s="159"/>
      <c r="H782" s="115"/>
      <c r="P782" s="158"/>
    </row>
    <row r="783" spans="2:16" s="134" customFormat="1" ht="15.75" customHeight="1">
      <c r="B783" s="156"/>
      <c r="E783" s="157"/>
      <c r="F783" s="157"/>
      <c r="G783" s="159"/>
      <c r="H783" s="115"/>
      <c r="P783" s="158"/>
    </row>
    <row r="784" spans="2:16" s="134" customFormat="1" ht="15.75" customHeight="1">
      <c r="B784" s="156"/>
      <c r="E784" s="157"/>
      <c r="F784" s="157"/>
      <c r="G784" s="159"/>
      <c r="H784" s="115"/>
      <c r="P784" s="158"/>
    </row>
    <row r="785" spans="2:16" s="134" customFormat="1" ht="15.75" customHeight="1">
      <c r="B785" s="156"/>
      <c r="E785" s="157"/>
      <c r="F785" s="157"/>
      <c r="G785" s="159"/>
      <c r="H785" s="115"/>
      <c r="P785" s="158"/>
    </row>
    <row r="786" spans="2:16" s="134" customFormat="1" ht="15.75" customHeight="1">
      <c r="B786" s="156"/>
      <c r="E786" s="157"/>
      <c r="F786" s="157"/>
      <c r="G786" s="159"/>
      <c r="H786" s="115"/>
      <c r="P786" s="158"/>
    </row>
    <row r="787" spans="2:16" s="134" customFormat="1" ht="15.75" customHeight="1">
      <c r="B787" s="156"/>
      <c r="E787" s="157"/>
      <c r="F787" s="157"/>
      <c r="G787" s="159"/>
      <c r="H787" s="115"/>
      <c r="P787" s="158"/>
    </row>
    <row r="788" spans="2:16" s="134" customFormat="1" ht="15.75" customHeight="1">
      <c r="B788" s="156"/>
      <c r="E788" s="157"/>
      <c r="F788" s="157"/>
      <c r="G788" s="159"/>
      <c r="H788" s="115"/>
      <c r="P788" s="158"/>
    </row>
    <row r="789" spans="2:16" s="134" customFormat="1" ht="15.75" customHeight="1">
      <c r="B789" s="156"/>
      <c r="E789" s="157"/>
      <c r="F789" s="157"/>
      <c r="G789" s="159"/>
      <c r="H789" s="115"/>
      <c r="P789" s="158"/>
    </row>
    <row r="790" spans="2:16" s="134" customFormat="1" ht="15.75" customHeight="1">
      <c r="B790" s="156"/>
      <c r="E790" s="157"/>
      <c r="F790" s="157"/>
      <c r="G790" s="159"/>
      <c r="H790" s="115"/>
      <c r="P790" s="158"/>
    </row>
    <row r="791" spans="2:16" s="134" customFormat="1" ht="15.75" customHeight="1">
      <c r="B791" s="156"/>
      <c r="E791" s="157"/>
      <c r="F791" s="157"/>
      <c r="G791" s="159"/>
      <c r="H791" s="115"/>
      <c r="P791" s="158"/>
    </row>
    <row r="792" spans="2:16" s="134" customFormat="1" ht="15.75" customHeight="1">
      <c r="B792" s="156"/>
      <c r="E792" s="157"/>
      <c r="F792" s="157"/>
      <c r="G792" s="159"/>
      <c r="H792" s="115"/>
      <c r="P792" s="158"/>
    </row>
    <row r="793" spans="2:16" s="134" customFormat="1" ht="15.75" customHeight="1">
      <c r="B793" s="156"/>
      <c r="E793" s="157"/>
      <c r="F793" s="157"/>
      <c r="G793" s="159"/>
      <c r="H793" s="115"/>
      <c r="P793" s="158"/>
    </row>
    <row r="794" spans="2:16" s="134" customFormat="1" ht="15.75" customHeight="1">
      <c r="B794" s="156"/>
      <c r="E794" s="157"/>
      <c r="F794" s="157"/>
      <c r="G794" s="159"/>
      <c r="H794" s="115"/>
      <c r="P794" s="158"/>
    </row>
    <row r="795" spans="2:16" s="134" customFormat="1" ht="15.75" customHeight="1">
      <c r="B795" s="156"/>
      <c r="E795" s="157"/>
      <c r="F795" s="157"/>
      <c r="G795" s="159"/>
      <c r="H795" s="115"/>
      <c r="P795" s="158"/>
    </row>
    <row r="796" spans="2:16" s="134" customFormat="1" ht="15.75" customHeight="1">
      <c r="B796" s="156"/>
      <c r="E796" s="157"/>
      <c r="F796" s="157"/>
      <c r="G796" s="159"/>
      <c r="H796" s="115"/>
      <c r="P796" s="158"/>
    </row>
    <row r="797" spans="2:16" s="134" customFormat="1" ht="15.75" customHeight="1">
      <c r="B797" s="156"/>
      <c r="E797" s="157"/>
      <c r="F797" s="157"/>
      <c r="G797" s="159"/>
      <c r="H797" s="115"/>
      <c r="P797" s="158"/>
    </row>
    <row r="798" spans="2:16" s="134" customFormat="1" ht="15.75" customHeight="1">
      <c r="B798" s="156"/>
      <c r="E798" s="157"/>
      <c r="F798" s="157"/>
      <c r="G798" s="159"/>
      <c r="H798" s="115"/>
      <c r="P798" s="158"/>
    </row>
    <row r="799" spans="2:16" s="134" customFormat="1" ht="15.75" customHeight="1">
      <c r="B799" s="156"/>
      <c r="E799" s="157"/>
      <c r="F799" s="157"/>
      <c r="G799" s="159"/>
      <c r="H799" s="115"/>
      <c r="P799" s="158"/>
    </row>
    <row r="800" spans="2:16" s="134" customFormat="1" ht="15.75" customHeight="1">
      <c r="B800" s="156"/>
      <c r="E800" s="157"/>
      <c r="F800" s="157"/>
      <c r="G800" s="159"/>
      <c r="H800" s="115"/>
      <c r="P800" s="158"/>
    </row>
    <row r="801" spans="2:16" s="134" customFormat="1" ht="15.75" customHeight="1">
      <c r="B801" s="156"/>
      <c r="E801" s="157"/>
      <c r="F801" s="157"/>
      <c r="G801" s="159"/>
      <c r="H801" s="115"/>
      <c r="P801" s="158"/>
    </row>
    <row r="802" spans="2:16" s="134" customFormat="1" ht="15.75" customHeight="1">
      <c r="B802" s="156"/>
      <c r="E802" s="157"/>
      <c r="F802" s="157"/>
      <c r="G802" s="159"/>
      <c r="H802" s="115"/>
      <c r="P802" s="158"/>
    </row>
    <row r="803" spans="2:16" s="134" customFormat="1" ht="15.75" customHeight="1">
      <c r="B803" s="156"/>
      <c r="E803" s="157"/>
      <c r="F803" s="157"/>
      <c r="G803" s="159"/>
      <c r="H803" s="115"/>
      <c r="P803" s="158"/>
    </row>
    <row r="804" spans="2:16" s="134" customFormat="1" ht="15.75" customHeight="1">
      <c r="B804" s="156"/>
      <c r="E804" s="157"/>
      <c r="F804" s="157"/>
      <c r="G804" s="159"/>
      <c r="H804" s="115"/>
      <c r="P804" s="158"/>
    </row>
    <row r="805" spans="2:16" s="134" customFormat="1" ht="15.75" customHeight="1">
      <c r="B805" s="156"/>
      <c r="E805" s="157"/>
      <c r="F805" s="157"/>
      <c r="G805" s="159"/>
      <c r="H805" s="115"/>
      <c r="P805" s="158"/>
    </row>
    <row r="806" spans="2:16" s="134" customFormat="1" ht="15.75" customHeight="1">
      <c r="B806" s="156"/>
      <c r="E806" s="157"/>
      <c r="F806" s="157"/>
      <c r="G806" s="159"/>
      <c r="H806" s="115"/>
      <c r="P806" s="158"/>
    </row>
    <row r="807" spans="2:16" s="134" customFormat="1" ht="15.75" customHeight="1">
      <c r="B807" s="156"/>
      <c r="E807" s="157"/>
      <c r="F807" s="157"/>
      <c r="G807" s="159"/>
      <c r="H807" s="115"/>
      <c r="P807" s="158"/>
    </row>
    <row r="808" spans="2:16" s="134" customFormat="1" ht="15.75" customHeight="1">
      <c r="B808" s="156"/>
      <c r="E808" s="157"/>
      <c r="F808" s="157"/>
      <c r="G808" s="159"/>
      <c r="H808" s="115"/>
      <c r="P808" s="158"/>
    </row>
    <row r="809" spans="2:16" s="134" customFormat="1" ht="15.75" customHeight="1">
      <c r="B809" s="156"/>
      <c r="E809" s="157"/>
      <c r="F809" s="157"/>
      <c r="G809" s="159"/>
      <c r="H809" s="115"/>
      <c r="P809" s="158"/>
    </row>
    <row r="810" spans="2:16" s="134" customFormat="1" ht="15.75" customHeight="1">
      <c r="B810" s="156"/>
      <c r="E810" s="157"/>
      <c r="F810" s="157"/>
      <c r="G810" s="159"/>
      <c r="H810" s="115"/>
      <c r="P810" s="158"/>
    </row>
    <row r="811" spans="2:16" s="134" customFormat="1" ht="15.75" customHeight="1">
      <c r="B811" s="156"/>
      <c r="E811" s="157"/>
      <c r="F811" s="157"/>
      <c r="G811" s="159"/>
      <c r="H811" s="115"/>
      <c r="P811" s="158"/>
    </row>
    <row r="812" spans="2:16" s="134" customFormat="1" ht="15.75" customHeight="1">
      <c r="B812" s="156"/>
      <c r="E812" s="157"/>
      <c r="F812" s="157"/>
      <c r="G812" s="159"/>
      <c r="H812" s="115"/>
      <c r="P812" s="158"/>
    </row>
    <row r="813" spans="2:16" s="134" customFormat="1" ht="15.75" customHeight="1">
      <c r="B813" s="156"/>
      <c r="E813" s="157"/>
      <c r="F813" s="157"/>
      <c r="G813" s="159"/>
      <c r="H813" s="115"/>
      <c r="P813" s="158"/>
    </row>
    <row r="814" spans="2:16" s="134" customFormat="1" ht="15.75" customHeight="1">
      <c r="B814" s="156"/>
      <c r="E814" s="157"/>
      <c r="F814" s="157"/>
      <c r="G814" s="159"/>
      <c r="H814" s="115"/>
      <c r="P814" s="158"/>
    </row>
    <row r="815" spans="2:16" s="134" customFormat="1" ht="15.75" customHeight="1">
      <c r="B815" s="156"/>
      <c r="E815" s="157"/>
      <c r="F815" s="157"/>
      <c r="G815" s="159"/>
      <c r="H815" s="115"/>
      <c r="P815" s="158"/>
    </row>
    <row r="816" spans="2:16" s="134" customFormat="1" ht="15.75" customHeight="1">
      <c r="B816" s="156"/>
      <c r="E816" s="157"/>
      <c r="F816" s="157"/>
      <c r="G816" s="159"/>
      <c r="H816" s="115"/>
      <c r="P816" s="158"/>
    </row>
    <row r="817" spans="2:16" s="134" customFormat="1" ht="15.75" customHeight="1">
      <c r="B817" s="156"/>
      <c r="E817" s="157"/>
      <c r="F817" s="157"/>
      <c r="G817" s="159"/>
      <c r="H817" s="115"/>
      <c r="P817" s="158"/>
    </row>
    <row r="818" spans="2:16" s="134" customFormat="1" ht="15.75" customHeight="1">
      <c r="B818" s="156"/>
      <c r="E818" s="157"/>
      <c r="F818" s="157"/>
      <c r="G818" s="159"/>
      <c r="H818" s="115"/>
      <c r="P818" s="158"/>
    </row>
    <row r="819" spans="2:16" s="134" customFormat="1" ht="15.75" customHeight="1">
      <c r="B819" s="156"/>
      <c r="E819" s="157"/>
      <c r="F819" s="157"/>
      <c r="G819" s="159"/>
      <c r="H819" s="115"/>
      <c r="P819" s="158"/>
    </row>
    <row r="820" spans="2:16" s="134" customFormat="1" ht="15.75" customHeight="1">
      <c r="B820" s="156"/>
      <c r="E820" s="157"/>
      <c r="F820" s="157"/>
      <c r="G820" s="159"/>
      <c r="H820" s="115"/>
      <c r="P820" s="158"/>
    </row>
    <row r="821" spans="2:16" s="134" customFormat="1" ht="15.75" customHeight="1">
      <c r="B821" s="156"/>
      <c r="E821" s="157"/>
      <c r="F821" s="157"/>
      <c r="G821" s="159"/>
      <c r="H821" s="115"/>
      <c r="P821" s="158"/>
    </row>
    <row r="822" spans="2:16" s="134" customFormat="1" ht="15.75" customHeight="1">
      <c r="B822" s="156"/>
      <c r="E822" s="157"/>
      <c r="F822" s="157"/>
      <c r="G822" s="159"/>
      <c r="H822" s="115"/>
      <c r="P822" s="158"/>
    </row>
    <row r="823" spans="2:16" s="134" customFormat="1" ht="15.75" customHeight="1">
      <c r="B823" s="156"/>
      <c r="E823" s="157"/>
      <c r="F823" s="157"/>
      <c r="G823" s="159"/>
      <c r="H823" s="115"/>
      <c r="P823" s="158"/>
    </row>
    <row r="824" spans="2:16" s="134" customFormat="1" ht="15.75" customHeight="1">
      <c r="B824" s="156"/>
      <c r="E824" s="157"/>
      <c r="F824" s="157"/>
      <c r="G824" s="159"/>
      <c r="H824" s="115"/>
      <c r="P824" s="158"/>
    </row>
    <row r="825" spans="2:16" s="134" customFormat="1" ht="15.75" customHeight="1">
      <c r="B825" s="156"/>
      <c r="E825" s="157"/>
      <c r="F825" s="157"/>
      <c r="G825" s="159"/>
      <c r="H825" s="115"/>
      <c r="P825" s="158"/>
    </row>
    <row r="826" spans="2:16" s="134" customFormat="1" ht="15.75" customHeight="1">
      <c r="B826" s="156"/>
      <c r="E826" s="157"/>
      <c r="F826" s="157"/>
      <c r="G826" s="159"/>
      <c r="H826" s="115"/>
      <c r="P826" s="158"/>
    </row>
    <row r="827" spans="2:16" s="134" customFormat="1" ht="15.75" customHeight="1">
      <c r="B827" s="156"/>
      <c r="E827" s="157"/>
      <c r="F827" s="157"/>
      <c r="G827" s="159"/>
      <c r="H827" s="115"/>
      <c r="P827" s="158"/>
    </row>
    <row r="828" spans="2:16" s="134" customFormat="1" ht="15.75" customHeight="1">
      <c r="B828" s="156"/>
      <c r="E828" s="157"/>
      <c r="F828" s="157"/>
      <c r="G828" s="159"/>
      <c r="H828" s="115"/>
      <c r="P828" s="158"/>
    </row>
    <row r="829" spans="2:16" s="134" customFormat="1" ht="15.75" customHeight="1">
      <c r="B829" s="156"/>
      <c r="E829" s="157"/>
      <c r="F829" s="157"/>
      <c r="G829" s="159"/>
      <c r="H829" s="115"/>
      <c r="P829" s="158"/>
    </row>
    <row r="830" spans="2:16" s="134" customFormat="1" ht="15.75" customHeight="1">
      <c r="B830" s="156"/>
      <c r="E830" s="157"/>
      <c r="F830" s="157"/>
      <c r="G830" s="159"/>
      <c r="H830" s="115"/>
      <c r="P830" s="158"/>
    </row>
    <row r="831" spans="2:16" s="134" customFormat="1" ht="15.75" customHeight="1">
      <c r="B831" s="156"/>
      <c r="E831" s="157"/>
      <c r="F831" s="157"/>
      <c r="G831" s="159"/>
      <c r="H831" s="115"/>
      <c r="P831" s="158"/>
    </row>
    <row r="832" spans="2:16" s="134" customFormat="1" ht="15.75" customHeight="1">
      <c r="B832" s="156"/>
      <c r="E832" s="157"/>
      <c r="F832" s="157"/>
      <c r="G832" s="159"/>
      <c r="H832" s="115"/>
      <c r="P832" s="158"/>
    </row>
    <row r="833" spans="2:16" s="134" customFormat="1" ht="15.75" customHeight="1">
      <c r="B833" s="156"/>
      <c r="E833" s="157"/>
      <c r="F833" s="157"/>
      <c r="G833" s="159"/>
      <c r="H833" s="115"/>
      <c r="P833" s="158"/>
    </row>
    <row r="834" spans="2:16" s="134" customFormat="1" ht="15.75" customHeight="1">
      <c r="B834" s="156"/>
      <c r="E834" s="157"/>
      <c r="F834" s="157"/>
      <c r="G834" s="159"/>
      <c r="H834" s="115"/>
      <c r="P834" s="158"/>
    </row>
    <row r="835" spans="2:16" s="134" customFormat="1" ht="15.75" customHeight="1">
      <c r="B835" s="156"/>
      <c r="E835" s="157"/>
      <c r="F835" s="157"/>
      <c r="G835" s="159"/>
      <c r="H835" s="115"/>
      <c r="P835" s="158"/>
    </row>
    <row r="836" spans="2:16" s="134" customFormat="1" ht="15.75" customHeight="1">
      <c r="B836" s="156"/>
      <c r="E836" s="157"/>
      <c r="F836" s="157"/>
      <c r="G836" s="159"/>
      <c r="H836" s="115"/>
      <c r="P836" s="158"/>
    </row>
    <row r="837" spans="2:16" s="134" customFormat="1" ht="15.75" customHeight="1">
      <c r="B837" s="156"/>
      <c r="E837" s="157"/>
      <c r="F837" s="157"/>
      <c r="G837" s="159"/>
      <c r="H837" s="115"/>
      <c r="P837" s="158"/>
    </row>
    <row r="838" spans="2:16" s="134" customFormat="1" ht="15.75" customHeight="1">
      <c r="B838" s="156"/>
      <c r="E838" s="157"/>
      <c r="F838" s="157"/>
      <c r="G838" s="159"/>
      <c r="H838" s="115"/>
      <c r="P838" s="158"/>
    </row>
    <row r="839" spans="2:16" s="134" customFormat="1" ht="15.75" customHeight="1">
      <c r="B839" s="156"/>
      <c r="E839" s="157"/>
      <c r="F839" s="157"/>
      <c r="G839" s="159"/>
      <c r="H839" s="115"/>
      <c r="P839" s="158"/>
    </row>
    <row r="840" spans="2:16" s="134" customFormat="1" ht="15.75" customHeight="1">
      <c r="B840" s="156"/>
      <c r="E840" s="157"/>
      <c r="F840" s="157"/>
      <c r="G840" s="159"/>
      <c r="H840" s="115"/>
      <c r="P840" s="158"/>
    </row>
    <row r="841" spans="2:16" s="134" customFormat="1" ht="15.75" customHeight="1">
      <c r="B841" s="156"/>
      <c r="E841" s="157"/>
      <c r="F841" s="157"/>
      <c r="G841" s="159"/>
      <c r="H841" s="115"/>
      <c r="P841" s="158"/>
    </row>
    <row r="842" spans="2:16" s="134" customFormat="1" ht="15.75" customHeight="1">
      <c r="B842" s="156"/>
      <c r="E842" s="157"/>
      <c r="F842" s="157"/>
      <c r="G842" s="159"/>
      <c r="H842" s="115"/>
      <c r="P842" s="158"/>
    </row>
    <row r="843" spans="2:16" s="134" customFormat="1" ht="15.75" customHeight="1">
      <c r="B843" s="156"/>
      <c r="E843" s="157"/>
      <c r="F843" s="157"/>
      <c r="G843" s="159"/>
      <c r="H843" s="115"/>
      <c r="P843" s="158"/>
    </row>
    <row r="844" spans="2:16" s="134" customFormat="1" ht="15.75" customHeight="1">
      <c r="B844" s="156"/>
      <c r="E844" s="157"/>
      <c r="F844" s="157"/>
      <c r="G844" s="159"/>
      <c r="H844" s="115"/>
      <c r="P844" s="158"/>
    </row>
    <row r="845" spans="2:16" s="134" customFormat="1" ht="15.75" customHeight="1">
      <c r="B845" s="156"/>
      <c r="E845" s="157"/>
      <c r="F845" s="157"/>
      <c r="G845" s="159"/>
      <c r="H845" s="115"/>
      <c r="P845" s="158"/>
    </row>
    <row r="846" spans="2:16" s="134" customFormat="1" ht="15.75" customHeight="1">
      <c r="B846" s="156"/>
      <c r="E846" s="157"/>
      <c r="F846" s="157"/>
      <c r="G846" s="159"/>
      <c r="H846" s="115"/>
      <c r="P846" s="158"/>
    </row>
    <row r="847" spans="2:16" s="134" customFormat="1" ht="15.75" customHeight="1">
      <c r="B847" s="156"/>
      <c r="E847" s="157"/>
      <c r="F847" s="157"/>
      <c r="G847" s="159"/>
      <c r="H847" s="115"/>
      <c r="P847" s="158"/>
    </row>
    <row r="848" spans="2:16" s="134" customFormat="1" ht="15.75" customHeight="1">
      <c r="B848" s="156"/>
      <c r="E848" s="157"/>
      <c r="F848" s="157"/>
      <c r="G848" s="159"/>
      <c r="H848" s="115"/>
      <c r="P848" s="158"/>
    </row>
    <row r="849" spans="2:16" s="134" customFormat="1" ht="15.75" customHeight="1">
      <c r="B849" s="156"/>
      <c r="E849" s="157"/>
      <c r="F849" s="157"/>
      <c r="G849" s="159"/>
      <c r="H849" s="115"/>
      <c r="P849" s="158"/>
    </row>
    <row r="850" spans="2:16" s="134" customFormat="1" ht="15.75" customHeight="1">
      <c r="B850" s="156"/>
      <c r="E850" s="157"/>
      <c r="F850" s="157"/>
      <c r="G850" s="159"/>
      <c r="H850" s="115"/>
      <c r="P850" s="158"/>
    </row>
    <row r="851" spans="2:16" s="134" customFormat="1" ht="15.75" customHeight="1">
      <c r="B851" s="156"/>
      <c r="E851" s="157"/>
      <c r="F851" s="157"/>
      <c r="G851" s="159"/>
      <c r="H851" s="115"/>
      <c r="P851" s="158"/>
    </row>
    <row r="852" spans="2:16" s="134" customFormat="1" ht="15.75" customHeight="1">
      <c r="B852" s="156"/>
      <c r="E852" s="157"/>
      <c r="F852" s="157"/>
      <c r="G852" s="159"/>
      <c r="H852" s="115"/>
      <c r="P852" s="158"/>
    </row>
    <row r="853" spans="2:16" s="134" customFormat="1" ht="15.75" customHeight="1">
      <c r="B853" s="156"/>
      <c r="E853" s="157"/>
      <c r="F853" s="157"/>
      <c r="G853" s="159"/>
      <c r="H853" s="115"/>
      <c r="P853" s="158"/>
    </row>
    <row r="854" spans="2:16" s="134" customFormat="1" ht="15.75" customHeight="1">
      <c r="B854" s="156"/>
      <c r="E854" s="157"/>
      <c r="F854" s="157"/>
      <c r="G854" s="159"/>
      <c r="H854" s="115"/>
      <c r="P854" s="158"/>
    </row>
    <row r="855" spans="2:16" s="134" customFormat="1" ht="15.75" customHeight="1">
      <c r="B855" s="156"/>
      <c r="E855" s="157"/>
      <c r="F855" s="157"/>
      <c r="G855" s="159"/>
      <c r="H855" s="115"/>
      <c r="P855" s="158"/>
    </row>
    <row r="856" spans="2:16" s="134" customFormat="1" ht="15.75" customHeight="1">
      <c r="B856" s="156"/>
      <c r="E856" s="157"/>
      <c r="F856" s="157"/>
      <c r="G856" s="159"/>
      <c r="H856" s="115"/>
      <c r="P856" s="158"/>
    </row>
    <row r="857" spans="2:16" s="134" customFormat="1" ht="15.75" customHeight="1">
      <c r="B857" s="156"/>
      <c r="E857" s="157"/>
      <c r="F857" s="157"/>
      <c r="G857" s="159"/>
      <c r="H857" s="115"/>
      <c r="P857" s="158"/>
    </row>
    <row r="858" spans="2:16" s="134" customFormat="1" ht="15.75" customHeight="1">
      <c r="B858" s="156"/>
      <c r="E858" s="157"/>
      <c r="F858" s="157"/>
      <c r="G858" s="159"/>
      <c r="H858" s="115"/>
      <c r="P858" s="158"/>
    </row>
    <row r="859" spans="2:16" s="134" customFormat="1" ht="15.75" customHeight="1">
      <c r="B859" s="156"/>
      <c r="E859" s="157"/>
      <c r="F859" s="157"/>
      <c r="G859" s="159"/>
      <c r="H859" s="115"/>
      <c r="P859" s="158"/>
    </row>
    <row r="860" spans="2:16" s="134" customFormat="1" ht="15.75" customHeight="1">
      <c r="B860" s="156"/>
      <c r="E860" s="157"/>
      <c r="F860" s="157"/>
      <c r="G860" s="159"/>
      <c r="H860" s="115"/>
      <c r="P860" s="158"/>
    </row>
    <row r="861" spans="2:16" s="134" customFormat="1" ht="15.75" customHeight="1">
      <c r="B861" s="156"/>
      <c r="E861" s="157"/>
      <c r="F861" s="157"/>
      <c r="G861" s="159"/>
      <c r="H861" s="115"/>
      <c r="P861" s="158"/>
    </row>
    <row r="862" spans="2:16" s="134" customFormat="1" ht="15.75" customHeight="1">
      <c r="B862" s="156"/>
      <c r="E862" s="157"/>
      <c r="F862" s="157"/>
      <c r="G862" s="159"/>
      <c r="H862" s="115"/>
      <c r="P862" s="158"/>
    </row>
    <row r="863" spans="2:16" s="134" customFormat="1" ht="15.75" customHeight="1">
      <c r="B863" s="156"/>
      <c r="E863" s="157"/>
      <c r="F863" s="157"/>
      <c r="G863" s="159"/>
      <c r="H863" s="115"/>
      <c r="P863" s="158"/>
    </row>
    <row r="864" spans="2:16" s="134" customFormat="1" ht="15.75" customHeight="1">
      <c r="B864" s="156"/>
      <c r="E864" s="157"/>
      <c r="F864" s="157"/>
      <c r="G864" s="159"/>
      <c r="H864" s="115"/>
      <c r="P864" s="158"/>
    </row>
    <row r="865" spans="2:16" s="134" customFormat="1" ht="15.75" customHeight="1">
      <c r="B865" s="156"/>
      <c r="E865" s="157"/>
      <c r="F865" s="157"/>
      <c r="G865" s="159"/>
      <c r="H865" s="115"/>
      <c r="P865" s="158"/>
    </row>
    <row r="866" spans="2:16" s="134" customFormat="1" ht="15.75" customHeight="1">
      <c r="B866" s="156"/>
      <c r="E866" s="157"/>
      <c r="F866" s="157"/>
      <c r="G866" s="159"/>
      <c r="H866" s="115"/>
      <c r="P866" s="158"/>
    </row>
    <row r="867" spans="2:16" s="134" customFormat="1" ht="15.75" customHeight="1">
      <c r="B867" s="156"/>
      <c r="E867" s="157"/>
      <c r="F867" s="157"/>
      <c r="G867" s="159"/>
      <c r="H867" s="115"/>
      <c r="P867" s="158"/>
    </row>
    <row r="868" spans="2:16" s="134" customFormat="1" ht="15.75" customHeight="1">
      <c r="B868" s="156"/>
      <c r="E868" s="157"/>
      <c r="F868" s="157"/>
      <c r="G868" s="159"/>
      <c r="H868" s="115"/>
      <c r="P868" s="158"/>
    </row>
    <row r="869" spans="2:16" s="134" customFormat="1" ht="15.75" customHeight="1">
      <c r="B869" s="156"/>
      <c r="E869" s="157"/>
      <c r="F869" s="157"/>
      <c r="G869" s="159"/>
      <c r="H869" s="115"/>
      <c r="P869" s="158"/>
    </row>
    <row r="870" spans="2:16" s="134" customFormat="1" ht="15.75" customHeight="1">
      <c r="B870" s="156"/>
      <c r="E870" s="157"/>
      <c r="F870" s="157"/>
      <c r="G870" s="159"/>
      <c r="H870" s="115"/>
      <c r="P870" s="158"/>
    </row>
    <row r="871" spans="2:16" s="134" customFormat="1" ht="15.75" customHeight="1">
      <c r="B871" s="156"/>
      <c r="E871" s="157"/>
      <c r="F871" s="157"/>
      <c r="G871" s="159"/>
      <c r="H871" s="115"/>
      <c r="P871" s="158"/>
    </row>
    <row r="872" spans="2:16" s="134" customFormat="1" ht="15.75" customHeight="1">
      <c r="B872" s="156"/>
      <c r="E872" s="157"/>
      <c r="F872" s="157"/>
      <c r="G872" s="159"/>
      <c r="H872" s="115"/>
      <c r="P872" s="158"/>
    </row>
    <row r="873" spans="2:16" s="134" customFormat="1" ht="15.75" customHeight="1">
      <c r="B873" s="156"/>
      <c r="E873" s="157"/>
      <c r="F873" s="157"/>
      <c r="G873" s="159"/>
      <c r="H873" s="115"/>
      <c r="P873" s="158"/>
    </row>
    <row r="874" spans="2:16" s="134" customFormat="1" ht="15.75" customHeight="1">
      <c r="B874" s="156"/>
      <c r="E874" s="157"/>
      <c r="F874" s="157"/>
      <c r="G874" s="159"/>
      <c r="H874" s="115"/>
      <c r="P874" s="158"/>
    </row>
    <row r="875" spans="2:16" s="134" customFormat="1" ht="15.75" customHeight="1">
      <c r="B875" s="156"/>
      <c r="E875" s="157"/>
      <c r="F875" s="157"/>
      <c r="G875" s="159"/>
      <c r="H875" s="115"/>
      <c r="P875" s="158"/>
    </row>
    <row r="876" spans="2:16" s="134" customFormat="1" ht="15.75" customHeight="1">
      <c r="B876" s="156"/>
      <c r="E876" s="157"/>
      <c r="F876" s="157"/>
      <c r="G876" s="159"/>
      <c r="H876" s="115"/>
      <c r="P876" s="158"/>
    </row>
    <row r="877" spans="2:16" s="134" customFormat="1" ht="15.75" customHeight="1">
      <c r="B877" s="156"/>
      <c r="E877" s="157"/>
      <c r="F877" s="157"/>
      <c r="G877" s="159"/>
      <c r="H877" s="115"/>
      <c r="P877" s="158"/>
    </row>
    <row r="878" spans="2:16" s="134" customFormat="1" ht="15.75" customHeight="1">
      <c r="B878" s="156"/>
      <c r="E878" s="157"/>
      <c r="F878" s="157"/>
      <c r="G878" s="159"/>
      <c r="H878" s="115"/>
      <c r="P878" s="158"/>
    </row>
    <row r="879" spans="2:16" s="134" customFormat="1" ht="15.75" customHeight="1">
      <c r="B879" s="156"/>
      <c r="E879" s="157"/>
      <c r="F879" s="157"/>
      <c r="G879" s="159"/>
      <c r="H879" s="115"/>
      <c r="P879" s="158"/>
    </row>
    <row r="880" spans="2:16" s="134" customFormat="1" ht="15.75" customHeight="1">
      <c r="B880" s="156"/>
      <c r="E880" s="157"/>
      <c r="F880" s="157"/>
      <c r="G880" s="159"/>
      <c r="H880" s="115"/>
      <c r="P880" s="158"/>
    </row>
    <row r="881" spans="2:16" s="134" customFormat="1" ht="15.75" customHeight="1">
      <c r="B881" s="156"/>
      <c r="E881" s="157"/>
      <c r="F881" s="157"/>
      <c r="G881" s="159"/>
      <c r="H881" s="115"/>
      <c r="P881" s="158"/>
    </row>
    <row r="882" spans="2:16" s="134" customFormat="1" ht="15.75" customHeight="1">
      <c r="B882" s="156"/>
      <c r="E882" s="157"/>
      <c r="F882" s="157"/>
      <c r="G882" s="159"/>
      <c r="H882" s="115"/>
      <c r="P882" s="158"/>
    </row>
    <row r="883" spans="2:16" s="134" customFormat="1" ht="15.75" customHeight="1">
      <c r="B883" s="156"/>
      <c r="E883" s="157"/>
      <c r="F883" s="157"/>
      <c r="G883" s="159"/>
      <c r="H883" s="115"/>
      <c r="P883" s="158"/>
    </row>
    <row r="884" spans="2:16" s="134" customFormat="1" ht="15.75" customHeight="1">
      <c r="B884" s="156"/>
      <c r="E884" s="157"/>
      <c r="F884" s="157"/>
      <c r="G884" s="159"/>
      <c r="H884" s="115"/>
      <c r="P884" s="158"/>
    </row>
    <row r="885" spans="2:16" s="134" customFormat="1" ht="15.75" customHeight="1">
      <c r="B885" s="156"/>
      <c r="E885" s="157"/>
      <c r="F885" s="157"/>
      <c r="G885" s="159"/>
      <c r="H885" s="115"/>
      <c r="P885" s="158"/>
    </row>
    <row r="886" spans="2:16" s="134" customFormat="1" ht="15.75" customHeight="1">
      <c r="B886" s="156"/>
      <c r="E886" s="157"/>
      <c r="F886" s="157"/>
      <c r="G886" s="159"/>
      <c r="H886" s="115"/>
      <c r="P886" s="158"/>
    </row>
    <row r="887" spans="2:16" s="134" customFormat="1" ht="15.75" customHeight="1">
      <c r="B887" s="156"/>
      <c r="E887" s="157"/>
      <c r="F887" s="157"/>
      <c r="G887" s="159"/>
      <c r="H887" s="115"/>
      <c r="P887" s="158"/>
    </row>
    <row r="888" spans="2:16" s="134" customFormat="1" ht="15.75" customHeight="1">
      <c r="B888" s="156"/>
      <c r="E888" s="157"/>
      <c r="F888" s="157"/>
      <c r="G888" s="159"/>
      <c r="H888" s="115"/>
      <c r="P888" s="158"/>
    </row>
    <row r="889" spans="2:16" s="134" customFormat="1" ht="15.75" customHeight="1">
      <c r="B889" s="156"/>
      <c r="E889" s="157"/>
      <c r="F889" s="157"/>
      <c r="G889" s="159"/>
      <c r="H889" s="115"/>
      <c r="P889" s="158"/>
    </row>
    <row r="890" spans="2:16" s="134" customFormat="1" ht="15.75" customHeight="1">
      <c r="B890" s="156"/>
      <c r="E890" s="157"/>
      <c r="F890" s="157"/>
      <c r="G890" s="159"/>
      <c r="H890" s="115"/>
      <c r="P890" s="158"/>
    </row>
    <row r="891" spans="2:16" s="134" customFormat="1" ht="15.75" customHeight="1">
      <c r="B891" s="156"/>
      <c r="E891" s="157"/>
      <c r="F891" s="157"/>
      <c r="G891" s="159"/>
      <c r="H891" s="115"/>
      <c r="P891" s="158"/>
    </row>
    <row r="892" spans="2:16" s="134" customFormat="1" ht="15.75" customHeight="1">
      <c r="B892" s="156"/>
      <c r="E892" s="157"/>
      <c r="F892" s="157"/>
      <c r="G892" s="159"/>
      <c r="H892" s="115"/>
      <c r="P892" s="158"/>
    </row>
    <row r="893" spans="2:16" s="134" customFormat="1" ht="15.75" customHeight="1">
      <c r="B893" s="156"/>
      <c r="E893" s="157"/>
      <c r="F893" s="157"/>
      <c r="G893" s="159"/>
      <c r="H893" s="115"/>
      <c r="P893" s="158"/>
    </row>
    <row r="894" spans="2:16" s="134" customFormat="1" ht="15.75" customHeight="1">
      <c r="B894" s="156"/>
      <c r="E894" s="157"/>
      <c r="F894" s="157"/>
      <c r="G894" s="159"/>
      <c r="H894" s="115"/>
      <c r="P894" s="158"/>
    </row>
    <row r="895" spans="2:16" s="134" customFormat="1" ht="15.75" customHeight="1">
      <c r="B895" s="156"/>
      <c r="E895" s="157"/>
      <c r="F895" s="157"/>
      <c r="G895" s="159"/>
      <c r="H895" s="115"/>
      <c r="P895" s="158"/>
    </row>
    <row r="896" spans="2:16" s="134" customFormat="1" ht="15.75" customHeight="1">
      <c r="B896" s="156"/>
      <c r="E896" s="157"/>
      <c r="F896" s="157"/>
      <c r="G896" s="159"/>
      <c r="H896" s="115"/>
      <c r="P896" s="158"/>
    </row>
    <row r="897" spans="2:16" s="134" customFormat="1" ht="15.75" customHeight="1">
      <c r="B897" s="156"/>
      <c r="E897" s="157"/>
      <c r="F897" s="157"/>
      <c r="G897" s="159"/>
      <c r="H897" s="115"/>
      <c r="P897" s="158"/>
    </row>
    <row r="898" spans="2:16" s="134" customFormat="1" ht="15.75" customHeight="1">
      <c r="B898" s="156"/>
      <c r="E898" s="157"/>
      <c r="F898" s="157"/>
      <c r="G898" s="159"/>
      <c r="H898" s="115"/>
      <c r="P898" s="158"/>
    </row>
    <row r="899" spans="2:16" s="134" customFormat="1" ht="15.75" customHeight="1">
      <c r="B899" s="156"/>
      <c r="E899" s="157"/>
      <c r="F899" s="157"/>
      <c r="G899" s="159"/>
      <c r="H899" s="115"/>
      <c r="P899" s="158"/>
    </row>
    <row r="900" spans="2:16" s="134" customFormat="1" ht="15.75" customHeight="1">
      <c r="B900" s="156"/>
      <c r="E900" s="157"/>
      <c r="F900" s="157"/>
      <c r="G900" s="159"/>
      <c r="H900" s="115"/>
      <c r="P900" s="158"/>
    </row>
    <row r="901" spans="2:16" s="134" customFormat="1" ht="15.75" customHeight="1">
      <c r="B901" s="156"/>
      <c r="E901" s="157"/>
      <c r="F901" s="157"/>
      <c r="G901" s="159"/>
      <c r="H901" s="115"/>
      <c r="P901" s="158"/>
    </row>
    <row r="902" spans="2:16" s="134" customFormat="1" ht="15.75" customHeight="1">
      <c r="B902" s="156"/>
      <c r="E902" s="157"/>
      <c r="F902" s="157"/>
      <c r="G902" s="159"/>
      <c r="H902" s="115"/>
      <c r="P902" s="158"/>
    </row>
    <row r="903" spans="2:16" s="134" customFormat="1" ht="15.75" customHeight="1">
      <c r="B903" s="156"/>
      <c r="E903" s="157"/>
      <c r="F903" s="157"/>
      <c r="G903" s="159"/>
      <c r="H903" s="115"/>
      <c r="P903" s="158"/>
    </row>
    <row r="904" spans="2:16" s="134" customFormat="1" ht="15.75" customHeight="1">
      <c r="B904" s="156"/>
      <c r="E904" s="157"/>
      <c r="F904" s="157"/>
      <c r="G904" s="159"/>
      <c r="H904" s="115"/>
      <c r="P904" s="158"/>
    </row>
    <row r="905" spans="2:16" s="134" customFormat="1" ht="15.75" customHeight="1">
      <c r="B905" s="156"/>
      <c r="E905" s="157"/>
      <c r="F905" s="157"/>
      <c r="G905" s="159"/>
      <c r="H905" s="115"/>
      <c r="P905" s="158"/>
    </row>
    <row r="906" spans="2:16" s="134" customFormat="1" ht="15.75" customHeight="1">
      <c r="B906" s="156"/>
      <c r="E906" s="157"/>
      <c r="F906" s="157"/>
      <c r="G906" s="159"/>
      <c r="H906" s="115"/>
      <c r="P906" s="158"/>
    </row>
    <row r="907" spans="2:16" s="134" customFormat="1" ht="15.75" customHeight="1">
      <c r="B907" s="156"/>
      <c r="E907" s="157"/>
      <c r="F907" s="157"/>
      <c r="G907" s="159"/>
      <c r="H907" s="115"/>
      <c r="P907" s="158"/>
    </row>
    <row r="908" spans="2:16" s="134" customFormat="1" ht="15.75" customHeight="1">
      <c r="B908" s="156"/>
      <c r="E908" s="157"/>
      <c r="F908" s="157"/>
      <c r="G908" s="159"/>
      <c r="H908" s="115"/>
      <c r="P908" s="158"/>
    </row>
    <row r="909" spans="2:16" s="134" customFormat="1" ht="15.75" customHeight="1">
      <c r="B909" s="156"/>
      <c r="E909" s="157"/>
      <c r="F909" s="157"/>
      <c r="G909" s="159"/>
      <c r="H909" s="115"/>
      <c r="P909" s="158"/>
    </row>
    <row r="910" spans="2:16" s="134" customFormat="1" ht="15.75" customHeight="1">
      <c r="B910" s="156"/>
      <c r="E910" s="157"/>
      <c r="F910" s="157"/>
      <c r="G910" s="159"/>
      <c r="H910" s="115"/>
      <c r="P910" s="158"/>
    </row>
    <row r="911" spans="2:16" s="134" customFormat="1" ht="15.75" customHeight="1">
      <c r="B911" s="156"/>
      <c r="E911" s="157"/>
      <c r="F911" s="157"/>
      <c r="G911" s="159"/>
      <c r="H911" s="115"/>
      <c r="P911" s="158"/>
    </row>
    <row r="912" spans="2:16" s="134" customFormat="1" ht="15.75" customHeight="1">
      <c r="B912" s="156"/>
      <c r="E912" s="157"/>
      <c r="F912" s="157"/>
      <c r="G912" s="159"/>
      <c r="H912" s="115"/>
      <c r="P912" s="158"/>
    </row>
    <row r="913" spans="2:16" s="134" customFormat="1" ht="15.75" customHeight="1">
      <c r="B913" s="156"/>
      <c r="E913" s="157"/>
      <c r="F913" s="157"/>
      <c r="G913" s="159"/>
      <c r="H913" s="115"/>
      <c r="P913" s="158"/>
    </row>
    <row r="914" spans="2:16" s="134" customFormat="1" ht="15.75" customHeight="1">
      <c r="B914" s="156"/>
      <c r="E914" s="157"/>
      <c r="F914" s="157"/>
      <c r="G914" s="159"/>
      <c r="H914" s="115"/>
      <c r="P914" s="158"/>
    </row>
    <row r="915" spans="2:16" s="134" customFormat="1" ht="15.75" customHeight="1">
      <c r="B915" s="156"/>
      <c r="E915" s="157"/>
      <c r="F915" s="157"/>
      <c r="G915" s="159"/>
      <c r="H915" s="115"/>
      <c r="P915" s="158"/>
    </row>
    <row r="916" spans="2:16" s="134" customFormat="1" ht="15.75" customHeight="1">
      <c r="B916" s="156"/>
      <c r="E916" s="157"/>
      <c r="F916" s="157"/>
      <c r="G916" s="159"/>
      <c r="H916" s="115"/>
      <c r="P916" s="158"/>
    </row>
    <row r="917" spans="2:16" s="134" customFormat="1" ht="15.75" customHeight="1">
      <c r="B917" s="156"/>
      <c r="E917" s="157"/>
      <c r="F917" s="157"/>
      <c r="G917" s="159"/>
      <c r="H917" s="115"/>
      <c r="P917" s="158"/>
    </row>
    <row r="918" spans="2:16" s="134" customFormat="1" ht="15.75" customHeight="1">
      <c r="B918" s="156"/>
      <c r="E918" s="157"/>
      <c r="F918" s="157"/>
      <c r="G918" s="159"/>
      <c r="H918" s="115"/>
      <c r="P918" s="158"/>
    </row>
    <row r="919" spans="2:16" s="134" customFormat="1" ht="15.75" customHeight="1">
      <c r="B919" s="156"/>
      <c r="E919" s="157"/>
      <c r="F919" s="157"/>
      <c r="G919" s="159"/>
      <c r="H919" s="115"/>
      <c r="P919" s="158"/>
    </row>
    <row r="920" spans="2:16" s="134" customFormat="1" ht="15.75" customHeight="1">
      <c r="B920" s="156"/>
      <c r="E920" s="157"/>
      <c r="F920" s="157"/>
      <c r="G920" s="159"/>
      <c r="H920" s="115"/>
      <c r="P920" s="158"/>
    </row>
    <row r="921" spans="2:16" s="134" customFormat="1" ht="15.75" customHeight="1">
      <c r="B921" s="156"/>
      <c r="E921" s="157"/>
      <c r="F921" s="157"/>
      <c r="G921" s="159"/>
      <c r="H921" s="115"/>
      <c r="P921" s="158"/>
    </row>
    <row r="922" spans="2:16" s="134" customFormat="1" ht="15.75" customHeight="1">
      <c r="B922" s="156"/>
      <c r="E922" s="157"/>
      <c r="F922" s="157"/>
      <c r="G922" s="159"/>
      <c r="H922" s="115"/>
      <c r="P922" s="158"/>
    </row>
    <row r="923" spans="2:16" s="134" customFormat="1" ht="15.75" customHeight="1">
      <c r="B923" s="156"/>
      <c r="E923" s="157"/>
      <c r="F923" s="157"/>
      <c r="G923" s="159"/>
      <c r="H923" s="115"/>
      <c r="P923" s="158"/>
    </row>
    <row r="924" spans="2:16" s="134" customFormat="1" ht="15.75" customHeight="1">
      <c r="B924" s="156"/>
      <c r="E924" s="157"/>
      <c r="F924" s="157"/>
      <c r="G924" s="159"/>
      <c r="H924" s="115"/>
      <c r="P924" s="158"/>
    </row>
    <row r="925" spans="2:16" s="134" customFormat="1" ht="15.75" customHeight="1">
      <c r="B925" s="156"/>
      <c r="E925" s="157"/>
      <c r="F925" s="157"/>
      <c r="G925" s="159"/>
      <c r="H925" s="115"/>
      <c r="P925" s="158"/>
    </row>
    <row r="926" spans="2:16" s="134" customFormat="1" ht="15.75" customHeight="1">
      <c r="B926" s="156"/>
      <c r="E926" s="157"/>
      <c r="F926" s="157"/>
      <c r="G926" s="159"/>
      <c r="H926" s="115"/>
      <c r="P926" s="158"/>
    </row>
    <row r="927" spans="2:16" s="134" customFormat="1" ht="15.75" customHeight="1">
      <c r="B927" s="156"/>
      <c r="E927" s="157"/>
      <c r="F927" s="157"/>
      <c r="G927" s="159"/>
      <c r="H927" s="115"/>
      <c r="P927" s="158"/>
    </row>
    <row r="928" spans="2:16" s="134" customFormat="1" ht="15.75" customHeight="1">
      <c r="B928" s="156"/>
      <c r="E928" s="157"/>
      <c r="F928" s="157"/>
      <c r="G928" s="159"/>
      <c r="H928" s="115"/>
      <c r="P928" s="158"/>
    </row>
    <row r="929" spans="2:16" s="134" customFormat="1" ht="15.75" customHeight="1">
      <c r="B929" s="156"/>
      <c r="E929" s="157"/>
      <c r="F929" s="157"/>
      <c r="G929" s="159"/>
      <c r="H929" s="115"/>
      <c r="P929" s="158"/>
    </row>
    <row r="930" spans="2:16" s="134" customFormat="1" ht="15.75" customHeight="1">
      <c r="B930" s="156"/>
      <c r="E930" s="157"/>
      <c r="F930" s="157"/>
      <c r="G930" s="159"/>
      <c r="H930" s="115"/>
      <c r="P930" s="158"/>
    </row>
    <row r="931" spans="2:16" s="134" customFormat="1" ht="15.75" customHeight="1">
      <c r="B931" s="156"/>
      <c r="E931" s="157"/>
      <c r="F931" s="157"/>
      <c r="G931" s="159"/>
      <c r="H931" s="115"/>
      <c r="P931" s="158"/>
    </row>
    <row r="932" spans="2:16" s="134" customFormat="1" ht="15.75" customHeight="1">
      <c r="B932" s="156"/>
      <c r="E932" s="157"/>
      <c r="F932" s="157"/>
      <c r="G932" s="159"/>
      <c r="H932" s="115"/>
      <c r="P932" s="158"/>
    </row>
    <row r="933" spans="2:16" s="134" customFormat="1" ht="15.75" customHeight="1">
      <c r="B933" s="156"/>
      <c r="E933" s="157"/>
      <c r="F933" s="157"/>
      <c r="G933" s="159"/>
      <c r="H933" s="115"/>
      <c r="P933" s="158"/>
    </row>
    <row r="934" spans="2:16" s="134" customFormat="1" ht="15.75" customHeight="1">
      <c r="B934" s="156"/>
      <c r="E934" s="157"/>
      <c r="F934" s="157"/>
      <c r="G934" s="159"/>
      <c r="H934" s="115"/>
      <c r="P934" s="158"/>
    </row>
    <row r="935" spans="2:16" s="134" customFormat="1" ht="15.75" customHeight="1">
      <c r="B935" s="156"/>
      <c r="E935" s="157"/>
      <c r="F935" s="157"/>
      <c r="G935" s="159"/>
      <c r="H935" s="115"/>
      <c r="P935" s="158"/>
    </row>
    <row r="936" spans="2:16" s="134" customFormat="1" ht="15.75" customHeight="1">
      <c r="B936" s="156"/>
      <c r="E936" s="157"/>
      <c r="F936" s="157"/>
      <c r="G936" s="159"/>
      <c r="H936" s="115"/>
      <c r="P936" s="158"/>
    </row>
    <row r="937" spans="2:16" s="134" customFormat="1" ht="15.75" customHeight="1">
      <c r="B937" s="156"/>
      <c r="E937" s="157"/>
      <c r="F937" s="157"/>
      <c r="G937" s="159"/>
      <c r="H937" s="115"/>
      <c r="P937" s="158"/>
    </row>
    <row r="938" spans="2:16" s="134" customFormat="1" ht="15.75" customHeight="1">
      <c r="B938" s="156"/>
      <c r="E938" s="157"/>
      <c r="F938" s="157"/>
      <c r="G938" s="159"/>
      <c r="H938" s="115"/>
      <c r="P938" s="158"/>
    </row>
    <row r="939" spans="2:16" s="134" customFormat="1" ht="15.75" customHeight="1">
      <c r="B939" s="156"/>
      <c r="E939" s="157"/>
      <c r="F939" s="157"/>
      <c r="G939" s="159"/>
      <c r="H939" s="115"/>
      <c r="P939" s="158"/>
    </row>
    <row r="940" spans="2:16" s="134" customFormat="1" ht="15.75" customHeight="1">
      <c r="B940" s="156"/>
      <c r="E940" s="157"/>
      <c r="F940" s="157"/>
      <c r="G940" s="159"/>
      <c r="H940" s="115"/>
      <c r="P940" s="158"/>
    </row>
    <row r="941" spans="2:16" s="134" customFormat="1" ht="15.75" customHeight="1">
      <c r="B941" s="156"/>
      <c r="E941" s="157"/>
      <c r="F941" s="157"/>
      <c r="G941" s="159"/>
      <c r="H941" s="115"/>
      <c r="P941" s="158"/>
    </row>
    <row r="942" spans="2:16" s="134" customFormat="1" ht="15.75" customHeight="1">
      <c r="B942" s="156"/>
      <c r="E942" s="157"/>
      <c r="F942" s="157"/>
      <c r="G942" s="159"/>
      <c r="H942" s="115"/>
      <c r="P942" s="158"/>
    </row>
    <row r="943" spans="2:16" s="134" customFormat="1" ht="15.75" customHeight="1">
      <c r="B943" s="156"/>
      <c r="E943" s="157"/>
      <c r="F943" s="157"/>
      <c r="G943" s="159"/>
      <c r="H943" s="115"/>
      <c r="P943" s="158"/>
    </row>
    <row r="944" spans="2:16" s="134" customFormat="1" ht="15.75" customHeight="1">
      <c r="B944" s="156"/>
      <c r="E944" s="157"/>
      <c r="F944" s="157"/>
      <c r="G944" s="159"/>
      <c r="H944" s="115"/>
      <c r="P944" s="158"/>
    </row>
    <row r="945" spans="2:16" s="134" customFormat="1" ht="15.75" customHeight="1">
      <c r="B945" s="156"/>
      <c r="E945" s="157"/>
      <c r="F945" s="157"/>
      <c r="G945" s="159"/>
      <c r="H945" s="115"/>
      <c r="P945" s="158"/>
    </row>
    <row r="946" spans="2:16" s="134" customFormat="1" ht="15.75" customHeight="1">
      <c r="B946" s="156"/>
      <c r="E946" s="157"/>
      <c r="F946" s="157"/>
      <c r="G946" s="159"/>
      <c r="H946" s="115"/>
      <c r="P946" s="158"/>
    </row>
    <row r="947" spans="2:16" s="134" customFormat="1" ht="15.75" customHeight="1">
      <c r="B947" s="156"/>
      <c r="E947" s="157"/>
      <c r="F947" s="157"/>
      <c r="G947" s="159"/>
      <c r="H947" s="115"/>
      <c r="P947" s="158"/>
    </row>
    <row r="948" spans="2:16" s="134" customFormat="1" ht="15.75" customHeight="1">
      <c r="B948" s="156"/>
      <c r="E948" s="157"/>
      <c r="F948" s="157"/>
      <c r="G948" s="159"/>
      <c r="H948" s="115"/>
      <c r="P948" s="158"/>
    </row>
    <row r="949" spans="2:16" s="134" customFormat="1" ht="15.75" customHeight="1">
      <c r="B949" s="156"/>
      <c r="E949" s="157"/>
      <c r="F949" s="157"/>
      <c r="G949" s="159"/>
      <c r="H949" s="115"/>
      <c r="P949" s="158"/>
    </row>
    <row r="950" spans="2:16" s="134" customFormat="1" ht="15.75" customHeight="1">
      <c r="B950" s="156"/>
      <c r="E950" s="157"/>
      <c r="F950" s="157"/>
      <c r="G950" s="159"/>
      <c r="H950" s="115"/>
      <c r="P950" s="158"/>
    </row>
    <row r="951" spans="2:16" s="134" customFormat="1" ht="15.75" customHeight="1">
      <c r="B951" s="156"/>
      <c r="E951" s="157"/>
      <c r="F951" s="157"/>
      <c r="G951" s="159"/>
      <c r="H951" s="115"/>
      <c r="P951" s="158"/>
    </row>
    <row r="952" spans="2:16" s="134" customFormat="1" ht="15.75" customHeight="1">
      <c r="B952" s="156"/>
      <c r="E952" s="157"/>
      <c r="F952" s="157"/>
      <c r="G952" s="159"/>
      <c r="H952" s="115"/>
      <c r="P952" s="158"/>
    </row>
    <row r="953" spans="2:16" s="134" customFormat="1" ht="15.75" customHeight="1">
      <c r="B953" s="156"/>
      <c r="E953" s="157"/>
      <c r="F953" s="157"/>
      <c r="G953" s="159"/>
      <c r="H953" s="115"/>
      <c r="P953" s="158"/>
    </row>
    <row r="954" spans="2:16" s="134" customFormat="1" ht="15.75" customHeight="1">
      <c r="B954" s="156"/>
      <c r="E954" s="157"/>
      <c r="F954" s="157"/>
      <c r="G954" s="159"/>
      <c r="H954" s="115"/>
      <c r="P954" s="158"/>
    </row>
    <row r="955" spans="2:16" s="134" customFormat="1" ht="15.75" customHeight="1">
      <c r="B955" s="156"/>
      <c r="E955" s="157"/>
      <c r="F955" s="157"/>
      <c r="G955" s="159"/>
      <c r="H955" s="115"/>
      <c r="P955" s="158"/>
    </row>
    <row r="956" spans="2:16" s="134" customFormat="1" ht="15.75" customHeight="1">
      <c r="B956" s="156"/>
      <c r="E956" s="157"/>
      <c r="F956" s="157"/>
      <c r="G956" s="159"/>
      <c r="H956" s="115"/>
      <c r="P956" s="158"/>
    </row>
    <row r="957" spans="2:16" s="134" customFormat="1" ht="15.75" customHeight="1">
      <c r="B957" s="156"/>
      <c r="E957" s="157"/>
      <c r="F957" s="157"/>
      <c r="G957" s="159"/>
      <c r="H957" s="115"/>
      <c r="P957" s="158"/>
    </row>
    <row r="958" spans="2:16" s="134" customFormat="1" ht="15.75" customHeight="1">
      <c r="B958" s="156"/>
      <c r="E958" s="157"/>
      <c r="F958" s="157"/>
      <c r="G958" s="159"/>
      <c r="H958" s="115"/>
      <c r="P958" s="158"/>
    </row>
    <row r="959" spans="2:16" s="134" customFormat="1" ht="15.75" customHeight="1">
      <c r="B959" s="156"/>
      <c r="E959" s="157"/>
      <c r="F959" s="157"/>
      <c r="G959" s="159"/>
      <c r="H959" s="115"/>
      <c r="P959" s="158"/>
    </row>
    <row r="960" spans="2:16" s="134" customFormat="1" ht="15.75" customHeight="1">
      <c r="B960" s="156"/>
      <c r="E960" s="157"/>
      <c r="F960" s="157"/>
      <c r="G960" s="159"/>
      <c r="H960" s="115"/>
      <c r="P960" s="158"/>
    </row>
    <row r="961" spans="2:16" s="134" customFormat="1" ht="15.75" customHeight="1">
      <c r="B961" s="156"/>
      <c r="E961" s="157"/>
      <c r="F961" s="157"/>
      <c r="G961" s="159"/>
      <c r="H961" s="115"/>
      <c r="P961" s="158"/>
    </row>
    <row r="962" spans="2:16" s="134" customFormat="1" ht="15.75" customHeight="1">
      <c r="B962" s="156"/>
      <c r="E962" s="157"/>
      <c r="F962" s="157"/>
      <c r="G962" s="159"/>
      <c r="H962" s="115"/>
      <c r="P962" s="158"/>
    </row>
    <row r="963" spans="2:16" s="134" customFormat="1" ht="15.75" customHeight="1">
      <c r="B963" s="156"/>
      <c r="E963" s="157"/>
      <c r="F963" s="157"/>
      <c r="G963" s="159"/>
      <c r="H963" s="115"/>
      <c r="P963" s="158"/>
    </row>
    <row r="964" spans="2:16" s="134" customFormat="1" ht="15.75" customHeight="1">
      <c r="B964" s="156"/>
      <c r="E964" s="157"/>
      <c r="F964" s="157"/>
      <c r="G964" s="159"/>
      <c r="H964" s="115"/>
      <c r="P964" s="158"/>
    </row>
    <row r="965" spans="2:16" s="134" customFormat="1" ht="15.75" customHeight="1">
      <c r="B965" s="156"/>
      <c r="E965" s="157"/>
      <c r="F965" s="157"/>
      <c r="G965" s="159"/>
      <c r="H965" s="115"/>
      <c r="P965" s="158"/>
    </row>
    <row r="966" spans="2:16" s="134" customFormat="1" ht="15.75" customHeight="1">
      <c r="B966" s="156"/>
      <c r="E966" s="157"/>
      <c r="F966" s="157"/>
      <c r="G966" s="159"/>
      <c r="H966" s="115"/>
      <c r="P966" s="158"/>
    </row>
    <row r="967" spans="2:16" s="134" customFormat="1" ht="15.75" customHeight="1">
      <c r="B967" s="156"/>
      <c r="E967" s="157"/>
      <c r="F967" s="157"/>
      <c r="G967" s="159"/>
      <c r="H967" s="115"/>
      <c r="P967" s="158"/>
    </row>
    <row r="968" spans="2:16" s="134" customFormat="1" ht="15.75" customHeight="1">
      <c r="B968" s="156"/>
      <c r="E968" s="157"/>
      <c r="F968" s="157"/>
      <c r="G968" s="159"/>
      <c r="H968" s="115"/>
      <c r="P968" s="158"/>
    </row>
    <row r="969" spans="2:16" s="134" customFormat="1" ht="15.75" customHeight="1">
      <c r="B969" s="156"/>
      <c r="E969" s="157"/>
      <c r="F969" s="157"/>
      <c r="G969" s="159"/>
      <c r="H969" s="115"/>
      <c r="P969" s="158"/>
    </row>
    <row r="970" spans="2:16" s="134" customFormat="1" ht="15.75" customHeight="1">
      <c r="B970" s="156"/>
      <c r="E970" s="157"/>
      <c r="F970" s="157"/>
      <c r="G970" s="159"/>
      <c r="H970" s="115"/>
      <c r="P970" s="158"/>
    </row>
    <row r="971" spans="2:16" s="134" customFormat="1" ht="15.75" customHeight="1">
      <c r="B971" s="156"/>
      <c r="E971" s="157"/>
      <c r="F971" s="157"/>
      <c r="G971" s="159"/>
      <c r="H971" s="115"/>
      <c r="P971" s="158"/>
    </row>
    <row r="972" spans="2:16" s="134" customFormat="1" ht="15.75" customHeight="1">
      <c r="B972" s="156"/>
      <c r="E972" s="157"/>
      <c r="F972" s="157"/>
      <c r="G972" s="159"/>
      <c r="H972" s="115"/>
      <c r="P972" s="158"/>
    </row>
    <row r="973" spans="2:16" s="134" customFormat="1" ht="15.75" customHeight="1">
      <c r="B973" s="156"/>
      <c r="E973" s="157"/>
      <c r="F973" s="157"/>
      <c r="G973" s="159"/>
      <c r="H973" s="115"/>
      <c r="P973" s="158"/>
    </row>
    <row r="974" spans="2:16" s="134" customFormat="1" ht="15.75" customHeight="1">
      <c r="B974" s="156"/>
      <c r="E974" s="157"/>
      <c r="F974" s="157"/>
      <c r="G974" s="159"/>
      <c r="H974" s="115"/>
      <c r="P974" s="158"/>
    </row>
    <row r="975" spans="2:16" s="134" customFormat="1" ht="15.75" customHeight="1">
      <c r="B975" s="156"/>
      <c r="E975" s="157"/>
      <c r="F975" s="157"/>
      <c r="G975" s="159"/>
      <c r="H975" s="115"/>
      <c r="P975" s="158"/>
    </row>
    <row r="976" spans="2:16" s="134" customFormat="1" ht="15.75" customHeight="1">
      <c r="B976" s="156"/>
      <c r="E976" s="157"/>
      <c r="F976" s="157"/>
      <c r="G976" s="159"/>
      <c r="H976" s="115"/>
      <c r="P976" s="158"/>
    </row>
    <row r="977" spans="2:16" s="134" customFormat="1" ht="15.75" customHeight="1">
      <c r="B977" s="156"/>
      <c r="E977" s="157"/>
      <c r="F977" s="157"/>
      <c r="G977" s="159"/>
      <c r="H977" s="115"/>
      <c r="P977" s="158"/>
    </row>
    <row r="978" spans="2:16" s="134" customFormat="1" ht="15.75" customHeight="1">
      <c r="B978" s="156"/>
      <c r="E978" s="157"/>
      <c r="F978" s="157"/>
      <c r="G978" s="159"/>
      <c r="H978" s="115"/>
      <c r="P978" s="158"/>
    </row>
    <row r="979" spans="2:16" s="134" customFormat="1" ht="15.75" customHeight="1">
      <c r="B979" s="156"/>
      <c r="E979" s="157"/>
      <c r="F979" s="157"/>
      <c r="G979" s="159"/>
      <c r="H979" s="115"/>
      <c r="P979" s="158"/>
    </row>
    <row r="980" spans="2:16" s="134" customFormat="1" ht="15.75" customHeight="1">
      <c r="B980" s="156"/>
      <c r="E980" s="157"/>
      <c r="F980" s="157"/>
      <c r="G980" s="159"/>
      <c r="H980" s="115"/>
      <c r="P980" s="158"/>
    </row>
    <row r="981" spans="2:16" s="134" customFormat="1" ht="15.75" customHeight="1">
      <c r="B981" s="156"/>
      <c r="E981" s="157"/>
      <c r="F981" s="157"/>
      <c r="G981" s="159"/>
      <c r="H981" s="115"/>
      <c r="P981" s="158"/>
    </row>
    <row r="982" spans="2:16" s="134" customFormat="1" ht="15.75" customHeight="1">
      <c r="B982" s="156"/>
      <c r="E982" s="157"/>
      <c r="F982" s="157"/>
      <c r="G982" s="159"/>
      <c r="H982" s="115"/>
      <c r="P982" s="158"/>
    </row>
    <row r="983" spans="2:16" s="134" customFormat="1" ht="15.75" customHeight="1">
      <c r="B983" s="156"/>
      <c r="E983" s="157"/>
      <c r="F983" s="157"/>
      <c r="G983" s="159"/>
      <c r="H983" s="115"/>
      <c r="P983" s="158"/>
    </row>
    <row r="984" spans="2:16" s="134" customFormat="1" ht="15.75" customHeight="1">
      <c r="B984" s="156"/>
      <c r="E984" s="157"/>
      <c r="F984" s="157"/>
      <c r="G984" s="159"/>
      <c r="H984" s="115"/>
      <c r="P984" s="158"/>
    </row>
    <row r="985" spans="2:16" s="134" customFormat="1" ht="15.75" customHeight="1">
      <c r="B985" s="156"/>
      <c r="E985" s="157"/>
      <c r="F985" s="157"/>
      <c r="G985" s="159"/>
      <c r="H985" s="115"/>
      <c r="P985" s="158"/>
    </row>
    <row r="986" spans="2:16" s="134" customFormat="1" ht="15.75" customHeight="1">
      <c r="B986" s="156"/>
      <c r="E986" s="157"/>
      <c r="F986" s="157"/>
      <c r="G986" s="159"/>
      <c r="H986" s="115"/>
      <c r="P986" s="158"/>
    </row>
    <row r="987" spans="2:16" s="134" customFormat="1" ht="15.75" customHeight="1">
      <c r="B987" s="156"/>
      <c r="E987" s="157"/>
      <c r="F987" s="157"/>
      <c r="G987" s="159"/>
      <c r="H987" s="115"/>
      <c r="P987" s="158"/>
    </row>
    <row r="988" spans="2:16" s="134" customFormat="1" ht="15.75" customHeight="1">
      <c r="B988" s="156"/>
      <c r="E988" s="157"/>
      <c r="F988" s="157"/>
      <c r="G988" s="159"/>
      <c r="H988" s="115"/>
      <c r="P988" s="158"/>
    </row>
    <row r="989" spans="2:16" s="134" customFormat="1" ht="15.75" customHeight="1">
      <c r="B989" s="156"/>
      <c r="E989" s="157"/>
      <c r="F989" s="157"/>
      <c r="G989" s="159"/>
      <c r="H989" s="115"/>
      <c r="P989" s="158"/>
    </row>
    <row r="990" spans="2:16" s="134" customFormat="1" ht="15.75" customHeight="1">
      <c r="B990" s="156"/>
      <c r="E990" s="157"/>
      <c r="F990" s="157"/>
      <c r="G990" s="159"/>
      <c r="H990" s="115"/>
      <c r="P990" s="158"/>
    </row>
    <row r="991" spans="2:16" s="134" customFormat="1" ht="15.75" customHeight="1">
      <c r="B991" s="156"/>
      <c r="E991" s="157"/>
      <c r="F991" s="157"/>
      <c r="G991" s="159"/>
      <c r="H991" s="115"/>
      <c r="P991" s="158"/>
    </row>
    <row r="992" spans="2:16" s="134" customFormat="1" ht="15.75" customHeight="1">
      <c r="B992" s="156"/>
      <c r="E992" s="157"/>
      <c r="F992" s="157"/>
      <c r="G992" s="159"/>
      <c r="H992" s="115"/>
      <c r="P992" s="158"/>
    </row>
    <row r="993" spans="2:16" s="134" customFormat="1" ht="15.75" customHeight="1">
      <c r="B993" s="156"/>
      <c r="E993" s="157"/>
      <c r="F993" s="157"/>
      <c r="G993" s="159"/>
      <c r="H993" s="115"/>
      <c r="P993" s="158"/>
    </row>
    <row r="994" spans="2:16" s="134" customFormat="1" ht="15.75" customHeight="1">
      <c r="B994" s="156"/>
      <c r="E994" s="157"/>
      <c r="F994" s="157"/>
      <c r="G994" s="159"/>
      <c r="H994" s="115"/>
      <c r="P994" s="158"/>
    </row>
    <row r="995" spans="2:16" s="134" customFormat="1" ht="15.75" customHeight="1">
      <c r="B995" s="156"/>
      <c r="E995" s="157"/>
      <c r="F995" s="157"/>
      <c r="G995" s="159"/>
      <c r="H995" s="115"/>
      <c r="P995" s="158"/>
    </row>
    <row r="996" spans="2:16" s="134" customFormat="1" ht="15.75" customHeight="1">
      <c r="B996" s="156"/>
      <c r="E996" s="157"/>
      <c r="F996" s="157"/>
      <c r="G996" s="159"/>
      <c r="H996" s="115"/>
      <c r="P996" s="158"/>
    </row>
    <row r="997" spans="2:16" s="134" customFormat="1" ht="15.75" customHeight="1">
      <c r="B997" s="156"/>
      <c r="E997" s="157"/>
      <c r="F997" s="157"/>
      <c r="G997" s="159"/>
      <c r="H997" s="115"/>
      <c r="P997" s="158"/>
    </row>
    <row r="998" spans="2:16" s="134" customFormat="1" ht="15.75" customHeight="1">
      <c r="B998" s="156"/>
      <c r="E998" s="157"/>
      <c r="F998" s="157"/>
      <c r="G998" s="159"/>
      <c r="H998" s="115"/>
      <c r="P998" s="158"/>
    </row>
    <row r="999" spans="2:16" s="134" customFormat="1" ht="15.75" customHeight="1">
      <c r="B999" s="156"/>
      <c r="E999" s="157"/>
      <c r="F999" s="157"/>
      <c r="G999" s="159"/>
      <c r="H999" s="115"/>
      <c r="P999" s="158"/>
    </row>
    <row r="1000" spans="2:16" s="134" customFormat="1" ht="15.75" customHeight="1">
      <c r="B1000" s="156"/>
      <c r="E1000" s="157"/>
      <c r="F1000" s="157"/>
      <c r="G1000" s="159"/>
      <c r="H1000" s="115"/>
      <c r="P1000" s="158"/>
    </row>
    <row r="1001" spans="2:16" s="134" customFormat="1" ht="15.75" customHeight="1">
      <c r="B1001" s="156"/>
      <c r="E1001" s="157"/>
      <c r="F1001" s="157"/>
      <c r="G1001" s="159"/>
      <c r="H1001" s="115"/>
      <c r="P1001" s="158"/>
    </row>
    <row r="1002" spans="2:16" s="134" customFormat="1" ht="15.75" customHeight="1">
      <c r="B1002" s="156"/>
      <c r="E1002" s="157"/>
      <c r="F1002" s="157"/>
      <c r="G1002" s="159"/>
      <c r="H1002" s="115"/>
      <c r="P1002" s="158"/>
    </row>
    <row r="1003" spans="2:16" s="134" customFormat="1" ht="15.75" customHeight="1">
      <c r="B1003" s="156"/>
      <c r="E1003" s="157"/>
      <c r="F1003" s="157"/>
      <c r="G1003" s="159"/>
      <c r="H1003" s="115"/>
      <c r="P1003" s="158"/>
    </row>
    <row r="1004" spans="2:16" s="134" customFormat="1" ht="15.75" customHeight="1">
      <c r="B1004" s="156"/>
      <c r="E1004" s="157"/>
      <c r="F1004" s="157"/>
      <c r="G1004" s="159"/>
      <c r="H1004" s="115"/>
      <c r="P1004" s="158"/>
    </row>
    <row r="1005" spans="2:16" s="134" customFormat="1" ht="15.75" customHeight="1">
      <c r="B1005" s="156"/>
      <c r="E1005" s="157"/>
      <c r="F1005" s="157"/>
      <c r="G1005" s="159"/>
      <c r="H1005" s="115"/>
      <c r="P1005" s="158"/>
    </row>
    <row r="1006" spans="2:16" s="134" customFormat="1" ht="15.75" customHeight="1">
      <c r="B1006" s="156"/>
      <c r="E1006" s="157"/>
      <c r="F1006" s="157"/>
      <c r="G1006" s="159"/>
      <c r="H1006" s="115"/>
      <c r="P1006" s="158"/>
    </row>
    <row r="1007" spans="2:16" s="134" customFormat="1" ht="15.75" customHeight="1">
      <c r="B1007" s="156"/>
      <c r="E1007" s="157"/>
      <c r="F1007" s="157"/>
      <c r="G1007" s="159"/>
      <c r="H1007" s="115"/>
      <c r="P1007" s="158"/>
    </row>
    <row r="1008" spans="2:16" s="134" customFormat="1" ht="15.75" customHeight="1">
      <c r="B1008" s="156"/>
      <c r="E1008" s="157"/>
      <c r="F1008" s="157"/>
      <c r="G1008" s="159"/>
      <c r="H1008" s="115"/>
      <c r="P1008" s="158"/>
    </row>
    <row r="1009" spans="2:16" s="134" customFormat="1" ht="15.75" customHeight="1">
      <c r="B1009" s="156"/>
      <c r="E1009" s="157"/>
      <c r="F1009" s="157"/>
      <c r="G1009" s="159"/>
      <c r="H1009" s="115"/>
      <c r="P1009" s="158"/>
    </row>
    <row r="1010" spans="2:16" s="134" customFormat="1" ht="15.75" customHeight="1">
      <c r="B1010" s="156"/>
      <c r="E1010" s="157"/>
      <c r="F1010" s="157"/>
      <c r="G1010" s="159"/>
      <c r="H1010" s="115"/>
      <c r="P1010" s="158"/>
    </row>
    <row r="1011" spans="2:16" s="134" customFormat="1" ht="15.75" customHeight="1">
      <c r="B1011" s="156"/>
      <c r="E1011" s="157"/>
      <c r="F1011" s="157"/>
      <c r="G1011" s="159"/>
      <c r="H1011" s="115"/>
      <c r="P1011" s="158"/>
    </row>
    <row r="1012" spans="2:16" s="134" customFormat="1" ht="15.75" customHeight="1">
      <c r="B1012" s="156"/>
      <c r="E1012" s="157"/>
      <c r="F1012" s="157"/>
      <c r="G1012" s="159"/>
      <c r="H1012" s="115"/>
      <c r="P1012" s="158"/>
    </row>
    <row r="1013" spans="2:16" s="134" customFormat="1" ht="15.75" customHeight="1">
      <c r="B1013" s="156"/>
      <c r="E1013" s="157"/>
      <c r="F1013" s="157"/>
      <c r="G1013" s="159"/>
      <c r="H1013" s="115"/>
      <c r="P1013" s="158"/>
    </row>
  </sheetData>
  <sheetProtection selectLockedCells="1"/>
  <mergeCells count="6">
    <mergeCell ref="B56:B57"/>
    <mergeCell ref="E28:E29"/>
    <mergeCell ref="F28:F29"/>
    <mergeCell ref="G28:G29"/>
    <mergeCell ref="H28:H29"/>
    <mergeCell ref="B52:B54"/>
  </mergeCells>
  <hyperlinks>
    <hyperlink ref="L3" r:id="rId1" xr:uid="{04314988-5165-4C0E-9836-60FDC1B5849D}"/>
    <hyperlink ref="L4" r:id="rId2" xr:uid="{EF3FE794-448F-49D0-9F40-7A2D596EA3A6}"/>
    <hyperlink ref="L12" r:id="rId3" xr:uid="{AE94FCEE-2E02-4764-A682-136580A71AF2}"/>
    <hyperlink ref="L14" r:id="rId4" xr:uid="{04F818ED-C6E0-485B-934B-2333B2D3FCB2}"/>
    <hyperlink ref="L18" r:id="rId5" xr:uid="{BDE15BCF-B775-4652-A589-8511CE8C7839}"/>
    <hyperlink ref="L24" r:id="rId6" xr:uid="{08050B82-6BE8-4101-A6A6-FDEAE8B6A64C}"/>
    <hyperlink ref="L8" r:id="rId7" xr:uid="{47EB36C8-8904-408E-B9D7-04296CB143D0}"/>
    <hyperlink ref="L30" r:id="rId8" xr:uid="{37A899A0-3F3E-4393-A9D0-5466AA21B42B}"/>
    <hyperlink ref="L34" r:id="rId9" xr:uid="{7DBD85CE-5285-4415-9FBF-8E1FA6A23D3A}"/>
    <hyperlink ref="L38" r:id="rId10" xr:uid="{030F25A0-7EA5-4F15-8C12-CB8952223D7B}"/>
    <hyperlink ref="L39" r:id="rId11" xr:uid="{2EFF4FF9-CEBE-4F85-910C-DC8FDFAF1172}"/>
    <hyperlink ref="L40" r:id="rId12" xr:uid="{DD91D776-BE8B-4347-8639-26D634F66A97}"/>
    <hyperlink ref="L42" r:id="rId13" xr:uid="{D9F946BE-FBA1-456E-B8A9-ECBB974B8993}"/>
    <hyperlink ref="L31" r:id="rId14" xr:uid="{65074E29-487E-4FDB-A3B3-A229BEA2A9E3}"/>
  </hyperlinks>
  <pageMargins left="0" right="0" top="0" bottom="0" header="0" footer="0"/>
  <pageSetup paperSize="9" scale="11" fitToWidth="0" orientation="landscape"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39C-40B2-4C81-8606-195B323F52D0}">
  <sheetPr>
    <tabColor theme="5" tint="0.39997558519241921"/>
  </sheetPr>
  <dimension ref="A2:G25"/>
  <sheetViews>
    <sheetView workbookViewId="0">
      <selection activeCell="A25" sqref="A25"/>
    </sheetView>
  </sheetViews>
  <sheetFormatPr defaultColWidth="9.140625" defaultRowHeight="15"/>
  <cols>
    <col min="1" max="1" width="12.7109375" style="217" bestFit="1" customWidth="1"/>
    <col min="2" max="2" width="29.140625" style="217" bestFit="1" customWidth="1"/>
    <col min="3" max="3" width="9.28515625" style="217" bestFit="1" customWidth="1"/>
    <col min="4" max="4" width="10.5703125" style="217" bestFit="1" customWidth="1"/>
    <col min="5" max="5" width="10.140625" style="217" bestFit="1" customWidth="1"/>
    <col min="6" max="6" width="15.85546875" style="217" bestFit="1" customWidth="1"/>
    <col min="7" max="7" width="15.5703125" style="217" bestFit="1" customWidth="1"/>
  </cols>
  <sheetData>
    <row r="2" spans="1:7">
      <c r="A2" s="215" t="s">
        <v>804</v>
      </c>
      <c r="B2" s="215" t="s">
        <v>805</v>
      </c>
      <c r="C2" s="215" t="s">
        <v>806</v>
      </c>
      <c r="D2" s="215" t="s">
        <v>807</v>
      </c>
      <c r="E2" s="215" t="s">
        <v>808</v>
      </c>
      <c r="F2" s="215" t="s">
        <v>809</v>
      </c>
      <c r="G2" s="215" t="s">
        <v>810</v>
      </c>
    </row>
    <row r="3" spans="1:7">
      <c r="A3" s="216">
        <v>45414</v>
      </c>
      <c r="B3" s="218" t="s">
        <v>811</v>
      </c>
      <c r="C3" s="218">
        <v>550</v>
      </c>
      <c r="D3" s="219">
        <v>45261</v>
      </c>
      <c r="E3" s="217" t="s">
        <v>812</v>
      </c>
      <c r="F3" s="217" t="s">
        <v>813</v>
      </c>
      <c r="G3" s="217" t="s">
        <v>814</v>
      </c>
    </row>
    <row r="4" spans="1:7">
      <c r="A4" s="263">
        <v>45353</v>
      </c>
      <c r="B4" s="217" t="s">
        <v>815</v>
      </c>
      <c r="C4" s="217">
        <v>1100</v>
      </c>
    </row>
    <row r="5" spans="1:7">
      <c r="A5" s="263">
        <v>45353</v>
      </c>
      <c r="B5" s="217" t="s">
        <v>816</v>
      </c>
      <c r="C5" s="217">
        <v>1100</v>
      </c>
    </row>
    <row r="6" spans="1:7">
      <c r="A6" s="263">
        <v>45353</v>
      </c>
      <c r="B6" s="217" t="s">
        <v>817</v>
      </c>
      <c r="C6" s="217">
        <v>575</v>
      </c>
    </row>
    <row r="7" spans="1:7">
      <c r="A7" s="263">
        <v>45353</v>
      </c>
      <c r="B7" s="217" t="s">
        <v>818</v>
      </c>
      <c r="C7" s="217">
        <v>650</v>
      </c>
    </row>
    <row r="8" spans="1:7">
      <c r="A8" s="263">
        <v>45348</v>
      </c>
      <c r="B8" s="217" t="s">
        <v>819</v>
      </c>
      <c r="C8" s="217">
        <v>375</v>
      </c>
    </row>
    <row r="9" spans="1:7">
      <c r="A9" s="263">
        <v>45348</v>
      </c>
      <c r="B9" s="217" t="s">
        <v>820</v>
      </c>
      <c r="C9" s="217">
        <v>325</v>
      </c>
    </row>
    <row r="10" spans="1:7">
      <c r="B10" s="217" t="s">
        <v>821</v>
      </c>
    </row>
    <row r="11" spans="1:7">
      <c r="A11" s="263">
        <v>45348</v>
      </c>
      <c r="B11" s="217" t="s">
        <v>822</v>
      </c>
      <c r="C11" s="217">
        <v>428.67</v>
      </c>
    </row>
    <row r="12" spans="1:7">
      <c r="A12" s="263">
        <v>45366</v>
      </c>
      <c r="B12" s="217" t="s">
        <v>823</v>
      </c>
      <c r="C12" s="217">
        <v>350</v>
      </c>
    </row>
    <row r="13" spans="1:7">
      <c r="A13" s="217" t="s">
        <v>824</v>
      </c>
      <c r="B13" s="217" t="s">
        <v>825</v>
      </c>
      <c r="C13" s="217">
        <v>80</v>
      </c>
    </row>
    <row r="14" spans="1:7">
      <c r="A14" s="263">
        <v>45382</v>
      </c>
      <c r="B14" s="217" t="s">
        <v>826</v>
      </c>
      <c r="C14" s="217">
        <v>75</v>
      </c>
    </row>
    <row r="15" spans="1:7">
      <c r="A15" s="263">
        <v>45363</v>
      </c>
      <c r="B15" s="217" t="s">
        <v>827</v>
      </c>
      <c r="C15" s="217">
        <v>5</v>
      </c>
    </row>
    <row r="16" spans="1:7">
      <c r="A16" s="263">
        <v>45372</v>
      </c>
      <c r="B16" s="217" t="s">
        <v>828</v>
      </c>
      <c r="C16" s="217">
        <v>38</v>
      </c>
    </row>
    <row r="17" spans="1:3">
      <c r="A17" s="263">
        <v>45353</v>
      </c>
      <c r="B17" s="217" t="s">
        <v>829</v>
      </c>
      <c r="C17" s="217">
        <v>1120.97</v>
      </c>
    </row>
    <row r="18" spans="1:3">
      <c r="A18" s="263">
        <v>45383</v>
      </c>
      <c r="B18" s="217" t="s">
        <v>830</v>
      </c>
      <c r="C18" s="217">
        <v>60</v>
      </c>
    </row>
    <row r="19" spans="1:3">
      <c r="A19" s="217" t="s">
        <v>831</v>
      </c>
      <c r="B19" s="217" t="s">
        <v>832</v>
      </c>
      <c r="C19" s="217">
        <v>300</v>
      </c>
    </row>
    <row r="20" spans="1:3">
      <c r="A20" s="263">
        <v>45383</v>
      </c>
      <c r="B20" s="217" t="s">
        <v>833</v>
      </c>
      <c r="C20" s="217">
        <v>700</v>
      </c>
    </row>
    <row r="21" spans="1:3">
      <c r="A21" s="263">
        <v>45358</v>
      </c>
      <c r="B21" s="217" t="s">
        <v>834</v>
      </c>
      <c r="C21" s="217">
        <v>120</v>
      </c>
    </row>
    <row r="22" spans="1:3">
      <c r="A22" s="263">
        <v>45371</v>
      </c>
      <c r="B22" s="217" t="s">
        <v>835</v>
      </c>
      <c r="C22" s="217">
        <v>100</v>
      </c>
    </row>
    <row r="23" spans="1:3">
      <c r="A23" s="263">
        <v>45361</v>
      </c>
      <c r="B23" s="217" t="s">
        <v>836</v>
      </c>
      <c r="C23" s="217">
        <v>100</v>
      </c>
    </row>
    <row r="24" spans="1:3">
      <c r="A24" s="264">
        <v>45371</v>
      </c>
      <c r="B24" s="217" t="s">
        <v>836</v>
      </c>
      <c r="C24" s="217">
        <v>100</v>
      </c>
    </row>
    <row r="25" spans="1:3">
      <c r="A25" s="263">
        <v>45371</v>
      </c>
      <c r="B25" s="217" t="s">
        <v>834</v>
      </c>
      <c r="C25" s="21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1CC5-158C-47E9-80BB-9EC217E7F0C4}">
  <sheetPr>
    <tabColor theme="9" tint="-0.249977111117893"/>
    <pageSetUpPr fitToPage="1"/>
  </sheetPr>
  <dimension ref="A1:I977"/>
  <sheetViews>
    <sheetView zoomScaleNormal="100" workbookViewId="0">
      <selection activeCell="D1" sqref="D1:D1048576"/>
    </sheetView>
  </sheetViews>
  <sheetFormatPr defaultColWidth="14.42578125" defaultRowHeight="15" customHeight="1"/>
  <cols>
    <col min="1" max="1" width="5.42578125" style="6" customWidth="1"/>
    <col min="2" max="2" width="21.7109375" style="43" bestFit="1" customWidth="1"/>
    <col min="3" max="3" width="53.28515625" style="6" bestFit="1" customWidth="1"/>
    <col min="4" max="4" width="13.140625" style="6" customWidth="1"/>
    <col min="5" max="5" width="11" style="6" bestFit="1" customWidth="1"/>
    <col min="6" max="6" width="11.140625" style="6" bestFit="1" customWidth="1"/>
    <col min="7" max="7" width="10.140625" style="6" bestFit="1" customWidth="1"/>
    <col min="8" max="8" width="2.140625" style="6" customWidth="1"/>
    <col min="9" max="16384" width="14.42578125" style="6"/>
  </cols>
  <sheetData>
    <row r="1" spans="1:9" ht="14.25" customHeight="1" thickBot="1">
      <c r="A1" s="1"/>
      <c r="B1" s="42"/>
      <c r="C1" s="2"/>
      <c r="D1" s="2"/>
      <c r="E1" s="2"/>
      <c r="F1" s="1"/>
      <c r="G1" s="42"/>
      <c r="H1" s="2"/>
      <c r="I1" s="5"/>
    </row>
    <row r="2" spans="1:9" ht="19.5" customHeight="1" thickBot="1">
      <c r="A2" s="236"/>
      <c r="B2" s="244" t="s">
        <v>311</v>
      </c>
      <c r="C2" s="245"/>
      <c r="D2" s="254"/>
      <c r="E2" s="228" t="s">
        <v>313</v>
      </c>
      <c r="F2" s="229" t="s">
        <v>314</v>
      </c>
      <c r="G2" s="229" t="s">
        <v>315</v>
      </c>
      <c r="H2" s="75"/>
      <c r="I2" s="5"/>
    </row>
    <row r="3" spans="1:9" ht="15.75" thickBot="1">
      <c r="A3" s="5"/>
      <c r="B3" s="47" t="s">
        <v>6</v>
      </c>
      <c r="C3" s="11" t="s">
        <v>7</v>
      </c>
      <c r="D3" s="255"/>
      <c r="E3" s="14" t="s">
        <v>11</v>
      </c>
      <c r="F3" s="14" t="s">
        <v>11</v>
      </c>
      <c r="G3" s="14" t="s">
        <v>11</v>
      </c>
      <c r="H3" s="76"/>
      <c r="I3" s="5"/>
    </row>
    <row r="4" spans="1:9">
      <c r="A4" s="224">
        <v>2.8</v>
      </c>
      <c r="B4" s="54" t="str">
        <f>'Listas de Precios'!B3</f>
        <v>BBr-01</v>
      </c>
      <c r="C4" s="54" t="str">
        <f>IF(B4="","",'Listas de Precios'!C3)</f>
        <v>Pastelito Brownie</v>
      </c>
      <c r="D4" s="54"/>
      <c r="E4" s="251">
        <f>IF(B4="","",'Listas de Precios'!M3)</f>
        <v>3.25</v>
      </c>
      <c r="F4" s="252">
        <f>IF(C4="","",'Listas de Precios'!N3)</f>
        <v>3.4</v>
      </c>
      <c r="G4" s="253">
        <f>IF(E4="","",'Listas de Precios'!O3)</f>
        <v>4.8</v>
      </c>
      <c r="H4" s="37"/>
      <c r="I4" s="5"/>
    </row>
    <row r="5" spans="1:9">
      <c r="A5" s="224">
        <v>3.12</v>
      </c>
      <c r="B5" s="54" t="str">
        <f>'Listas de Precios'!B4</f>
        <v>BBr-02</v>
      </c>
      <c r="C5" s="54" t="str">
        <f>IF(B5="","",'Listas de Precios'!C4)</f>
        <v>Pastelito Brownie Cremoso</v>
      </c>
      <c r="D5" s="54"/>
      <c r="E5" s="251">
        <f>IF(B5="","",'Listas de Precios'!M4)</f>
        <v>3.75</v>
      </c>
      <c r="F5" s="252">
        <f>IF(C5="","",'Listas de Precios'!N4)</f>
        <v>4.2</v>
      </c>
      <c r="G5" s="253">
        <f>IF(E5="","",'Listas de Precios'!O4)</f>
        <v>5.8</v>
      </c>
      <c r="H5" s="37"/>
      <c r="I5" s="5"/>
    </row>
    <row r="6" spans="1:9">
      <c r="A6" s="5"/>
      <c r="B6" s="54" t="str">
        <f>'Listas de Precios'!B5</f>
        <v>BBr-03</v>
      </c>
      <c r="C6" s="54" t="str">
        <f>IF(B6="","",'Listas de Precios'!C5)</f>
        <v>Caja Mini Brownie  ( 35 und. )</v>
      </c>
      <c r="D6" s="54"/>
      <c r="E6" s="251">
        <f>IF(B6="","",'Listas de Precios'!M5)</f>
        <v>49.2</v>
      </c>
      <c r="F6" s="252">
        <f>IF(C6="","",'Listas de Precios'!N5)</f>
        <v>42</v>
      </c>
      <c r="G6" s="253">
        <f>IF(E6="","",'Listas de Precios'!O5)</f>
        <v>46.5</v>
      </c>
      <c r="H6" s="37"/>
      <c r="I6" s="5"/>
    </row>
    <row r="7" spans="1:9">
      <c r="A7" s="224">
        <v>1.65</v>
      </c>
      <c r="B7" s="54" t="str">
        <f>'Listas de Precios'!B6</f>
        <v>BCo-01</v>
      </c>
      <c r="C7" s="54" t="str">
        <f>IF(B7="","",'Listas de Precios'!C6)</f>
        <v>Cookie Avellana y Naranja</v>
      </c>
      <c r="D7" s="54"/>
      <c r="E7" s="251">
        <f>IF(B7="","",'Listas de Precios'!M6)</f>
        <v>1.85</v>
      </c>
      <c r="F7" s="252">
        <f>IF(C7="","",'Listas de Precios'!N6)</f>
        <v>1.9</v>
      </c>
      <c r="G7" s="253">
        <f>IF(E7="","",'Listas de Precios'!O6)</f>
        <v>2.2200000000000002</v>
      </c>
      <c r="H7" s="37"/>
      <c r="I7" s="5"/>
    </row>
    <row r="8" spans="1:9">
      <c r="A8" s="224">
        <v>1.65</v>
      </c>
      <c r="B8" s="54" t="str">
        <f>'Listas de Precios'!B7</f>
        <v>BCo-02</v>
      </c>
      <c r="C8" s="54" t="str">
        <f>IF(B8="","",'Listas de Precios'!C7)</f>
        <v>Cookie Chocolate Blanco y Cacahuetes</v>
      </c>
      <c r="D8" s="54"/>
      <c r="E8" s="251">
        <f>IF(B8="","",'Listas de Precios'!M7)</f>
        <v>1.8</v>
      </c>
      <c r="F8" s="252">
        <f>IF(C8="","",'Listas de Precios'!N7)</f>
        <v>1.9</v>
      </c>
      <c r="G8" s="253">
        <f>IF(E8="","",'Listas de Precios'!O7)</f>
        <v>2.2199999999999998</v>
      </c>
      <c r="H8" s="37"/>
      <c r="I8" s="5"/>
    </row>
    <row r="9" spans="1:9">
      <c r="A9" s="224">
        <v>1.55</v>
      </c>
      <c r="B9" s="54" t="str">
        <f>'Listas de Precios'!B8</f>
        <v>BCo-03</v>
      </c>
      <c r="C9" s="54" t="str">
        <f>IF(B9="","",'Listas de Precios'!C8)</f>
        <v>Cookie Chocolate y Nueces</v>
      </c>
      <c r="D9" s="54"/>
      <c r="E9" s="251">
        <f>IF(B9="","",'Listas de Precios'!M8)</f>
        <v>1.7</v>
      </c>
      <c r="F9" s="252">
        <f>IF(C9="","",'Listas de Precios'!N8)</f>
        <v>1.8</v>
      </c>
      <c r="G9" s="253">
        <f>IF(E9="","",'Listas de Precios'!O8)</f>
        <v>2</v>
      </c>
      <c r="H9" s="37"/>
      <c r="I9" s="5"/>
    </row>
    <row r="10" spans="1:9">
      <c r="A10" s="224">
        <v>1.55</v>
      </c>
      <c r="B10" s="54" t="str">
        <f>'Listas de Precios'!B9</f>
        <v>BCo-04</v>
      </c>
      <c r="C10" s="54" t="str">
        <f>IF(B10="","",'Listas de Precios'!C9)</f>
        <v>Cookie Doble Chocolate</v>
      </c>
      <c r="D10" s="54"/>
      <c r="E10" s="251">
        <f>IF(B10="","",'Listas de Precios'!M9)</f>
        <v>1.7</v>
      </c>
      <c r="F10" s="252">
        <f>IF(C10="","",'Listas de Precios'!N9)</f>
        <v>1.8</v>
      </c>
      <c r="G10" s="253">
        <f>IF(E10="","",'Listas de Precios'!O9)</f>
        <v>2</v>
      </c>
      <c r="H10" s="37"/>
      <c r="I10" s="5"/>
    </row>
    <row r="11" spans="1:9">
      <c r="A11" s="224">
        <v>1.65</v>
      </c>
      <c r="B11" s="54" t="str">
        <f>'Listas de Precios'!B10</f>
        <v>BCo-05</v>
      </c>
      <c r="C11" s="54" t="str">
        <f>IF(B11="","",'Listas de Precios'!C10)</f>
        <v>Cookie Pistacho y Frambuesa</v>
      </c>
      <c r="D11" s="54"/>
      <c r="E11" s="251">
        <f>IF(B11="","",'Listas de Precios'!M10)</f>
        <v>2.4300000000000002</v>
      </c>
      <c r="F11" s="252">
        <f>IF(C11="","",'Listas de Precios'!N10)</f>
        <v>1.95</v>
      </c>
      <c r="G11" s="253">
        <f>IF(E11="","",'Listas de Precios'!O10)</f>
        <v>2.2199999999999998</v>
      </c>
      <c r="H11" s="37"/>
      <c r="I11" s="5"/>
    </row>
    <row r="12" spans="1:9">
      <c r="A12" s="224">
        <v>1.65</v>
      </c>
      <c r="B12" s="54" t="str">
        <f>'Listas de Precios'!B11</f>
        <v>BCo-06</v>
      </c>
      <c r="C12" s="54" t="str">
        <f>IF(B12="","",'Listas de Precios'!C11)</f>
        <v>Cookie Romero y Limón</v>
      </c>
      <c r="D12" s="54"/>
      <c r="E12" s="251">
        <f>IF(B12="","",'Listas de Precios'!M11)</f>
        <v>1.8</v>
      </c>
      <c r="F12" s="252">
        <f>IF(C12="","",'Listas de Precios'!N11)</f>
        <v>1.9</v>
      </c>
      <c r="G12" s="253">
        <f>IF(E12="","",'Listas de Precios'!O11)</f>
        <v>2.2199999999999998</v>
      </c>
      <c r="H12" s="37"/>
      <c r="I12" s="5"/>
    </row>
    <row r="13" spans="1:9">
      <c r="A13" s="224">
        <v>1.8</v>
      </c>
      <c r="B13" s="54" t="str">
        <f>'Listas de Precios'!B12</f>
        <v>BCo-07</v>
      </c>
      <c r="C13" s="54" t="str">
        <f>IF(B13="","",'Listas de Precios'!C12)</f>
        <v>Cookie Avellana y Naranja SG</v>
      </c>
      <c r="D13" s="54"/>
      <c r="E13" s="251">
        <f>IF(B13="","",'Listas de Precios'!M12)</f>
        <v>1.95</v>
      </c>
      <c r="F13" s="252">
        <f>IF(C13="","",'Listas de Precios'!N12)</f>
        <v>2.1</v>
      </c>
      <c r="G13" s="253">
        <f>IF(E13="","",'Listas de Precios'!O12)</f>
        <v>2.75</v>
      </c>
      <c r="H13" s="37"/>
      <c r="I13" s="5"/>
    </row>
    <row r="14" spans="1:9">
      <c r="A14" s="224">
        <v>1.8</v>
      </c>
      <c r="B14" s="54" t="str">
        <f>'Listas de Precios'!B13</f>
        <v>BCo-08</v>
      </c>
      <c r="C14" s="54" t="str">
        <f>IF(B14="","",'Listas de Precios'!C13)</f>
        <v>Cookie Chocolate Blanco y Cacahuetes SG</v>
      </c>
      <c r="D14" s="54"/>
      <c r="E14" s="251">
        <f>IF(B14="","",'Listas de Precios'!M13)</f>
        <v>1.95</v>
      </c>
      <c r="F14" s="252">
        <f>IF(C14="","",'Listas de Precios'!N13)</f>
        <v>2.1</v>
      </c>
      <c r="G14" s="253">
        <f>IF(E14="","",'Listas de Precios'!O13)</f>
        <v>2.75</v>
      </c>
      <c r="H14" s="37"/>
      <c r="I14" s="5"/>
    </row>
    <row r="15" spans="1:9">
      <c r="A15" s="224">
        <v>1.7</v>
      </c>
      <c r="B15" s="54" t="str">
        <f>'Listas de Precios'!B14</f>
        <v>BCo-09</v>
      </c>
      <c r="C15" s="54" t="str">
        <f>IF(B15="","",'Listas de Precios'!C14)</f>
        <v>Cookie Chocolate y Nueces SG</v>
      </c>
      <c r="D15" s="54"/>
      <c r="E15" s="251">
        <f>IF(B15="","",'Listas de Precios'!M14)</f>
        <v>1.9</v>
      </c>
      <c r="F15" s="252">
        <f>IF(C15="","",'Listas de Precios'!N14)</f>
        <v>2.1</v>
      </c>
      <c r="G15" s="253">
        <f>IF(E15="","",'Listas de Precios'!O14)</f>
        <v>2.5099999999999998</v>
      </c>
      <c r="H15" s="37"/>
      <c r="I15" s="5"/>
    </row>
    <row r="16" spans="1:9">
      <c r="A16" s="224">
        <v>1.7</v>
      </c>
      <c r="B16" s="54" t="str">
        <f>'Listas de Precios'!B15</f>
        <v>BCo-10</v>
      </c>
      <c r="C16" s="54" t="str">
        <f>IF(B16="","",'Listas de Precios'!C15)</f>
        <v>Cookie Doble Chocolate SG</v>
      </c>
      <c r="D16" s="54"/>
      <c r="E16" s="251">
        <f>IF(B16="","",'Listas de Precios'!M15)</f>
        <v>1.9</v>
      </c>
      <c r="F16" s="252">
        <f>IF(C16="","",'Listas de Precios'!N15)</f>
        <v>2.1</v>
      </c>
      <c r="G16" s="253">
        <f>IF(E16="","",'Listas de Precios'!O15)</f>
        <v>2.5133333333333336</v>
      </c>
      <c r="H16" s="37"/>
      <c r="I16" s="5"/>
    </row>
    <row r="17" spans="1:9">
      <c r="A17" s="224">
        <v>1.8</v>
      </c>
      <c r="B17" s="54" t="str">
        <f>'Listas de Precios'!B16</f>
        <v>BCo-11</v>
      </c>
      <c r="C17" s="54" t="str">
        <f>IF(B17="","",'Listas de Precios'!C16)</f>
        <v>Cookie Romero y Limón SG</v>
      </c>
      <c r="D17" s="54"/>
      <c r="E17" s="251">
        <f>IF(B17="","",'Listas de Precios'!M16)</f>
        <v>1.95</v>
      </c>
      <c r="F17" s="252">
        <f>IF(C17="","",'Listas de Precios'!N16)</f>
        <v>2.1</v>
      </c>
      <c r="G17" s="253">
        <f>IF(E17="","",'Listas de Precios'!O16)</f>
        <v>2.75</v>
      </c>
      <c r="H17" s="37"/>
      <c r="I17" s="5"/>
    </row>
    <row r="18" spans="1:9">
      <c r="A18" s="5"/>
      <c r="B18" s="54">
        <f>'Listas de Precios'!B17</f>
        <v>0</v>
      </c>
      <c r="C18" s="54" t="str">
        <f>IF(B18="","",'Listas de Precios'!C17)</f>
        <v>Espanta Cookie</v>
      </c>
      <c r="D18" s="54"/>
      <c r="E18" s="251">
        <f>IF(B18="","",'Listas de Precios'!M17)</f>
        <v>0</v>
      </c>
      <c r="F18" s="252">
        <f>IF(C18="","",'Listas de Precios'!N17)</f>
        <v>0</v>
      </c>
      <c r="G18" s="253">
        <f>IF(E18="","",'Listas de Precios'!O17)</f>
        <v>2.9</v>
      </c>
      <c r="H18" s="37"/>
      <c r="I18" s="5"/>
    </row>
    <row r="19" spans="1:9">
      <c r="A19" s="5"/>
      <c r="B19" s="54" t="str">
        <f>'Listas de Precios'!B18</f>
        <v>BCu-01</v>
      </c>
      <c r="C19" s="54" t="str">
        <f>IF(B19="","",'Listas de Precios'!C18)</f>
        <v>Cup Cakes</v>
      </c>
      <c r="D19" s="54"/>
      <c r="E19" s="251">
        <f>IF(B19="","",'Listas de Precios'!M18)</f>
        <v>3.84</v>
      </c>
      <c r="F19" s="252">
        <f>IF(C19="","",'Listas de Precios'!N18)</f>
        <v>2.2999999999999998</v>
      </c>
      <c r="G19" s="253">
        <f>IF(E19="","",'Listas de Precios'!O18)</f>
        <v>3.4</v>
      </c>
      <c r="H19" s="37"/>
      <c r="I19" s="5"/>
    </row>
    <row r="20" spans="1:9">
      <c r="A20" s="5"/>
      <c r="B20" s="54" t="str">
        <f>'Listas de Precios'!B19</f>
        <v>BEn-01</v>
      </c>
      <c r="C20" s="54" t="str">
        <f>IF(B20="","",'Listas de Precios'!C19)</f>
        <v>Ensaimada Cabello de Angel</v>
      </c>
      <c r="D20" s="54"/>
      <c r="E20" s="251">
        <f>IF(B20="","",'Listas de Precios'!M19)</f>
        <v>19.77</v>
      </c>
      <c r="F20" s="252">
        <f>IF(C20="","",'Listas de Precios'!N19)</f>
        <v>19.5</v>
      </c>
      <c r="G20" s="253">
        <f>IF(E20="","",'Listas de Precios'!O19)</f>
        <v>24.5</v>
      </c>
      <c r="H20" s="37"/>
      <c r="I20" s="5"/>
    </row>
    <row r="21" spans="1:9">
      <c r="A21" s="5"/>
      <c r="B21" s="54" t="str">
        <f>'Listas de Precios'!B20</f>
        <v>BEn-02</v>
      </c>
      <c r="C21" s="54" t="str">
        <f>IF(B21="","",'Listas de Precios'!C20)</f>
        <v>Ensaimada Normal</v>
      </c>
      <c r="D21" s="54"/>
      <c r="E21" s="251">
        <f>IF(B21="","",'Listas de Precios'!M20)</f>
        <v>17.489999999999998</v>
      </c>
      <c r="F21" s="252">
        <f>IF(C21="","",'Listas de Precios'!N20)</f>
        <v>15</v>
      </c>
      <c r="G21" s="253">
        <f>IF(E21="","",'Listas de Precios'!O20)</f>
        <v>18.100000000000001</v>
      </c>
      <c r="H21" s="37"/>
      <c r="I21" s="5"/>
    </row>
    <row r="22" spans="1:9">
      <c r="A22" s="5"/>
      <c r="B22" s="54" t="str">
        <f>'Listas de Precios'!B21</f>
        <v>BEn-03</v>
      </c>
      <c r="C22" s="54" t="str">
        <f>IF(B22="","",'Listas de Precios'!C21)</f>
        <v>Ensaimada Nutella</v>
      </c>
      <c r="D22" s="54"/>
      <c r="E22" s="251">
        <f>IF(B22="","",'Listas de Precios'!M21)</f>
        <v>25.6</v>
      </c>
      <c r="F22" s="252">
        <f>IF(C22="","",'Listas de Precios'!N21)</f>
        <v>19.5</v>
      </c>
      <c r="G22" s="253">
        <f>IF(E22="","",'Listas de Precios'!O21)</f>
        <v>24.5</v>
      </c>
      <c r="H22" s="37"/>
      <c r="I22" s="5"/>
    </row>
    <row r="23" spans="1:9">
      <c r="A23" s="5"/>
      <c r="B23" s="54" t="str">
        <f>'Listas de Precios'!B22</f>
        <v>BEn-04</v>
      </c>
      <c r="C23" s="54" t="str">
        <f>IF(B23="","",'Listas de Precios'!C22)</f>
        <v>Ensaimada Rellena con Nata</v>
      </c>
      <c r="D23" s="54"/>
      <c r="E23" s="251">
        <f>IF(B23="","",'Listas de Precios'!M22)</f>
        <v>23.98</v>
      </c>
      <c r="F23" s="252">
        <f>IF(C23="","",'Listas de Precios'!N22)</f>
        <v>21.5</v>
      </c>
      <c r="G23" s="253">
        <f>IF(E23="","",'Listas de Precios'!O22)</f>
        <v>26.5</v>
      </c>
      <c r="H23" s="37"/>
      <c r="I23" s="5"/>
    </row>
    <row r="24" spans="1:9">
      <c r="A24" s="5"/>
      <c r="B24" s="54" t="str">
        <f>'Listas de Precios'!B23</f>
        <v>BEn-05</v>
      </c>
      <c r="C24" s="54" t="str">
        <f>IF(B24="","",'Listas de Precios'!C23)</f>
        <v>Ensaimada Rellena Dulce de Leche</v>
      </c>
      <c r="D24" s="54"/>
      <c r="E24" s="251">
        <f>IF(B24="","",'Listas de Precios'!M23)</f>
        <v>24.5</v>
      </c>
      <c r="F24" s="252">
        <f>IF(C24="","",'Listas de Precios'!N23)</f>
        <v>21.5</v>
      </c>
      <c r="G24" s="253">
        <f>IF(E24="","",'Listas de Precios'!O23)</f>
        <v>26.5</v>
      </c>
      <c r="H24" s="37"/>
      <c r="I24" s="5"/>
    </row>
    <row r="25" spans="1:9">
      <c r="A25" s="5"/>
      <c r="B25" s="54" t="str">
        <f>'Listas de Precios'!B24</f>
        <v>BEn-06</v>
      </c>
      <c r="C25" s="54" t="str">
        <f>IF(B25="","",'Listas de Precios'!C24)</f>
        <v>Ensaimada Sobrasada</v>
      </c>
      <c r="D25" s="54"/>
      <c r="E25" s="251">
        <f>IF(B25="","",'Listas de Precios'!M24)</f>
        <v>24.3</v>
      </c>
      <c r="F25" s="252">
        <f>IF(C25="","",'Listas de Precios'!N24)</f>
        <v>19.5</v>
      </c>
      <c r="G25" s="253">
        <f>IF(E25="","",'Listas de Precios'!O24)</f>
        <v>24.5</v>
      </c>
      <c r="H25" s="37"/>
      <c r="I25" s="5"/>
    </row>
    <row r="26" spans="1:9">
      <c r="A26" s="5"/>
      <c r="B26" s="54" t="str">
        <f>'Listas de Precios'!B25</f>
        <v>BMc-01</v>
      </c>
      <c r="C26" s="54" t="str">
        <f>IF(B26="","",'Listas de Precios'!C25)</f>
        <v>Macarrons</v>
      </c>
      <c r="D26" s="54"/>
      <c r="E26" s="251">
        <f>IF(B26="","",'Listas de Precios'!M25)</f>
        <v>1.05</v>
      </c>
      <c r="F26" s="252">
        <f>IF(C26="","",'Listas de Precios'!N25)</f>
        <v>1.06</v>
      </c>
      <c r="G26" s="253">
        <f>IF(E26="","",'Listas de Precios'!O25)</f>
        <v>1.4</v>
      </c>
      <c r="H26" s="37"/>
      <c r="I26" s="5"/>
    </row>
    <row r="27" spans="1:9">
      <c r="A27" s="5"/>
      <c r="B27" s="54" t="str">
        <f>'Listas de Precios'!B26</f>
        <v>BMc-02</v>
      </c>
      <c r="C27" s="54" t="str">
        <f>IF(B27="","",'Listas de Precios'!C26)</f>
        <v>Macarrons pistacho</v>
      </c>
      <c r="D27" s="54"/>
      <c r="E27" s="251">
        <f>IF(B27="","",'Listas de Precios'!M26)</f>
        <v>1.22</v>
      </c>
      <c r="F27" s="252">
        <f>IF(C27="","",'Listas de Precios'!N26)</f>
        <v>1.1499999999999999</v>
      </c>
      <c r="G27" s="253">
        <f>IF(E27="","",'Listas de Precios'!O26)</f>
        <v>1.6</v>
      </c>
      <c r="H27" s="37"/>
      <c r="I27" s="5"/>
    </row>
    <row r="28" spans="1:9">
      <c r="A28" s="5"/>
      <c r="B28" s="54" t="str">
        <f>'Listas de Precios'!B27</f>
        <v>BMc-03</v>
      </c>
      <c r="C28" s="54" t="str">
        <f>IF(B28="","",'Listas de Precios'!C27)</f>
        <v>Macarrons Cassís Y Chocolate</v>
      </c>
      <c r="D28" s="54"/>
      <c r="E28" s="251">
        <f>IF(B28="","",'Listas de Precios'!M27)</f>
        <v>1.38</v>
      </c>
      <c r="F28" s="252">
        <f>IF(C28="","",'Listas de Precios'!N27)</f>
        <v>1.1499999999999999</v>
      </c>
      <c r="G28" s="253">
        <f>IF(E28="","",'Listas de Precios'!O27)</f>
        <v>1.4</v>
      </c>
      <c r="H28" s="37"/>
      <c r="I28" s="5"/>
    </row>
    <row r="29" spans="1:9">
      <c r="A29" s="5"/>
      <c r="B29" s="54" t="str">
        <f>'Listas de Precios'!B28</f>
        <v>BMc-04</v>
      </c>
      <c r="C29" s="54" t="str">
        <f>IF(B29="","",'Listas de Precios'!C28)</f>
        <v>Macarrons Chocolate</v>
      </c>
      <c r="D29" s="54"/>
      <c r="E29" s="251">
        <f>IF(B29="","",'Listas de Precios'!M28)</f>
        <v>0.93</v>
      </c>
      <c r="F29" s="252">
        <f>IF(C29="","",'Listas de Precios'!N28)</f>
        <v>1.1499999999999999</v>
      </c>
      <c r="G29" s="253">
        <f>IF(E29="","",'Listas de Precios'!O28)</f>
        <v>1.4</v>
      </c>
      <c r="H29" s="37"/>
      <c r="I29" s="5"/>
    </row>
    <row r="30" spans="1:9">
      <c r="A30" s="5"/>
      <c r="B30" s="54" t="str">
        <f>'Listas de Precios'!B29</f>
        <v>BMc-05</v>
      </c>
      <c r="C30" s="54" t="str">
        <f>IF(B30="","",'Listas de Precios'!C29)</f>
        <v>Macarrons Crema de Limón</v>
      </c>
      <c r="D30" s="54"/>
      <c r="E30" s="251">
        <f>IF(B30="","",'Listas de Precios'!M29)</f>
        <v>1.01</v>
      </c>
      <c r="F30" s="252">
        <f>IF(C30="","",'Listas de Precios'!N29)</f>
        <v>1.1499999999999999</v>
      </c>
      <c r="G30" s="253">
        <f>IF(E30="","",'Listas de Precios'!O29)</f>
        <v>1.4</v>
      </c>
      <c r="H30" s="37"/>
      <c r="I30" s="5"/>
    </row>
    <row r="31" spans="1:9">
      <c r="A31" s="5"/>
      <c r="B31" s="54" t="str">
        <f>'Listas de Precios'!B30</f>
        <v>BMc-06</v>
      </c>
      <c r="C31" s="54" t="str">
        <f>IF(B31="","",'Listas de Precios'!C30)</f>
        <v>Macarrons Frambuesa</v>
      </c>
      <c r="D31" s="54"/>
      <c r="E31" s="251">
        <f>IF(B31="","",'Listas de Precios'!M30)</f>
        <v>1.01</v>
      </c>
      <c r="F31" s="252">
        <f>IF(C31="","",'Listas de Precios'!N30)</f>
        <v>1.1499999999999999</v>
      </c>
      <c r="G31" s="253">
        <f>IF(E31="","",'Listas de Precios'!O30)</f>
        <v>1.4</v>
      </c>
      <c r="H31" s="37"/>
      <c r="I31" s="5"/>
    </row>
    <row r="32" spans="1:9">
      <c r="A32" s="5"/>
      <c r="B32" s="54" t="str">
        <f>'Listas de Precios'!B31</f>
        <v>BMg-01</v>
      </c>
      <c r="C32" s="54" t="str">
        <f>IF(B32="","",'Listas de Precios'!C31)</f>
        <v>Magdalenas  Francesas con Chocolate Blanco</v>
      </c>
      <c r="D32" s="54"/>
      <c r="E32" s="251">
        <f>IF(B32="","",'Listas de Precios'!M31)</f>
        <v>1</v>
      </c>
      <c r="F32" s="252">
        <f>IF(C32="","",'Listas de Precios'!N31)</f>
        <v>1.1000000000000001</v>
      </c>
      <c r="G32" s="253">
        <f>IF(E32="","",'Listas de Precios'!O31)</f>
        <v>1.4833333333333334</v>
      </c>
      <c r="H32" s="37"/>
      <c r="I32" s="5"/>
    </row>
    <row r="33" spans="1:9">
      <c r="A33" s="5"/>
      <c r="B33" s="54" t="str">
        <f>'Listas de Precios'!B32</f>
        <v>BMg-02</v>
      </c>
      <c r="C33" s="54" t="str">
        <f>IF(B33="","",'Listas de Precios'!C32)</f>
        <v>Magdalenas Arándanos</v>
      </c>
      <c r="D33" s="54"/>
      <c r="E33" s="251">
        <f>IF(B33="","",'Listas de Precios'!M32)</f>
        <v>1.45</v>
      </c>
      <c r="F33" s="252">
        <f>IF(C33="","",'Listas de Precios'!N32)</f>
        <v>1.3</v>
      </c>
      <c r="G33" s="253">
        <f>IF(E33="","",'Listas de Precios'!O32)</f>
        <v>1.45</v>
      </c>
      <c r="H33" s="37"/>
      <c r="I33" s="5"/>
    </row>
    <row r="34" spans="1:9">
      <c r="A34" s="224">
        <v>1.27</v>
      </c>
      <c r="B34" s="54" t="str">
        <f>'Listas de Precios'!B33</f>
        <v>BMg-03</v>
      </c>
      <c r="C34" s="54" t="str">
        <f>IF(B34="","",'Listas de Precios'!C33)</f>
        <v>Magdalenas vainilla y chocolate</v>
      </c>
      <c r="D34" s="54"/>
      <c r="E34" s="251">
        <f>IF(B34="","",'Listas de Precios'!M33)</f>
        <v>1.4</v>
      </c>
      <c r="F34" s="252">
        <f>IF(C34="","",'Listas de Precios'!N33)</f>
        <v>1.3</v>
      </c>
      <c r="G34" s="253">
        <f>IF(E34="","",'Listas de Precios'!O33)</f>
        <v>1.45</v>
      </c>
      <c r="H34" s="37"/>
      <c r="I34" s="5"/>
    </row>
    <row r="35" spans="1:9">
      <c r="A35" s="5"/>
      <c r="B35" s="54" t="str">
        <f>'Listas de Precios'!B34</f>
        <v>BMg-04</v>
      </c>
      <c r="C35" s="54" t="str">
        <f>IF(B35="","",'Listas de Precios'!C34)</f>
        <v xml:space="preserve">Magdalenas Francesas con Nueces </v>
      </c>
      <c r="D35" s="54"/>
      <c r="E35" s="251">
        <f>IF(B35="","",'Listas de Precios'!M34)</f>
        <v>0.81</v>
      </c>
      <c r="F35" s="252">
        <f>IF(C35="","",'Listas de Precios'!N34)</f>
        <v>0.85</v>
      </c>
      <c r="G35" s="253">
        <f>IF(E35="","",'Listas de Precios'!O34)</f>
        <v>0.95416666666666661</v>
      </c>
      <c r="H35" s="37"/>
      <c r="I35" s="5"/>
    </row>
    <row r="36" spans="1:9">
      <c r="A36" s="224">
        <v>1.1599999999999999</v>
      </c>
      <c r="B36" s="54" t="str">
        <f>'Listas de Precios'!B35</f>
        <v>BMg-05</v>
      </c>
      <c r="C36" s="54" t="str">
        <f>IF(B36="","",'Listas de Precios'!C35)</f>
        <v>Magdalenas  doble Chocolate</v>
      </c>
      <c r="D36" s="54"/>
      <c r="E36" s="251">
        <f>IF(B36="","",'Listas de Precios'!M35)</f>
        <v>1.4</v>
      </c>
      <c r="F36" s="252">
        <f>IF(C36="","",'Listas de Precios'!N35)</f>
        <v>1.3</v>
      </c>
      <c r="G36" s="253">
        <f>IF(E36="","",'Listas de Precios'!O35)</f>
        <v>1.45</v>
      </c>
      <c r="H36" s="37"/>
      <c r="I36" s="5"/>
    </row>
    <row r="37" spans="1:9" s="208" customFormat="1">
      <c r="A37" s="224">
        <v>1.1599999999999999</v>
      </c>
      <c r="B37" s="54" t="str">
        <f>'Listas de Precios'!B37</f>
        <v>BMg-06</v>
      </c>
      <c r="C37" s="54" t="str">
        <f>IF(B37="","",'Listas de Precios'!C37)</f>
        <v>Magdalenas Vainilla</v>
      </c>
      <c r="D37" s="54"/>
      <c r="E37" s="251">
        <f>IF(B37="","",'Listas de Precios'!M37)</f>
        <v>1.4</v>
      </c>
      <c r="F37" s="252">
        <f>IF(C37="","",'Listas de Precios'!N37)</f>
        <v>1.3</v>
      </c>
      <c r="G37" s="253">
        <f>IF(E37="","",'Listas de Precios'!O37)</f>
        <v>1.45</v>
      </c>
      <c r="H37" s="206"/>
      <c r="I37" s="202"/>
    </row>
    <row r="38" spans="1:9" s="208" customFormat="1">
      <c r="A38" s="5"/>
      <c r="B38" s="54" t="str">
        <f>'Listas de Precios'!B38</f>
        <v>BMg-07</v>
      </c>
      <c r="C38" s="54" t="str">
        <f>IF(B38="","",'Listas de Precios'!C38)</f>
        <v>Magdalenas  Francesas con Chocolate Blanco SG</v>
      </c>
      <c r="D38" s="54"/>
      <c r="E38" s="251">
        <f>IF(B38="","",'Listas de Precios'!M38)</f>
        <v>1.1000000000000001</v>
      </c>
      <c r="F38" s="252">
        <f>IF(C38="","",'Listas de Precios'!N38)</f>
        <v>1.1499999999999999</v>
      </c>
      <c r="G38" s="253">
        <f>IF(E38="","",'Listas de Precios'!O38)</f>
        <v>1.7041666666666666</v>
      </c>
      <c r="H38" s="206"/>
      <c r="I38" s="202"/>
    </row>
    <row r="39" spans="1:9" s="208" customFormat="1">
      <c r="A39" s="5"/>
      <c r="B39" s="54" t="str">
        <f>'Listas de Precios'!B39</f>
        <v>BMg-08</v>
      </c>
      <c r="C39" s="54" t="str">
        <f>IF(B39="","",'Listas de Precios'!C39)</f>
        <v>Magdalenas Francesas con Nueces SG</v>
      </c>
      <c r="D39" s="54"/>
      <c r="E39" s="251">
        <f>IF(B39="","",'Listas de Precios'!M39)</f>
        <v>0.85</v>
      </c>
      <c r="F39" s="252">
        <f>IF(C39="","",'Listas de Precios'!N39)</f>
        <v>0.85</v>
      </c>
      <c r="G39" s="253">
        <f>IF(E39="","",'Listas de Precios'!O39)</f>
        <v>1.175</v>
      </c>
      <c r="H39" s="206"/>
      <c r="I39" s="202"/>
    </row>
    <row r="40" spans="1:9">
      <c r="A40" s="224">
        <v>3.2</v>
      </c>
      <c r="B40" s="54" t="str">
        <f>'Listas de Precios'!B40</f>
        <v>Pmo-02</v>
      </c>
      <c r="C40" s="54" t="str">
        <f>IF(B40="","",'Listas de Precios'!C40)</f>
        <v>Pastelito Mousse Choco y Frambuesa</v>
      </c>
      <c r="D40" s="54"/>
      <c r="E40" s="251">
        <f>IF(B40="","",'Listas de Precios'!M40)</f>
        <v>4.62</v>
      </c>
      <c r="F40" s="252">
        <f>IF(C40="","",'Listas de Precios'!N40)</f>
        <v>4.3</v>
      </c>
      <c r="G40" s="253">
        <f>IF(E40="","",'Listas de Precios'!O40)</f>
        <v>5.5</v>
      </c>
      <c r="H40" s="37"/>
      <c r="I40" s="5"/>
    </row>
    <row r="41" spans="1:9">
      <c r="A41" s="5"/>
      <c r="B41" s="54" t="str">
        <f>'Listas de Precios'!B41</f>
        <v>BPn-01</v>
      </c>
      <c r="C41" s="54" t="str">
        <f>IF(B41="","",'Listas de Precios'!C41)</f>
        <v>Panellets de Pistacho</v>
      </c>
      <c r="D41" s="54"/>
      <c r="E41" s="251">
        <f>IF(B41="","",'Listas de Precios'!M41)</f>
        <v>0</v>
      </c>
      <c r="F41" s="252">
        <f>IF(C41="","",'Listas de Precios'!N41)</f>
        <v>0</v>
      </c>
      <c r="G41" s="253">
        <f>IF(E41="","",'Listas de Precios'!O41)</f>
        <v>2</v>
      </c>
      <c r="H41" s="37"/>
      <c r="I41" s="5"/>
    </row>
    <row r="42" spans="1:9">
      <c r="A42" s="5"/>
      <c r="B42" s="54" t="str">
        <f>'Listas de Precios'!B42</f>
        <v>BPn-02</v>
      </c>
      <c r="C42" s="54" t="str">
        <f>IF(B42="","",'Listas de Precios'!C42)</f>
        <v>Panellets de Café de Cereales</v>
      </c>
      <c r="D42" s="54"/>
      <c r="E42" s="251">
        <f>IF(B42="","",'Listas de Precios'!M42)</f>
        <v>0</v>
      </c>
      <c r="F42" s="252">
        <f>IF(C42="","",'Listas de Precios'!N42)</f>
        <v>0</v>
      </c>
      <c r="G42" s="253">
        <f>IF(E42="","",'Listas de Precios'!O42)</f>
        <v>1.85</v>
      </c>
      <c r="H42" s="37"/>
      <c r="I42" s="5"/>
    </row>
    <row r="43" spans="1:9">
      <c r="A43" s="5"/>
      <c r="B43" s="54" t="str">
        <f>'Listas de Precios'!B43</f>
        <v>BPn-03</v>
      </c>
      <c r="C43" s="54" t="str">
        <f>IF(B43="","",'Listas de Precios'!C43)</f>
        <v>Panellets de Piñon</v>
      </c>
      <c r="D43" s="54"/>
      <c r="E43" s="251">
        <f>IF(B43="","",'Listas de Precios'!M43)</f>
        <v>0</v>
      </c>
      <c r="F43" s="252">
        <f>IF(C43="","",'Listas de Precios'!N43)</f>
        <v>0</v>
      </c>
      <c r="G43" s="253">
        <f>IF(E43="","",'Listas de Precios'!O43)</f>
        <v>2.5499999999999998</v>
      </c>
      <c r="H43" s="37"/>
      <c r="I43" s="5"/>
    </row>
    <row r="44" spans="1:9">
      <c r="A44" s="5"/>
      <c r="B44" s="54" t="str">
        <f>'Listas de Precios'!B44</f>
        <v>BPn-04</v>
      </c>
      <c r="C44" s="54" t="str">
        <f>IF(B44="","",'Listas de Precios'!C44)</f>
        <v>Panellets de Almendra</v>
      </c>
      <c r="D44" s="54"/>
      <c r="E44" s="251">
        <f>IF(B44="","",'Listas de Precios'!M44)</f>
        <v>0</v>
      </c>
      <c r="F44" s="252">
        <f>IF(C44="","",'Listas de Precios'!N44)</f>
        <v>0</v>
      </c>
      <c r="G44" s="253">
        <f>IF(E44="","",'Listas de Precios'!O44)</f>
        <v>1.85</v>
      </c>
      <c r="H44" s="37"/>
      <c r="I44" s="5"/>
    </row>
    <row r="45" spans="1:9">
      <c r="A45" s="5"/>
      <c r="B45" s="54" t="str">
        <f>'Listas de Precios'!B45</f>
        <v>BPn-05</v>
      </c>
      <c r="C45" s="54" t="str">
        <f>IF(B45="","",'Listas de Precios'!C45)</f>
        <v>Panellets de Coco</v>
      </c>
      <c r="D45" s="54"/>
      <c r="E45" s="251">
        <f>IF(B45="","",'Listas de Precios'!M45)</f>
        <v>0</v>
      </c>
      <c r="F45" s="252">
        <f>IF(C45="","",'Listas de Precios'!N45)</f>
        <v>0</v>
      </c>
      <c r="G45" s="253">
        <f>IF(E45="","",'Listas de Precios'!O45)</f>
        <v>1.85</v>
      </c>
      <c r="H45" s="37"/>
      <c r="I45" s="5"/>
    </row>
    <row r="46" spans="1:9">
      <c r="A46" s="5"/>
      <c r="B46" s="54" t="str">
        <f>'Listas de Precios'!B46</f>
        <v>BPn-06</v>
      </c>
      <c r="C46" s="54" t="str">
        <f>IF(B46="","",'Listas de Precios'!C46)</f>
        <v>Panellets de Choco-Coco</v>
      </c>
      <c r="D46" s="54"/>
      <c r="E46" s="251">
        <f>IF(B46="","",'Listas de Precios'!M46)</f>
        <v>0</v>
      </c>
      <c r="F46" s="252">
        <f>IF(C46="","",'Listas de Precios'!N46)</f>
        <v>0</v>
      </c>
      <c r="G46" s="253">
        <f>IF(E46="","",'Listas de Precios'!O46)</f>
        <v>1.85</v>
      </c>
      <c r="H46" s="37"/>
      <c r="I46" s="5"/>
    </row>
    <row r="47" spans="1:9">
      <c r="A47" s="5"/>
      <c r="B47" s="54" t="str">
        <f>'Listas de Precios'!B47</f>
        <v>BPt-01</v>
      </c>
      <c r="C47" s="54" t="str">
        <f>IF(B47="","",'Listas de Precios'!C47)</f>
        <v>Pastas De Te Variadas C/A /0.5Kg</v>
      </c>
      <c r="D47" s="54"/>
      <c r="E47" s="251">
        <f>IF(B47="","",'Listas de Precios'!M47)</f>
        <v>0</v>
      </c>
      <c r="F47" s="252">
        <f>IF(C47="","",'Listas de Precios'!N47)</f>
        <v>0</v>
      </c>
      <c r="G47" s="253">
        <f>IF(E47="","",'Listas de Precios'!O47)</f>
        <v>19</v>
      </c>
      <c r="H47" s="37"/>
      <c r="I47" s="5"/>
    </row>
    <row r="48" spans="1:9">
      <c r="A48" s="5"/>
      <c r="B48" s="54" t="str">
        <f>'Listas de Precios'!B48</f>
        <v>BPt-02</v>
      </c>
      <c r="C48" s="54" t="str">
        <f>IF(B48="","",'Listas de Precios'!C48)</f>
        <v>Pastas De Te Variadas C/A /1kg</v>
      </c>
      <c r="D48" s="54"/>
      <c r="E48" s="251">
        <f>IF(B48="","",'Listas de Precios'!M48)</f>
        <v>24.9</v>
      </c>
      <c r="F48" s="252">
        <f>IF(C48="","",'Listas de Precios'!N48)</f>
        <v>28.6</v>
      </c>
      <c r="G48" s="253">
        <f>IF(E48="","",'Listas de Precios'!O48)</f>
        <v>38</v>
      </c>
      <c r="H48" s="37"/>
      <c r="I48" s="5"/>
    </row>
    <row r="49" spans="1:9" ht="15.75" customHeight="1">
      <c r="A49" s="5"/>
      <c r="B49" s="54" t="str">
        <f>'Listas de Precios'!B49</f>
        <v>BPt-03</v>
      </c>
      <c r="C49" s="54" t="str">
        <f>IF(B49="","",'Listas de Precios'!C49)</f>
        <v>Pastas De Te S/A /0.5Kg</v>
      </c>
      <c r="D49" s="54"/>
      <c r="E49" s="251">
        <f>IF(B49="","",'Listas de Precios'!M49)</f>
        <v>19</v>
      </c>
      <c r="F49" s="252">
        <f>IF(C49="","",'Listas de Precios'!N49)</f>
        <v>22</v>
      </c>
      <c r="G49" s="253">
        <f>IF(E49="","",'Listas de Precios'!O49)</f>
        <v>20.65</v>
      </c>
      <c r="H49" s="37"/>
      <c r="I49" s="5"/>
    </row>
    <row r="50" spans="1:9" ht="15.75" customHeight="1">
      <c r="A50" s="5"/>
      <c r="B50" s="54" t="str">
        <f>'Listas de Precios'!B50</f>
        <v>BPt-04</v>
      </c>
      <c r="C50" s="54" t="str">
        <f>IF(B50="","",'Listas de Precios'!C50)</f>
        <v>Pastas De Te S/A /1Kg</v>
      </c>
      <c r="D50" s="54"/>
      <c r="E50" s="251">
        <f>IF(B50="","",'Listas de Precios'!M50)</f>
        <v>28</v>
      </c>
      <c r="F50" s="252">
        <f>IF(C50="","",'Listas de Precios'!N50)</f>
        <v>30.45</v>
      </c>
      <c r="G50" s="253">
        <f>IF(E50="","",'Listas de Precios'!O50)</f>
        <v>41.3</v>
      </c>
      <c r="H50" s="37"/>
      <c r="I50" s="5"/>
    </row>
    <row r="51" spans="1:9" ht="15.75" customHeight="1">
      <c r="A51" s="224">
        <v>1.6</v>
      </c>
      <c r="B51" s="54" t="str">
        <f>'Listas de Precios'!B51</f>
        <v>BRl-01</v>
      </c>
      <c r="C51" s="54" t="str">
        <f>IF(B51="","",'Listas de Precios'!C51)</f>
        <v>Roll Canella</v>
      </c>
      <c r="D51" s="54"/>
      <c r="E51" s="251">
        <f>IF(B51="","",'Listas de Precios'!M51)</f>
        <v>2.4500000000000002</v>
      </c>
      <c r="F51" s="252">
        <f>IF(C51="","",'Listas de Precios'!N51)</f>
        <v>2.4500000000000002</v>
      </c>
      <c r="G51" s="253">
        <f>IF(E51="","",'Listas de Precios'!O51)</f>
        <v>3.15</v>
      </c>
      <c r="H51" s="37"/>
      <c r="I51" s="5"/>
    </row>
    <row r="52" spans="1:9" ht="15.75" customHeight="1">
      <c r="A52" s="224">
        <v>1.9</v>
      </c>
      <c r="B52" s="54" t="str">
        <f>'Listas de Precios'!B52</f>
        <v>BRl-03</v>
      </c>
      <c r="C52" s="54" t="str">
        <f>IF(B52="","",'Listas de Precios'!C52)</f>
        <v>Roll de Cebolla Caramelizada</v>
      </c>
      <c r="D52" s="54"/>
      <c r="E52" s="251">
        <f>IF(B52="","",'Listas de Precios'!M52)</f>
        <v>3.48</v>
      </c>
      <c r="F52" s="252">
        <f>IF(C52="","",'Listas de Precios'!N52)</f>
        <v>2.85</v>
      </c>
      <c r="G52" s="253">
        <f>IF(E52="","",'Listas de Precios'!O52)</f>
        <v>3.9</v>
      </c>
      <c r="H52" s="37"/>
      <c r="I52" s="5"/>
    </row>
    <row r="53" spans="1:9" ht="15.75" customHeight="1">
      <c r="A53" s="224">
        <v>2</v>
      </c>
      <c r="B53" s="54" t="str">
        <f>'Listas de Precios'!B53</f>
        <v>BRl-04</v>
      </c>
      <c r="C53" s="54" t="str">
        <f>IF(B53="","",'Listas de Precios'!C53)</f>
        <v>Roll de Crema pastelera</v>
      </c>
      <c r="D53" s="54"/>
      <c r="E53" s="251">
        <f>IF(B53="","",'Listas de Precios'!M53)</f>
        <v>2.8</v>
      </c>
      <c r="F53" s="252">
        <f>IF(C53="","",'Listas de Precios'!N53)</f>
        <v>3</v>
      </c>
      <c r="G53" s="253">
        <f>IF(E53="","",'Listas de Precios'!O53)</f>
        <v>4</v>
      </c>
      <c r="H53" s="37"/>
      <c r="I53" s="5"/>
    </row>
    <row r="54" spans="1:9" ht="15.75" customHeight="1">
      <c r="A54" s="224">
        <v>1.8</v>
      </c>
      <c r="B54" s="54" t="str">
        <f>'Listas de Precios'!B54</f>
        <v>BRl-05</v>
      </c>
      <c r="C54" s="54" t="str">
        <f>IF(B54="","",'Listas de Precios'!C54)</f>
        <v>Roll de Escalivada</v>
      </c>
      <c r="D54" s="54"/>
      <c r="E54" s="251">
        <f>IF(B54="","",'Listas de Precios'!M54)</f>
        <v>2.8</v>
      </c>
      <c r="F54" s="252">
        <f>IF(C54="","",'Listas de Precios'!N54)</f>
        <v>2.9</v>
      </c>
      <c r="G54" s="253">
        <f>IF(E54="","",'Listas de Precios'!O54)</f>
        <v>3.7</v>
      </c>
      <c r="H54" s="37"/>
      <c r="I54" s="5"/>
    </row>
    <row r="55" spans="1:9" ht="15.75" customHeight="1">
      <c r="A55" s="224">
        <v>1.8</v>
      </c>
      <c r="B55" s="54" t="str">
        <f>'Listas de Precios'!B55</f>
        <v>BRl-06</v>
      </c>
      <c r="C55" s="54" t="str">
        <f>IF(B55="","",'Listas de Precios'!C55)</f>
        <v>Roll de Espinaca a la Catalana</v>
      </c>
      <c r="D55" s="54"/>
      <c r="E55" s="251">
        <f>IF(B55="","",'Listas de Precios'!M55)</f>
        <v>2.8</v>
      </c>
      <c r="F55" s="252">
        <f>IF(C55="","",'Listas de Precios'!N55)</f>
        <v>2.9</v>
      </c>
      <c r="G55" s="253">
        <f>IF(E55="","",'Listas de Precios'!O55)</f>
        <v>3.7</v>
      </c>
      <c r="H55" s="37"/>
      <c r="I55" s="5"/>
    </row>
    <row r="56" spans="1:9" ht="15.75" customHeight="1">
      <c r="A56" s="224">
        <v>2</v>
      </c>
      <c r="B56" s="54" t="str">
        <f>'Listas de Precios'!B56</f>
        <v>BRl-08</v>
      </c>
      <c r="C56" s="54" t="str">
        <f>IF(B56="","",'Listas de Precios'!C56)</f>
        <v>Roll Dulce de Leche</v>
      </c>
      <c r="D56" s="54"/>
      <c r="E56" s="251">
        <f>IF(B56="","",'Listas de Precios'!M56)</f>
        <v>2.8</v>
      </c>
      <c r="F56" s="252">
        <f>IF(C56="","",'Listas de Precios'!N56)</f>
        <v>3</v>
      </c>
      <c r="G56" s="253">
        <f>IF(E56="","",'Listas de Precios'!O56)</f>
        <v>4</v>
      </c>
      <c r="H56" s="37"/>
      <c r="I56" s="5"/>
    </row>
    <row r="57" spans="1:9" ht="15.75" customHeight="1">
      <c r="A57" s="224">
        <v>2.15</v>
      </c>
      <c r="B57" s="54" t="str">
        <f>'Listas de Precios'!B57</f>
        <v>BRl-09</v>
      </c>
      <c r="C57" s="54" t="str">
        <f>IF(B57="","",'Listas de Precios'!C57)</f>
        <v>roll de limon y merengue ( pie roll)</v>
      </c>
      <c r="D57" s="54"/>
      <c r="E57" s="251">
        <f>IF(B57="","",'Listas de Precios'!M57)</f>
        <v>2.8</v>
      </c>
      <c r="F57" s="252">
        <f>IF(C57="","",'Listas de Precios'!N57)</f>
        <v>3.1</v>
      </c>
      <c r="G57" s="253">
        <f>IF(E57="","",'Listas de Precios'!O57)</f>
        <v>4.25</v>
      </c>
      <c r="H57" s="37"/>
      <c r="I57" s="5"/>
    </row>
    <row r="58" spans="1:9" ht="15" customHeight="1">
      <c r="A58" s="224">
        <v>1.8</v>
      </c>
      <c r="B58" s="54" t="str">
        <f>'Listas de Precios'!B58</f>
        <v>BRl-10</v>
      </c>
      <c r="C58" s="54" t="str">
        <f>IF(B58="","",'Listas de Precios'!C58)</f>
        <v>Roll Manzana Caramelizada</v>
      </c>
      <c r="D58" s="54"/>
      <c r="E58" s="251">
        <f>IF(B58="","",'Listas de Precios'!M58)</f>
        <v>2.8</v>
      </c>
      <c r="F58" s="252">
        <f>IF(C58="","",'Listas de Precios'!N58)</f>
        <v>2.9</v>
      </c>
      <c r="G58" s="253">
        <f>IF(E58="","",'Listas de Precios'!O58)</f>
        <v>3.7</v>
      </c>
      <c r="H58" s="37"/>
      <c r="I58" s="5"/>
    </row>
    <row r="59" spans="1:9" ht="15.75" customHeight="1">
      <c r="A59" s="224">
        <v>1.8</v>
      </c>
      <c r="B59" s="54" t="str">
        <f>'Listas de Precios'!B59</f>
        <v>BRl-11</v>
      </c>
      <c r="C59" s="54" t="str">
        <f>IF(B59="","",'Listas de Precios'!C59)</f>
        <v>Roll Nutella Casera</v>
      </c>
      <c r="D59" s="54"/>
      <c r="E59" s="251">
        <f>IF(B59="","",'Listas de Precios'!M59)</f>
        <v>2.8</v>
      </c>
      <c r="F59" s="252">
        <f>IF(C59="","",'Listas de Precios'!N59)</f>
        <v>2.9</v>
      </c>
      <c r="G59" s="253">
        <f>IF(E59="","",'Listas de Precios'!O59)</f>
        <v>3.7</v>
      </c>
      <c r="H59" s="37"/>
      <c r="I59" s="5"/>
    </row>
    <row r="60" spans="1:9" ht="15.75" customHeight="1">
      <c r="A60" s="5"/>
      <c r="B60" s="54" t="str">
        <f>'Listas de Precios'!B60</f>
        <v>BRl-12</v>
      </c>
      <c r="C60" s="54" t="str">
        <f>IF(B60="","",'Listas de Precios'!C60)</f>
        <v>Roll Sobrasada Casera</v>
      </c>
      <c r="D60" s="54"/>
      <c r="E60" s="251">
        <f>IF(B60="","",'Listas de Precios'!M60)</f>
        <v>2.8</v>
      </c>
      <c r="F60" s="252">
        <f>IF(C60="","",'Listas de Precios'!N60)</f>
        <v>2.9</v>
      </c>
      <c r="G60" s="253">
        <f>IF(E60="","",'Listas de Precios'!O60)</f>
        <v>3.7</v>
      </c>
      <c r="H60" s="37"/>
      <c r="I60" s="5"/>
    </row>
    <row r="61" spans="1:9" ht="15.75" customHeight="1">
      <c r="A61" s="5"/>
      <c r="B61" s="54">
        <f>'Listas de Precios'!B62</f>
        <v>0</v>
      </c>
      <c r="C61" s="54" t="str">
        <f>IF(B61="","",'Listas de Precios'!C62)</f>
        <v>Vampi Roll (calabaza)</v>
      </c>
      <c r="D61" s="54"/>
      <c r="E61" s="251">
        <f>IF(B61="","",'Listas de Precios'!M62)</f>
        <v>0</v>
      </c>
      <c r="F61" s="252">
        <f>IF(C61="","",'Listas de Precios'!N62)</f>
        <v>0</v>
      </c>
      <c r="G61" s="253">
        <f>IF(E61="","",'Listas de Precios'!O62)</f>
        <v>4.5</v>
      </c>
      <c r="H61" s="37"/>
      <c r="I61" s="5"/>
    </row>
    <row r="62" spans="1:9" ht="15.75" customHeight="1">
      <c r="A62" s="5"/>
      <c r="B62" s="54" t="str">
        <f>'Listas de Precios'!B63</f>
        <v>BRs-01</v>
      </c>
      <c r="C62" s="54" t="str">
        <f>IF(B62="","",'Listas de Precios'!C63)</f>
        <v>Rosquillas C/A</v>
      </c>
      <c r="D62" s="54"/>
      <c r="E62" s="251">
        <f>IF(B62="","",'Listas de Precios'!M63)</f>
        <v>1.05</v>
      </c>
      <c r="F62" s="252">
        <f>IF(C62="","",'Listas de Precios'!N63)</f>
        <v>1.05</v>
      </c>
      <c r="G62" s="253">
        <f>IF(E62="","",'Listas de Precios'!O63)</f>
        <v>1.5</v>
      </c>
      <c r="H62" s="37"/>
      <c r="I62" s="5"/>
    </row>
    <row r="63" spans="1:9" ht="15.75" customHeight="1">
      <c r="A63" s="5"/>
      <c r="B63" s="54" t="str">
        <f>'Listas de Precios'!B64</f>
        <v>BRs-02</v>
      </c>
      <c r="C63" s="54" t="str">
        <f>IF(B63="","",'Listas de Precios'!C64)</f>
        <v>Rosquillas S/A</v>
      </c>
      <c r="D63" s="54"/>
      <c r="E63" s="251">
        <f>IF(B63="","",'Listas de Precios'!M64)</f>
        <v>1.5</v>
      </c>
      <c r="F63" s="252">
        <f>IF(C63="","",'Listas de Precios'!N64)</f>
        <v>1.1499999999999999</v>
      </c>
      <c r="G63" s="253">
        <f>IF(E63="","",'Listas de Precios'!O64)</f>
        <v>1.65</v>
      </c>
      <c r="H63" s="37"/>
      <c r="I63" s="5"/>
    </row>
    <row r="64" spans="1:9" ht="15.75" customHeight="1">
      <c r="A64" s="224">
        <v>2.4500000000000002</v>
      </c>
      <c r="B64" s="54" t="str">
        <f>'Listas de Precios'!B65</f>
        <v>Bta-01</v>
      </c>
      <c r="C64" s="54" t="str">
        <f>IF(B64="","",'Listas de Precios'!C65)</f>
        <v>Apple Crumble</v>
      </c>
      <c r="D64" s="54"/>
      <c r="E64" s="251">
        <f>IF(B64="","",'Listas de Precios'!M65)</f>
        <v>3.51</v>
      </c>
      <c r="F64" s="252">
        <f>IF(C64="","",'Listas de Precios'!N65)</f>
        <v>3.9</v>
      </c>
      <c r="G64" s="253">
        <f>IF(E64="","",'Listas de Precios'!O65)</f>
        <v>4.75</v>
      </c>
      <c r="H64" s="37"/>
      <c r="I64" s="5"/>
    </row>
    <row r="65" spans="1:9" ht="15.75" customHeight="1">
      <c r="A65" s="202"/>
      <c r="B65" s="54" t="str">
        <f>'Listas de Precios'!B66</f>
        <v>BTa-02</v>
      </c>
      <c r="C65" s="54" t="str">
        <f>IF(B65="","",'Listas de Precios'!C66)</f>
        <v>Pink Velvet</v>
      </c>
      <c r="D65" s="54"/>
      <c r="E65" s="251">
        <f>IF(B65="","",'Listas de Precios'!M66)</f>
        <v>36.200000000000003</v>
      </c>
      <c r="F65" s="252">
        <f>IF(C65="","",'Listas de Precios'!N66)</f>
        <v>37</v>
      </c>
      <c r="G65" s="253">
        <f>IF(E65="","",'Listas de Precios'!O66)</f>
        <v>47.5</v>
      </c>
      <c r="H65" s="37"/>
      <c r="I65" s="5"/>
    </row>
    <row r="66" spans="1:9" ht="15.75" customHeight="1">
      <c r="A66" s="224">
        <v>2.6</v>
      </c>
      <c r="B66" s="54" t="str">
        <f>'Listas de Precios'!B67</f>
        <v>BTa-03</v>
      </c>
      <c r="C66" s="54" t="str">
        <f>IF(B66="","",'Listas de Precios'!C67)</f>
        <v>Pink Velvet</v>
      </c>
      <c r="D66" s="54"/>
      <c r="E66" s="251">
        <f>IF(B66="","",'Listas de Precios'!M67)</f>
        <v>4.2</v>
      </c>
      <c r="F66" s="252">
        <f>IF(C66="","",'Listas de Precios'!N67)</f>
        <v>3.5</v>
      </c>
      <c r="G66" s="253">
        <f>IF(E66="","",'Listas de Precios'!O67)</f>
        <v>4.8</v>
      </c>
      <c r="H66" s="37"/>
      <c r="I66" s="5"/>
    </row>
    <row r="67" spans="1:9" ht="15.75" customHeight="1">
      <c r="A67" s="5"/>
      <c r="B67" s="54" t="str">
        <f>'Listas de Precios'!B68</f>
        <v>BTa-04</v>
      </c>
      <c r="C67" s="54" t="str">
        <f>IF(B67="","",'Listas de Precios'!C68)</f>
        <v>Pink Velvet</v>
      </c>
      <c r="D67" s="54"/>
      <c r="E67" s="251">
        <f>IF(B67="","",'Listas de Precios'!M68)</f>
        <v>0</v>
      </c>
      <c r="F67" s="252">
        <f>IF(C67="","",'Listas de Precios'!N68)</f>
        <v>27</v>
      </c>
      <c r="G67" s="253">
        <f>IF(E67="","",'Listas de Precios'!O68)</f>
        <v>37</v>
      </c>
      <c r="H67" s="37"/>
      <c r="I67" s="5"/>
    </row>
    <row r="68" spans="1:9" ht="15.75" customHeight="1">
      <c r="A68" s="5"/>
      <c r="B68" s="54" t="str">
        <f>'Listas de Precios'!B69</f>
        <v>BTa-05</v>
      </c>
      <c r="C68" s="54" t="str">
        <f>IF(B68="","",'Listas de Precios'!C69)</f>
        <v>Pink Velvet</v>
      </c>
      <c r="D68" s="54"/>
      <c r="E68" s="251">
        <f>IF(B68="","",'Listas de Precios'!M69)</f>
        <v>58</v>
      </c>
      <c r="F68" s="252">
        <f>IF(C68="","",'Listas de Precios'!N69)</f>
        <v>50</v>
      </c>
      <c r="G68" s="253">
        <f>IF(E68="","",'Listas de Precios'!O69)</f>
        <v>76</v>
      </c>
      <c r="H68" s="37"/>
      <c r="I68" s="5"/>
    </row>
    <row r="69" spans="1:9" ht="15.75" customHeight="1">
      <c r="A69" s="5"/>
      <c r="B69" s="54" t="str">
        <f>'Listas de Precios'!B70</f>
        <v>BTa-06</v>
      </c>
      <c r="C69" s="54" t="str">
        <f>IF(B69="","",'Listas de Precios'!C70)</f>
        <v>Pink Velvet SG</v>
      </c>
      <c r="D69" s="54"/>
      <c r="E69" s="251">
        <f>IF(B69="","",'Listas de Precios'!M70)</f>
        <v>38</v>
      </c>
      <c r="F69" s="252">
        <f>IF(C69="","",'Listas de Precios'!N70)</f>
        <v>34.700000000000003</v>
      </c>
      <c r="G69" s="253">
        <f>IF(E69="","",'Listas de Precios'!O70)</f>
        <v>51.4</v>
      </c>
      <c r="H69" s="37"/>
      <c r="I69" s="5"/>
    </row>
    <row r="70" spans="1:9" ht="15.75" customHeight="1">
      <c r="A70" s="5"/>
      <c r="B70" s="54" t="str">
        <f>'Listas de Precios'!B71</f>
        <v>BTa-07</v>
      </c>
      <c r="C70" s="54" t="str">
        <f>IF(B70="","",'Listas de Precios'!C71)</f>
        <v>Pink Velvet SG</v>
      </c>
      <c r="D70" s="54"/>
      <c r="E70" s="251">
        <f>IF(B70="","",'Listas de Precios'!M71)</f>
        <v>3.65</v>
      </c>
      <c r="F70" s="252">
        <f>IF(C70="","",'Listas de Precios'!N71)</f>
        <v>3.75</v>
      </c>
      <c r="G70" s="253">
        <f>IF(E70="","",'Listas de Precios'!O71)</f>
        <v>5.3</v>
      </c>
      <c r="H70" s="37"/>
      <c r="I70" s="5"/>
    </row>
    <row r="71" spans="1:9" ht="15.75" customHeight="1">
      <c r="A71" s="5"/>
      <c r="B71" s="54" t="str">
        <f>'Listas de Precios'!B72</f>
        <v>BTa-08</v>
      </c>
      <c r="C71" s="54" t="str">
        <f>IF(B71="","",'Listas de Precios'!C72)</f>
        <v>Pink Velvet SG</v>
      </c>
      <c r="D71" s="54"/>
      <c r="E71" s="251">
        <f>IF(B71="","",'Listas de Precios'!M72)</f>
        <v>0</v>
      </c>
      <c r="F71" s="252">
        <f>IF(C71="","",'Listas de Precios'!N72)</f>
        <v>27.5</v>
      </c>
      <c r="G71" s="253">
        <f>IF(E71="","",'Listas de Precios'!O72)</f>
        <v>39.5</v>
      </c>
      <c r="H71" s="37"/>
      <c r="I71" s="5"/>
    </row>
    <row r="72" spans="1:9" ht="15.75" customHeight="1">
      <c r="A72" s="5"/>
      <c r="B72" s="54" t="str">
        <f>'Listas de Precios'!B73</f>
        <v>BTa-09</v>
      </c>
      <c r="C72" s="54" t="str">
        <f>IF(B72="","",'Listas de Precios'!C73)</f>
        <v>Pink Velvet SG</v>
      </c>
      <c r="D72" s="54"/>
      <c r="E72" s="251">
        <f>IF(B72="","",'Listas de Precios'!M73)</f>
        <v>60</v>
      </c>
      <c r="F72" s="252">
        <f>IF(C72="","",'Listas de Precios'!N73)</f>
        <v>55</v>
      </c>
      <c r="G72" s="253">
        <f>IF(E72="","",'Listas de Precios'!O73)</f>
        <v>80</v>
      </c>
      <c r="H72" s="37"/>
      <c r="I72" s="5"/>
    </row>
    <row r="73" spans="1:9" ht="15.75" customHeight="1">
      <c r="A73" s="5"/>
      <c r="B73" s="54" t="str">
        <f>'Listas de Precios'!B74</f>
        <v>BTr-01</v>
      </c>
      <c r="C73" s="54" t="str">
        <f>IF(B73="","",'Listas de Precios'!C74)</f>
        <v>Trufas Lima / Limón</v>
      </c>
      <c r="D73" s="54"/>
      <c r="E73" s="251">
        <f>IF(B73="","",'Listas de Precios'!M74)</f>
        <v>1.25</v>
      </c>
      <c r="F73" s="252">
        <f>IF(C73="","",'Listas de Precios'!N74)</f>
        <v>7.3</v>
      </c>
      <c r="G73" s="253">
        <f>IF(E73="","",'Listas de Precios'!O74)</f>
        <v>8.3000000000000007</v>
      </c>
      <c r="H73" s="37"/>
      <c r="I73" s="5"/>
    </row>
    <row r="74" spans="1:9" ht="15.75" customHeight="1">
      <c r="A74" s="5"/>
      <c r="B74" s="54" t="str">
        <f>'Listas de Precios'!B75</f>
        <v>BTr-02</v>
      </c>
      <c r="C74" s="54" t="str">
        <f>IF(B74="","",'Listas de Precios'!C75)</f>
        <v>Trufas Maracuyá</v>
      </c>
      <c r="D74" s="54"/>
      <c r="E74" s="251">
        <f>IF(B74="","",'Listas de Precios'!M75)</f>
        <v>1.4</v>
      </c>
      <c r="F74" s="252">
        <f>IF(C74="","",'Listas de Precios'!N75)</f>
        <v>7.3</v>
      </c>
      <c r="G74" s="253">
        <f>IF(E74="","",'Listas de Precios'!O75)</f>
        <v>8.3000000000000007</v>
      </c>
      <c r="H74" s="37"/>
      <c r="I74" s="5"/>
    </row>
    <row r="75" spans="1:9" ht="15.75" customHeight="1">
      <c r="A75" s="5"/>
      <c r="B75" s="54" t="str">
        <f>'Listas de Precios'!B76</f>
        <v>BTr-03</v>
      </c>
      <c r="C75" s="54" t="str">
        <f>IF(B75="","",'Listas de Precios'!C76)</f>
        <v>Trufas Naranja</v>
      </c>
      <c r="D75" s="54"/>
      <c r="E75" s="251">
        <f>IF(B75="","",'Listas de Precios'!M76)</f>
        <v>1.25</v>
      </c>
      <c r="F75" s="252">
        <f>IF(C75="","",'Listas de Precios'!N76)</f>
        <v>7.3</v>
      </c>
      <c r="G75" s="253">
        <f>IF(E75="","",'Listas de Precios'!O76)</f>
        <v>8.3000000000000007</v>
      </c>
      <c r="H75" s="37"/>
      <c r="I75" s="5"/>
    </row>
    <row r="76" spans="1:9" ht="15.75" customHeight="1">
      <c r="A76" s="224">
        <v>3.15</v>
      </c>
      <c r="B76" s="54" t="str">
        <f>'Listas de Precios'!B77</f>
        <v>BVa-01</v>
      </c>
      <c r="C76" s="54" t="str">
        <f>IF(B76="","",'Listas de Precios'!C77)</f>
        <v>Vasito Apple crumble</v>
      </c>
      <c r="D76" s="54"/>
      <c r="E76" s="251">
        <f>IF(B76="","",'Listas de Precios'!M77)</f>
        <v>4.75</v>
      </c>
      <c r="F76" s="252">
        <f>IF(C76="","",'Listas de Precios'!N77)</f>
        <v>3.9</v>
      </c>
      <c r="G76" s="253">
        <f>IF(E76="","",'Listas de Precios'!O77)</f>
        <v>4.5</v>
      </c>
      <c r="H76" s="37"/>
      <c r="I76" s="5"/>
    </row>
    <row r="77" spans="1:9" ht="15.75" customHeight="1">
      <c r="A77" s="224">
        <v>3.15</v>
      </c>
      <c r="B77" s="54" t="str">
        <f>'Listas de Precios'!B78</f>
        <v>BVa-02</v>
      </c>
      <c r="C77" s="54" t="str">
        <f>IF(B77="","",'Listas de Precios'!C78)</f>
        <v>Vasito crema limon</v>
      </c>
      <c r="D77" s="54"/>
      <c r="E77" s="251">
        <f>IF(B77="","",'Listas de Precios'!M78)</f>
        <v>4.5999999999999996</v>
      </c>
      <c r="F77" s="252">
        <f>IF(C77="","",'Listas de Precios'!N78)</f>
        <v>3.9</v>
      </c>
      <c r="G77" s="253">
        <f>IF(E77="","",'Listas de Precios'!O78)</f>
        <v>4.5</v>
      </c>
      <c r="H77" s="37"/>
      <c r="I77" s="5"/>
    </row>
    <row r="78" spans="1:9" ht="15.75" customHeight="1">
      <c r="A78" s="224">
        <v>3.15</v>
      </c>
      <c r="B78" s="54" t="str">
        <f>'Listas de Precios'!B79</f>
        <v>BVa-03</v>
      </c>
      <c r="C78" s="54" t="str">
        <f>IF(B78="","",'Listas de Precios'!C79)</f>
        <v>pastelito Tiramisú</v>
      </c>
      <c r="D78" s="54"/>
      <c r="E78" s="251">
        <f>IF(B78="","",'Listas de Precios'!M79)</f>
        <v>4.25</v>
      </c>
      <c r="F78" s="252">
        <f>IF(C78="","",'Listas de Precios'!N79)</f>
        <v>4.4000000000000004</v>
      </c>
      <c r="G78" s="253">
        <f>IF(E78="","",'Listas de Precios'!O79)</f>
        <v>5.5</v>
      </c>
      <c r="H78" s="37"/>
      <c r="I78" s="5"/>
    </row>
    <row r="79" spans="1:9" ht="15.75" customHeight="1">
      <c r="A79" s="5"/>
      <c r="B79" s="54" t="str">
        <f>'Listas de Precios'!B80</f>
        <v>PNa-01</v>
      </c>
      <c r="C79" s="54" t="str">
        <f>IF(B79="","",'Listas de Precios'!C80)</f>
        <v>Pastelito Crudivegano Cacao y Avellana S/A</v>
      </c>
      <c r="D79" s="54"/>
      <c r="E79" s="251">
        <f>IF(B79="","",'Listas de Precios'!M80)</f>
        <v>5.9</v>
      </c>
      <c r="F79" s="252">
        <f>IF(C79="","",'Listas de Precios'!N80)</f>
        <v>4.0999999999999996</v>
      </c>
      <c r="G79" s="253">
        <f>IF(E79="","",'Listas de Precios'!O80)</f>
        <v>6.35</v>
      </c>
      <c r="H79" s="37"/>
      <c r="I79" s="5"/>
    </row>
    <row r="80" spans="1:9" ht="15.75" customHeight="1">
      <c r="A80" s="5"/>
      <c r="B80" s="54" t="str">
        <f>'Listas de Precios'!B81</f>
        <v>PNa-02</v>
      </c>
      <c r="C80" s="54" t="str">
        <f>IF(B80="","",'Listas de Precios'!C81)</f>
        <v>Pastelito Crudivegano Cacao y Avellana Sirope</v>
      </c>
      <c r="D80" s="54"/>
      <c r="E80" s="251">
        <f>IF(B80="","",'Listas de Precios'!M81)</f>
        <v>6</v>
      </c>
      <c r="F80" s="252">
        <f>IF(C80="","",'Listas de Precios'!N81)</f>
        <v>3.7</v>
      </c>
      <c r="G80" s="253">
        <f>IF(E80="","",'Listas de Precios'!O81)</f>
        <v>0</v>
      </c>
      <c r="H80" s="37"/>
      <c r="I80" s="5"/>
    </row>
    <row r="81" spans="1:9" ht="15.75" customHeight="1">
      <c r="A81" s="5"/>
      <c r="B81" s="54" t="str">
        <f>'Listas de Precios'!B82</f>
        <v>PNa-03</v>
      </c>
      <c r="C81" s="54" t="str">
        <f>IF(B81="","",'Listas de Precios'!C82)</f>
        <v>Pastelito Crudivegano con Sirope (eliminar)</v>
      </c>
      <c r="D81" s="54"/>
      <c r="E81" s="251">
        <f>IF(B81="","",'Listas de Precios'!M82)</f>
        <v>3.35</v>
      </c>
      <c r="F81" s="252">
        <f>IF(C81="","",'Listas de Precios'!N82)</f>
        <v>3.7</v>
      </c>
      <c r="G81" s="253">
        <f>IF(E81="","",'Listas de Precios'!O82)</f>
        <v>5.8</v>
      </c>
      <c r="H81" s="37"/>
      <c r="I81" s="5"/>
    </row>
    <row r="82" spans="1:9" ht="15.75" customHeight="1">
      <c r="A82" s="5"/>
      <c r="B82" s="54" t="str">
        <f>'Listas de Precios'!B83</f>
        <v>PNa-04</v>
      </c>
      <c r="C82" s="54" t="str">
        <f>IF(B82="","",'Listas de Precios'!C83)</f>
        <v xml:space="preserve">Pastel Crudivegano  cacao y avellana S/A </v>
      </c>
      <c r="D82" s="54"/>
      <c r="E82" s="251">
        <f>IF(B82="","",'Listas de Precios'!M83)</f>
        <v>38</v>
      </c>
      <c r="F82" s="252">
        <f>IF(C82="","",'Listas de Precios'!N83)</f>
        <v>42</v>
      </c>
      <c r="G82" s="253">
        <f>IF(E82="","",'Listas de Precios'!O83)</f>
        <v>52</v>
      </c>
      <c r="H82" s="37"/>
      <c r="I82" s="5"/>
    </row>
    <row r="83" spans="1:9" ht="15.75" customHeight="1">
      <c r="A83" s="224">
        <v>28.25</v>
      </c>
      <c r="B83" s="54" t="str">
        <f>'Listas de Precios'!B84</f>
        <v>PCh-01</v>
      </c>
      <c r="C83" s="54" t="str">
        <f>IF(B83="","",'Listas de Precios'!C84)</f>
        <v>Cheesecake Chocolate, nueces y cookies</v>
      </c>
      <c r="D83" s="54"/>
      <c r="E83" s="251">
        <f>IF(B83="","",'Listas de Precios'!M84)</f>
        <v>48</v>
      </c>
      <c r="F83" s="252">
        <f>IF(C83="","",'Listas de Precios'!N84)</f>
        <v>38</v>
      </c>
      <c r="G83" s="253">
        <f>IF(E83="","",'Listas de Precios'!O84)</f>
        <v>47.5</v>
      </c>
      <c r="H83" s="37"/>
      <c r="I83" s="5"/>
    </row>
    <row r="84" spans="1:9" ht="15.75" customHeight="1">
      <c r="A84" s="5"/>
      <c r="B84" s="54" t="str">
        <f>'Listas de Precios'!B85</f>
        <v>PCh-02</v>
      </c>
      <c r="C84" s="54" t="str">
        <f>IF(B84="","",'Listas de Precios'!C85)</f>
        <v>Cheesecake Chocolate, nueces y cookies</v>
      </c>
      <c r="D84" s="54"/>
      <c r="E84" s="251">
        <f>IF(B84="","",'Listas de Precios'!M85)</f>
        <v>0</v>
      </c>
      <c r="F84" s="252">
        <f>IF(C84="","",'Listas de Precios'!N85)</f>
        <v>30</v>
      </c>
      <c r="G84" s="253">
        <f>IF(E84="","",'Listas de Precios'!O85)</f>
        <v>37</v>
      </c>
      <c r="H84" s="37"/>
      <c r="I84" s="5"/>
    </row>
    <row r="85" spans="1:9" ht="15.75" customHeight="1">
      <c r="A85" s="5"/>
      <c r="B85" s="54" t="str">
        <f>'Listas de Precios'!B86</f>
        <v>PCh-03</v>
      </c>
      <c r="C85" s="54" t="str">
        <f>IF(B85="","",'Listas de Precios'!C86)</f>
        <v>Cheesecake Chocolate, nueces y cookies</v>
      </c>
      <c r="D85" s="54"/>
      <c r="E85" s="251">
        <f>IF(B85="","",'Listas de Precios'!M86)</f>
        <v>64</v>
      </c>
      <c r="F85" s="252">
        <f>IF(C85="","",'Listas de Precios'!N86)</f>
        <v>50</v>
      </c>
      <c r="G85" s="253">
        <f>IF(E85="","",'Listas de Precios'!O86)</f>
        <v>76</v>
      </c>
      <c r="H85" s="37"/>
      <c r="I85" s="5"/>
    </row>
    <row r="86" spans="1:9" ht="15.75" customHeight="1">
      <c r="A86" s="5"/>
      <c r="B86" s="54" t="str">
        <f>'Listas de Precios'!B87</f>
        <v>PCh-04</v>
      </c>
      <c r="C86" s="54" t="str">
        <f>IF(B86="","",'Listas de Precios'!C87)</f>
        <v>Cheesecake Coco y Piña</v>
      </c>
      <c r="D86" s="54"/>
      <c r="E86" s="251">
        <f>IF(B86="","",'Listas de Precios'!M87)</f>
        <v>43</v>
      </c>
      <c r="F86" s="252">
        <f>IF(C86="","",'Listas de Precios'!N87)</f>
        <v>38</v>
      </c>
      <c r="G86" s="253">
        <f>IF(E86="","",'Listas de Precios'!O87)</f>
        <v>47.5</v>
      </c>
      <c r="H86" s="37"/>
      <c r="I86" s="5"/>
    </row>
    <row r="87" spans="1:9" ht="15.75" customHeight="1">
      <c r="A87" s="5"/>
      <c r="B87" s="54" t="str">
        <f>'Listas de Precios'!B88</f>
        <v>PCh-05</v>
      </c>
      <c r="C87" s="54" t="str">
        <f>IF(B87="","",'Listas de Precios'!C88)</f>
        <v>Cheesecake Coco y Piña</v>
      </c>
      <c r="D87" s="54"/>
      <c r="E87" s="251">
        <f>IF(B87="","",'Listas de Precios'!M88)</f>
        <v>0</v>
      </c>
      <c r="F87" s="252">
        <f>IF(C87="","",'Listas de Precios'!N88)</f>
        <v>30</v>
      </c>
      <c r="G87" s="253">
        <f>IF(E87="","",'Listas de Precios'!O88)</f>
        <v>37</v>
      </c>
      <c r="H87" s="37"/>
      <c r="I87" s="5"/>
    </row>
    <row r="88" spans="1:9" ht="15.75" customHeight="1">
      <c r="A88" s="5"/>
      <c r="B88" s="54" t="str">
        <f>'Listas de Precios'!B89</f>
        <v>PCh-06</v>
      </c>
      <c r="C88" s="54" t="str">
        <f>IF(B88="","",'Listas de Precios'!C89)</f>
        <v>Cheesecake Coco y Piña</v>
      </c>
      <c r="D88" s="54"/>
      <c r="E88" s="251">
        <f>IF(B88="","",'Listas de Precios'!M89)</f>
        <v>72.540000000000006</v>
      </c>
      <c r="F88" s="252">
        <f>IF(C88="","",'Listas de Precios'!N89)</f>
        <v>50</v>
      </c>
      <c r="G88" s="253">
        <f>IF(E88="","",'Listas de Precios'!O89)</f>
        <v>76</v>
      </c>
      <c r="H88" s="37"/>
      <c r="I88" s="5"/>
    </row>
    <row r="89" spans="1:9" ht="15.75" customHeight="1">
      <c r="A89" s="5"/>
      <c r="B89" s="54" t="str">
        <f>'Listas de Precios'!B90</f>
        <v>PCh-07</v>
      </c>
      <c r="C89" s="54" t="str">
        <f>IF(B89="","",'Listas de Precios'!C90)</f>
        <v>Cheesecake Dulce de Leche y Avellana</v>
      </c>
      <c r="D89" s="54"/>
      <c r="E89" s="251">
        <f>IF(B89="","",'Listas de Precios'!M90)</f>
        <v>47.39</v>
      </c>
      <c r="F89" s="252">
        <f>IF(C89="","",'Listas de Precios'!N90)</f>
        <v>38</v>
      </c>
      <c r="G89" s="253">
        <f>IF(E89="","",'Listas de Precios'!O90)</f>
        <v>50.5</v>
      </c>
      <c r="H89" s="37"/>
      <c r="I89" s="5"/>
    </row>
    <row r="90" spans="1:9" ht="15.75" customHeight="1">
      <c r="A90" s="5"/>
      <c r="B90" s="54" t="str">
        <f>'Listas de Precios'!B91</f>
        <v>PCh-08</v>
      </c>
      <c r="C90" s="54" t="str">
        <f>IF(B90="","",'Listas de Precios'!C91)</f>
        <v>Cheesecake Dulce de Leche y Avellana</v>
      </c>
      <c r="D90" s="54"/>
      <c r="E90" s="251">
        <f>IF(B90="","",'Listas de Precios'!M91)</f>
        <v>0</v>
      </c>
      <c r="F90" s="252">
        <f>IF(C90="","",'Listas de Precios'!N91)</f>
        <v>32</v>
      </c>
      <c r="G90" s="253">
        <f>IF(E90="","",'Listas de Precios'!O91)</f>
        <v>40</v>
      </c>
      <c r="H90" s="37"/>
      <c r="I90" s="5"/>
    </row>
    <row r="91" spans="1:9" ht="15.75" customHeight="1">
      <c r="A91" s="5"/>
      <c r="B91" s="54" t="str">
        <f>'Listas de Precios'!B92</f>
        <v>PCh-09</v>
      </c>
      <c r="C91" s="54" t="str">
        <f>IF(B91="","",'Listas de Precios'!C92)</f>
        <v>Cheesecake Dulce de Leche y Avellana</v>
      </c>
      <c r="D91" s="54"/>
      <c r="E91" s="251">
        <f>IF(B91="","",'Listas de Precios'!M92)</f>
        <v>83</v>
      </c>
      <c r="F91" s="252">
        <f>IF(C91="","",'Listas de Precios'!N92)</f>
        <v>56</v>
      </c>
      <c r="G91" s="253">
        <f>IF(E91="","",'Listas de Precios'!O92)</f>
        <v>79</v>
      </c>
      <c r="H91" s="37"/>
      <c r="I91" s="5"/>
    </row>
    <row r="92" spans="1:9" ht="15.75" customHeight="1">
      <c r="A92" s="5"/>
      <c r="B92" s="54" t="str">
        <f>'Listas de Precios'!B93</f>
        <v>PCh-10</v>
      </c>
      <c r="C92" s="54" t="str">
        <f>IF(B92="","",'Listas de Precios'!C93)</f>
        <v>Cheesecake Frutos Rojos</v>
      </c>
      <c r="D92" s="54"/>
      <c r="E92" s="251">
        <f>IF(B92="","",'Listas de Precios'!M93)</f>
        <v>50</v>
      </c>
      <c r="F92" s="252">
        <f>IF(C92="","",'Listas de Precios'!N93)</f>
        <v>38</v>
      </c>
      <c r="G92" s="253">
        <f>IF(E92="","",'Listas de Precios'!O93)</f>
        <v>47.5</v>
      </c>
      <c r="H92" s="37"/>
      <c r="I92" s="5"/>
    </row>
    <row r="93" spans="1:9" ht="15.75" customHeight="1">
      <c r="A93" s="224">
        <v>3.5</v>
      </c>
      <c r="B93" s="54" t="str">
        <f>'Listas de Precios'!B94</f>
        <v>PCh-11</v>
      </c>
      <c r="C93" s="54" t="str">
        <f>IF(B93="","",'Listas de Precios'!C94)</f>
        <v>Cheesecake Frutos Rojos</v>
      </c>
      <c r="D93" s="54"/>
      <c r="E93" s="251">
        <f>IF(B93="","",'Listas de Precios'!M94)</f>
        <v>4</v>
      </c>
      <c r="F93" s="252">
        <f>IF(C93="","",'Listas de Precios'!N94)</f>
        <v>4.2</v>
      </c>
      <c r="G93" s="253">
        <f>IF(E93="","",'Listas de Precios'!O94)</f>
        <v>5.3</v>
      </c>
      <c r="H93" s="37"/>
      <c r="I93" s="5"/>
    </row>
    <row r="94" spans="1:9" ht="15.75" customHeight="1">
      <c r="A94" s="5"/>
      <c r="B94" s="54" t="str">
        <f>'Listas de Precios'!B95</f>
        <v>PCh-12</v>
      </c>
      <c r="C94" s="54" t="str">
        <f>IF(B94="","",'Listas de Precios'!C95)</f>
        <v>Cheesecake Frutos Rojos</v>
      </c>
      <c r="D94" s="54"/>
      <c r="E94" s="251">
        <f>IF(B94="","",'Listas de Precios'!M95)</f>
        <v>0</v>
      </c>
      <c r="F94" s="252">
        <f>IF(C94="","",'Listas de Precios'!N95)</f>
        <v>30</v>
      </c>
      <c r="G94" s="253">
        <f>IF(E94="","",'Listas de Precios'!O95)</f>
        <v>37</v>
      </c>
      <c r="H94" s="37"/>
      <c r="I94" s="5"/>
    </row>
    <row r="95" spans="1:9" ht="15.75" customHeight="1">
      <c r="A95" s="5"/>
      <c r="B95" s="54" t="str">
        <f>'Listas de Precios'!B96</f>
        <v>PCh-13</v>
      </c>
      <c r="C95" s="54" t="str">
        <f>IF(B95="","",'Listas de Precios'!C96)</f>
        <v>Cheesecake Frutos Rojos</v>
      </c>
      <c r="D95" s="54"/>
      <c r="E95" s="251">
        <f>IF(B95="","",'Listas de Precios'!M96)</f>
        <v>76.099999999999994</v>
      </c>
      <c r="F95" s="252">
        <f>IF(C95="","",'Listas de Precios'!N96)</f>
        <v>50</v>
      </c>
      <c r="G95" s="253">
        <f>IF(E95="","",'Listas de Precios'!O96)</f>
        <v>76</v>
      </c>
      <c r="H95" s="37"/>
      <c r="I95" s="5"/>
    </row>
    <row r="96" spans="1:9" ht="15.75" customHeight="1">
      <c r="A96" s="224">
        <v>3.5</v>
      </c>
      <c r="B96" s="54" t="str">
        <f>'Listas de Precios'!B97</f>
        <v>PCh-14</v>
      </c>
      <c r="C96" s="54" t="str">
        <f>IF(B96="","",'Listas de Precios'!C97)</f>
        <v>Cheesecake Ind.  Limón y Merengue</v>
      </c>
      <c r="D96" s="54"/>
      <c r="E96" s="251">
        <f>IF(B96="","",'Listas de Precios'!M97)</f>
        <v>4.8</v>
      </c>
      <c r="F96" s="252">
        <f>IF(C96="","",'Listas de Precios'!N97)</f>
        <v>4.2</v>
      </c>
      <c r="G96" s="253">
        <f>IF(E96="","",'Listas de Precios'!O97)</f>
        <v>5.3</v>
      </c>
      <c r="H96" s="37"/>
      <c r="I96" s="5"/>
    </row>
    <row r="97" spans="1:9" ht="15.75" customHeight="1">
      <c r="A97" s="5"/>
      <c r="B97" s="54" t="str">
        <f>'Listas de Precios'!B98</f>
        <v>PCh-15</v>
      </c>
      <c r="C97" s="54" t="str">
        <f>IF(B97="","",'Listas de Precios'!C98)</f>
        <v>Cheesecake Ind. Maracuyá</v>
      </c>
      <c r="D97" s="54"/>
      <c r="E97" s="251">
        <f>IF(B97="","",'Listas de Precios'!M98)</f>
        <v>3.95</v>
      </c>
      <c r="F97" s="252">
        <f>IF(C97="","",'Listas de Precios'!N98)</f>
        <v>4.2</v>
      </c>
      <c r="G97" s="253">
        <f>IF(E97="","",'Listas de Precios'!O98)</f>
        <v>5.3</v>
      </c>
      <c r="H97" s="37"/>
      <c r="I97" s="5"/>
    </row>
    <row r="98" spans="1:9" ht="15.75" customHeight="1">
      <c r="A98" s="224">
        <v>3.5</v>
      </c>
      <c r="B98" s="54" t="str">
        <f>'Listas de Precios'!B99</f>
        <v>PCh-16</v>
      </c>
      <c r="C98" s="54" t="str">
        <f>IF(B98="","",'Listas de Precios'!C99)</f>
        <v xml:space="preserve">Cheesecake Ind. Chocolate chocolate, nueces y cookies </v>
      </c>
      <c r="D98" s="54"/>
      <c r="E98" s="251">
        <f>IF(B98="","",'Listas de Precios'!M99)</f>
        <v>3.6</v>
      </c>
      <c r="F98" s="252">
        <f>IF(C98="","",'Listas de Precios'!N99)</f>
        <v>4.2</v>
      </c>
      <c r="G98" s="253">
        <f>IF(E98="","",'Listas de Precios'!O99)</f>
        <v>5.3</v>
      </c>
      <c r="H98" s="37"/>
      <c r="I98" s="5"/>
    </row>
    <row r="99" spans="1:9" ht="15.75" customHeight="1">
      <c r="A99" s="5"/>
      <c r="B99" s="54" t="str">
        <f>'Listas de Precios'!B100</f>
        <v>PCh-17</v>
      </c>
      <c r="C99" s="54" t="str">
        <f>IF(B99="","",'Listas de Precios'!C100)</f>
        <v>Cheesecake Limón y Merengue</v>
      </c>
      <c r="D99" s="54"/>
      <c r="E99" s="251">
        <f>IF(B99="","",'Listas de Precios'!M100)</f>
        <v>45</v>
      </c>
      <c r="F99" s="252">
        <f>IF(C99="","",'Listas de Precios'!N100)</f>
        <v>38</v>
      </c>
      <c r="G99" s="253">
        <f>IF(E99="","",'Listas de Precios'!O100)</f>
        <v>47.5</v>
      </c>
      <c r="H99" s="37"/>
      <c r="I99" s="5"/>
    </row>
    <row r="100" spans="1:9" ht="15.75" customHeight="1">
      <c r="A100" s="5"/>
      <c r="B100" s="54" t="str">
        <f>'Listas de Precios'!B101</f>
        <v>PCh-18</v>
      </c>
      <c r="C100" s="54" t="str">
        <f>IF(B100="","",'Listas de Precios'!C101)</f>
        <v>Cheesecake Limón y Merengue</v>
      </c>
      <c r="D100" s="54"/>
      <c r="E100" s="251">
        <f>IF(B100="","",'Listas de Precios'!M101)</f>
        <v>0</v>
      </c>
      <c r="F100" s="252">
        <f>IF(C100="","",'Listas de Precios'!N101)</f>
        <v>30</v>
      </c>
      <c r="G100" s="253">
        <f>IF(E100="","",'Listas de Precios'!O101)</f>
        <v>37</v>
      </c>
      <c r="H100" s="37"/>
      <c r="I100" s="5"/>
    </row>
    <row r="101" spans="1:9" ht="15.75" customHeight="1">
      <c r="A101" s="5"/>
      <c r="B101" s="54" t="str">
        <f>'Listas de Precios'!B102</f>
        <v>PCh-19</v>
      </c>
      <c r="C101" s="54" t="str">
        <f>IF(B101="","",'Listas de Precios'!C102)</f>
        <v>Cheesecake Limón y Merengue</v>
      </c>
      <c r="D101" s="54"/>
      <c r="E101" s="251">
        <f>IF(B101="","",'Listas de Precios'!M102)</f>
        <v>72.41</v>
      </c>
      <c r="F101" s="252">
        <f>IF(C101="","",'Listas de Precios'!N102)</f>
        <v>50</v>
      </c>
      <c r="G101" s="253">
        <f>IF(E101="","",'Listas de Precios'!O102)</f>
        <v>76</v>
      </c>
      <c r="H101" s="37"/>
      <c r="I101" s="5"/>
    </row>
    <row r="102" spans="1:9" ht="15.75" customHeight="1">
      <c r="A102" s="5"/>
      <c r="B102" s="54" t="str">
        <f>'Listas de Precios'!B103</f>
        <v>PCh-20</v>
      </c>
      <c r="C102" s="54" t="str">
        <f>IF(B102="","",'Listas de Precios'!C103)</f>
        <v>Cheesecake Mango y Franbuesa</v>
      </c>
      <c r="D102" s="54"/>
      <c r="E102" s="251">
        <f>IF(B102="","",'Listas de Precios'!M103)</f>
        <v>51.92</v>
      </c>
      <c r="F102" s="252">
        <f>IF(C102="","",'Listas de Precios'!N103)</f>
        <v>38</v>
      </c>
      <c r="G102" s="253">
        <f>IF(E102="","",'Listas de Precios'!O103)</f>
        <v>47.5</v>
      </c>
      <c r="H102" s="37"/>
      <c r="I102" s="5"/>
    </row>
    <row r="103" spans="1:9" ht="15.75" customHeight="1">
      <c r="A103" s="5"/>
      <c r="B103" s="54" t="str">
        <f>'Listas de Precios'!B104</f>
        <v>PCh-21</v>
      </c>
      <c r="C103" s="54" t="str">
        <f>IF(B103="","",'Listas de Precios'!C104)</f>
        <v>Cheesecake Mango y Franbuesa</v>
      </c>
      <c r="D103" s="54"/>
      <c r="E103" s="251">
        <f>IF(B103="","",'Listas de Precios'!M104)</f>
        <v>0</v>
      </c>
      <c r="F103" s="252">
        <f>IF(C103="","",'Listas de Precios'!N104)</f>
        <v>30</v>
      </c>
      <c r="G103" s="253">
        <f>IF(E103="","",'Listas de Precios'!O104)</f>
        <v>37</v>
      </c>
      <c r="H103" s="37"/>
      <c r="I103" s="5"/>
    </row>
    <row r="104" spans="1:9" ht="15.75" customHeight="1">
      <c r="A104" s="5"/>
      <c r="B104" s="54" t="str">
        <f>'Listas de Precios'!B105</f>
        <v>PCh-22</v>
      </c>
      <c r="C104" s="54" t="str">
        <f>IF(B104="","",'Listas de Precios'!C105)</f>
        <v>Cheesecake Mango y Franbuesa</v>
      </c>
      <c r="D104" s="54"/>
      <c r="E104" s="251">
        <f>IF(B104="","",'Listas de Precios'!M105)</f>
        <v>79.66</v>
      </c>
      <c r="F104" s="252">
        <f>IF(C104="","",'Listas de Precios'!N105)</f>
        <v>50</v>
      </c>
      <c r="G104" s="253">
        <f>IF(E104="","",'Listas de Precios'!O105)</f>
        <v>76</v>
      </c>
      <c r="H104" s="37"/>
      <c r="I104" s="5"/>
    </row>
    <row r="105" spans="1:9" ht="15.75" customHeight="1">
      <c r="A105" s="5"/>
      <c r="B105" s="54" t="str">
        <f>'Listas de Precios'!B106</f>
        <v>PCh-23</v>
      </c>
      <c r="C105" s="54" t="str">
        <f>IF(B105="","",'Listas de Precios'!C106)</f>
        <v xml:space="preserve">Cheesecake Maracuyá </v>
      </c>
      <c r="D105" s="54"/>
      <c r="E105" s="251">
        <f>IF(B105="","",'Listas de Precios'!M106)</f>
        <v>49.69</v>
      </c>
      <c r="F105" s="252">
        <f>IF(C105="","",'Listas de Precios'!N106)</f>
        <v>38</v>
      </c>
      <c r="G105" s="253">
        <f>IF(E105="","",'Listas de Precios'!O106)</f>
        <v>47.5</v>
      </c>
      <c r="H105" s="37"/>
      <c r="I105" s="5"/>
    </row>
    <row r="106" spans="1:9" ht="15.75" customHeight="1">
      <c r="A106" s="5"/>
      <c r="B106" s="54" t="str">
        <f>'Listas de Precios'!B107</f>
        <v>PCh-24</v>
      </c>
      <c r="C106" s="54" t="str">
        <f>IF(B106="","",'Listas de Precios'!C107)</f>
        <v xml:space="preserve">Cheesecake Maracuyá </v>
      </c>
      <c r="D106" s="54"/>
      <c r="E106" s="251">
        <f>IF(B106="","",'Listas de Precios'!M107)</f>
        <v>0</v>
      </c>
      <c r="F106" s="252">
        <f>IF(C106="","",'Listas de Precios'!N107)</f>
        <v>30</v>
      </c>
      <c r="G106" s="253">
        <f>IF(E106="","",'Listas de Precios'!O107)</f>
        <v>37</v>
      </c>
      <c r="H106" s="37"/>
      <c r="I106" s="5"/>
    </row>
    <row r="107" spans="1:9" ht="15.75" customHeight="1">
      <c r="A107" s="5"/>
      <c r="B107" s="54" t="str">
        <f>'Listas de Precios'!B108</f>
        <v>PCh-25</v>
      </c>
      <c r="C107" s="54" t="str">
        <f>IF(B107="","",'Listas de Precios'!C108)</f>
        <v xml:space="preserve">Cheesecake Maracuyá </v>
      </c>
      <c r="D107" s="54"/>
      <c r="E107" s="251">
        <f>IF(B107="","",'Listas de Precios'!M108)</f>
        <v>76.099999999999994</v>
      </c>
      <c r="F107" s="252">
        <f>IF(C107="","",'Listas de Precios'!N108)</f>
        <v>50</v>
      </c>
      <c r="G107" s="253">
        <f>IF(E107="","",'Listas de Precios'!O108)</f>
        <v>76</v>
      </c>
      <c r="H107" s="37"/>
      <c r="I107" s="5"/>
    </row>
    <row r="108" spans="1:9" ht="15.75" customHeight="1">
      <c r="A108" s="5"/>
      <c r="B108" s="54" t="str">
        <f>'Listas de Precios'!B109</f>
        <v>PCh-27</v>
      </c>
      <c r="C108" s="54" t="str">
        <f>IF(B108="","",'Listas de Precios'!C109)</f>
        <v>Cheesecake Chocolate, nueces y cookies SG</v>
      </c>
      <c r="D108" s="54"/>
      <c r="E108" s="251">
        <f>IF(B108="","",'Listas de Precios'!M109)</f>
        <v>46.78</v>
      </c>
      <c r="F108" s="252">
        <f>IF(C108="","",'Listas de Precios'!N109)</f>
        <v>38</v>
      </c>
      <c r="G108" s="253">
        <f>IF(E108="","",'Listas de Precios'!O109)</f>
        <v>51.4</v>
      </c>
      <c r="H108" s="37"/>
      <c r="I108" s="5"/>
    </row>
    <row r="109" spans="1:9" ht="15.75" customHeight="1">
      <c r="A109" s="5"/>
      <c r="B109" s="54" t="str">
        <f>'Listas de Precios'!B110</f>
        <v>PCh-28</v>
      </c>
      <c r="C109" s="54" t="str">
        <f>IF(B109="","",'Listas de Precios'!C110)</f>
        <v>Cheesecake Chocolate, nueces y cookies SG</v>
      </c>
      <c r="D109" s="54"/>
      <c r="E109" s="251">
        <f>IF(B109="","",'Listas de Precios'!M110)</f>
        <v>0</v>
      </c>
      <c r="F109" s="252">
        <f>IF(C109="","",'Listas de Precios'!N110)</f>
        <v>30</v>
      </c>
      <c r="G109" s="253">
        <f>IF(E109="","",'Listas de Precios'!O110)</f>
        <v>39.5</v>
      </c>
      <c r="H109" s="37"/>
      <c r="I109" s="5"/>
    </row>
    <row r="110" spans="1:9" ht="15.75" customHeight="1">
      <c r="A110" s="5"/>
      <c r="B110" s="54" t="str">
        <f>'Listas de Precios'!B111</f>
        <v>PCh-29</v>
      </c>
      <c r="C110" s="54" t="str">
        <f>IF(B110="","",'Listas de Precios'!C111)</f>
        <v>Cheesecake Chocolate, nueces y cookies SG</v>
      </c>
      <c r="D110" s="54"/>
      <c r="E110" s="251">
        <f>IF(B110="","",'Listas de Precios'!M111)</f>
        <v>65.33</v>
      </c>
      <c r="F110" s="252">
        <f>IF(C110="","",'Listas de Precios'!N111)</f>
        <v>55</v>
      </c>
      <c r="G110" s="253">
        <f>IF(E110="","",'Listas de Precios'!O111)</f>
        <v>80</v>
      </c>
      <c r="H110" s="37"/>
      <c r="I110" s="5"/>
    </row>
    <row r="111" spans="1:9" ht="15.75" customHeight="1">
      <c r="A111" s="5"/>
      <c r="B111" s="54" t="str">
        <f>'Listas de Precios'!B112</f>
        <v>PCh-30</v>
      </c>
      <c r="C111" s="54" t="str">
        <f>IF(B111="","",'Listas de Precios'!C112)</f>
        <v>Cheesecake Coco y Piña SG</v>
      </c>
      <c r="D111" s="54"/>
      <c r="E111" s="251">
        <f>IF(B111="","",'Listas de Precios'!M112)</f>
        <v>35</v>
      </c>
      <c r="F111" s="252">
        <f>IF(C111="","",'Listas de Precios'!N112)</f>
        <v>38</v>
      </c>
      <c r="G111" s="253">
        <f>IF(E111="","",'Listas de Precios'!O112)</f>
        <v>51.4</v>
      </c>
      <c r="H111" s="37"/>
      <c r="I111" s="5"/>
    </row>
    <row r="112" spans="1:9" ht="15.75" customHeight="1">
      <c r="A112" s="5"/>
      <c r="B112" s="54" t="str">
        <f>'Listas de Precios'!B113</f>
        <v>PCh-31</v>
      </c>
      <c r="C112" s="54" t="str">
        <f>IF(B112="","",'Listas de Precios'!C113)</f>
        <v>Cheesecake Coco y Piña SG</v>
      </c>
      <c r="D112" s="54"/>
      <c r="E112" s="251">
        <f>IF(B112="","",'Listas de Precios'!M113)</f>
        <v>0</v>
      </c>
      <c r="F112" s="252">
        <f>IF(C112="","",'Listas de Precios'!N113)</f>
        <v>30</v>
      </c>
      <c r="G112" s="253">
        <f>IF(E112="","",'Listas de Precios'!O113)</f>
        <v>39.5</v>
      </c>
      <c r="H112" s="37"/>
      <c r="I112" s="5"/>
    </row>
    <row r="113" spans="1:9" ht="15.75" customHeight="1">
      <c r="A113" s="5"/>
      <c r="B113" s="54" t="str">
        <f>'Listas de Precios'!B114</f>
        <v>PCh-32</v>
      </c>
      <c r="C113" s="54" t="str">
        <f>IF(B113="","",'Listas de Precios'!C114)</f>
        <v>Cheesecake Coco y Piña SG</v>
      </c>
      <c r="D113" s="54"/>
      <c r="E113" s="251">
        <f>IF(B113="","",'Listas de Precios'!M114)</f>
        <v>46</v>
      </c>
      <c r="F113" s="252">
        <f>IF(C113="","",'Listas de Precios'!N114)</f>
        <v>55</v>
      </c>
      <c r="G113" s="253">
        <f>IF(E113="","",'Listas de Precios'!O114)</f>
        <v>80</v>
      </c>
      <c r="H113" s="37"/>
      <c r="I113" s="5"/>
    </row>
    <row r="114" spans="1:9" ht="15.75" customHeight="1">
      <c r="A114" s="5"/>
      <c r="B114" s="54" t="str">
        <f>'Listas de Precios'!B115</f>
        <v>PCh-33</v>
      </c>
      <c r="C114" s="54" t="str">
        <f>IF(B114="","",'Listas de Precios'!C115)</f>
        <v>Cheesecake Dulce de Leche y Avellana SG</v>
      </c>
      <c r="D114" s="54"/>
      <c r="E114" s="251">
        <f>IF(B114="","",'Listas de Precios'!M115)</f>
        <v>35</v>
      </c>
      <c r="F114" s="252">
        <f>IF(C114="","",'Listas de Precios'!N115)</f>
        <v>38</v>
      </c>
      <c r="G114" s="253">
        <f>IF(E114="","",'Listas de Precios'!O115)</f>
        <v>54.4</v>
      </c>
      <c r="H114" s="37"/>
      <c r="I114" s="5"/>
    </row>
    <row r="115" spans="1:9" ht="15.75" customHeight="1">
      <c r="A115" s="5"/>
      <c r="B115" s="54" t="str">
        <f>'Listas de Precios'!B116</f>
        <v>PCh-34</v>
      </c>
      <c r="C115" s="54" t="str">
        <f>IF(B115="","",'Listas de Precios'!C116)</f>
        <v>Cheesecake Dulce de Leche y Avellana SG</v>
      </c>
      <c r="D115" s="54"/>
      <c r="E115" s="251">
        <f>IF(B115="","",'Listas de Precios'!M116)</f>
        <v>0</v>
      </c>
      <c r="F115" s="252">
        <f>IF(C115="","",'Listas de Precios'!N116)</f>
        <v>35</v>
      </c>
      <c r="G115" s="253">
        <f>IF(E115="","",'Listas de Precios'!O116)</f>
        <v>42.5</v>
      </c>
      <c r="H115" s="37"/>
      <c r="I115" s="5"/>
    </row>
    <row r="116" spans="1:9" ht="15.75" customHeight="1">
      <c r="A116" s="5"/>
      <c r="B116" s="54" t="str">
        <f>'Listas de Precios'!B117</f>
        <v>PCh-35</v>
      </c>
      <c r="C116" s="54" t="str">
        <f>IF(B116="","",'Listas de Precios'!C117)</f>
        <v>Cheesecake Dulce de Leche y Avellana SG</v>
      </c>
      <c r="D116" s="54"/>
      <c r="E116" s="251">
        <f>IF(B116="","",'Listas de Precios'!M117)</f>
        <v>80.599999999999994</v>
      </c>
      <c r="F116" s="252">
        <f>IF(C116="","",'Listas de Precios'!N117)</f>
        <v>60</v>
      </c>
      <c r="G116" s="253">
        <f>IF(E116="","",'Listas de Precios'!O117)</f>
        <v>85</v>
      </c>
      <c r="H116" s="37"/>
      <c r="I116" s="5"/>
    </row>
    <row r="117" spans="1:9" ht="15.75" customHeight="1">
      <c r="A117" s="5"/>
      <c r="B117" s="54" t="str">
        <f>'Listas de Precios'!B118</f>
        <v>PCh-36</v>
      </c>
      <c r="C117" s="54" t="str">
        <f>IF(B117="","",'Listas de Precios'!C118)</f>
        <v>Cheesecake Frutos Rojos SG</v>
      </c>
      <c r="D117" s="54"/>
      <c r="E117" s="251">
        <f>IF(B117="","",'Listas de Precios'!M118)</f>
        <v>49.5</v>
      </c>
      <c r="F117" s="252">
        <f>IF(C117="","",'Listas de Precios'!N118)</f>
        <v>40</v>
      </c>
      <c r="G117" s="253">
        <f>IF(E117="","",'Listas de Precios'!O118)</f>
        <v>51.4</v>
      </c>
      <c r="H117" s="37"/>
      <c r="I117" s="5"/>
    </row>
    <row r="118" spans="1:9" ht="15.75" customHeight="1">
      <c r="A118" s="5"/>
      <c r="B118" s="54" t="str">
        <f>'Listas de Precios'!B119</f>
        <v>PCh-37</v>
      </c>
      <c r="C118" s="54" t="str">
        <f>IF(B118="","",'Listas de Precios'!C119)</f>
        <v>Cheesecake Frutos Rojos SG</v>
      </c>
      <c r="D118" s="54"/>
      <c r="E118" s="251">
        <f>IF(B118="","",'Listas de Precios'!M119)</f>
        <v>5</v>
      </c>
      <c r="F118" s="252">
        <f>IF(C118="","",'Listas de Precios'!N119)</f>
        <v>4.2</v>
      </c>
      <c r="G118" s="253">
        <f>IF(E118="","",'Listas de Precios'!O119)</f>
        <v>5.7</v>
      </c>
      <c r="H118" s="37"/>
      <c r="I118" s="5"/>
    </row>
    <row r="119" spans="1:9" ht="15.75" customHeight="1">
      <c r="A119" s="5"/>
      <c r="B119" s="54" t="str">
        <f>'Listas de Precios'!B120</f>
        <v>PCh-38</v>
      </c>
      <c r="C119" s="54" t="str">
        <f>IF(B119="","",'Listas de Precios'!C120)</f>
        <v>Cheesecake Frutos Rojos SG</v>
      </c>
      <c r="D119" s="54"/>
      <c r="E119" s="251">
        <f>IF(B119="","",'Listas de Precios'!M120)</f>
        <v>0</v>
      </c>
      <c r="F119" s="252">
        <f>IF(C119="","",'Listas de Precios'!N120)</f>
        <v>35</v>
      </c>
      <c r="G119" s="253">
        <f>IF(E119="","",'Listas de Precios'!O120)</f>
        <v>39.5</v>
      </c>
      <c r="H119" s="37"/>
      <c r="I119" s="5"/>
    </row>
    <row r="120" spans="1:9" ht="15.75" customHeight="1">
      <c r="A120" s="5"/>
      <c r="B120" s="54" t="str">
        <f>'Listas de Precios'!B121</f>
        <v>PCh-39</v>
      </c>
      <c r="C120" s="54" t="str">
        <f>IF(B120="","",'Listas de Precios'!C121)</f>
        <v>Cheesecake Frutos Rojos SG</v>
      </c>
      <c r="D120" s="54"/>
      <c r="E120" s="251">
        <f>IF(B120="","",'Listas de Precios'!M121)</f>
        <v>76.42</v>
      </c>
      <c r="F120" s="252">
        <f>IF(C120="","",'Listas de Precios'!N121)</f>
        <v>55</v>
      </c>
      <c r="G120" s="253">
        <f>IF(E120="","",'Listas de Precios'!O121)</f>
        <v>80</v>
      </c>
      <c r="H120" s="37"/>
      <c r="I120" s="5"/>
    </row>
    <row r="121" spans="1:9" ht="15.75" customHeight="1">
      <c r="A121" s="5"/>
      <c r="B121" s="54" t="str">
        <f>'Listas de Precios'!B122</f>
        <v>PCh-40</v>
      </c>
      <c r="C121" s="54" t="str">
        <f>IF(B121="","",'Listas de Precios'!C122)</f>
        <v>Cheesecake Ind.  Limón y Merengue SG</v>
      </c>
      <c r="D121" s="54"/>
      <c r="E121" s="251">
        <f>IF(B121="","",'Listas de Precios'!M122)</f>
        <v>5.22</v>
      </c>
      <c r="F121" s="252">
        <f>IF(C121="","",'Listas de Precios'!N122)</f>
        <v>4.3</v>
      </c>
      <c r="G121" s="253">
        <f>IF(E121="","",'Listas de Precios'!O122)</f>
        <v>5.7</v>
      </c>
      <c r="H121" s="37"/>
      <c r="I121" s="5"/>
    </row>
    <row r="122" spans="1:9" ht="15.75" customHeight="1">
      <c r="A122" s="5"/>
      <c r="B122" s="54" t="str">
        <f>'Listas de Precios'!B123</f>
        <v>PCh-41</v>
      </c>
      <c r="C122" s="54" t="str">
        <f>IF(B122="","",'Listas de Precios'!C123)</f>
        <v>Cheesecake Ind. Maracuyá SG</v>
      </c>
      <c r="D122" s="54"/>
      <c r="E122" s="251">
        <f>IF(B122="","",'Listas de Precios'!M123)</f>
        <v>4.9400000000000004</v>
      </c>
      <c r="F122" s="252">
        <f>IF(C122="","",'Listas de Precios'!N123)</f>
        <v>4.3</v>
      </c>
      <c r="G122" s="253">
        <f>IF(E122="","",'Listas de Precios'!O123)</f>
        <v>5.7</v>
      </c>
      <c r="H122" s="37"/>
      <c r="I122" s="5"/>
    </row>
    <row r="123" spans="1:9" ht="15.75" customHeight="1">
      <c r="A123" s="5"/>
      <c r="B123" s="54" t="str">
        <f>'Listas de Precios'!B124</f>
        <v>PCh-42</v>
      </c>
      <c r="C123" s="54" t="str">
        <f>IF(B123="","",'Listas de Precios'!C124)</f>
        <v>Cheesecake Ind. Chocolate chocolate, nueces y cookies SG</v>
      </c>
      <c r="D123" s="54"/>
      <c r="E123" s="251">
        <f>IF(B123="","",'Listas de Precios'!M124)</f>
        <v>4.62</v>
      </c>
      <c r="F123" s="252">
        <f>IF(C123="","",'Listas de Precios'!N124)</f>
        <v>4.3</v>
      </c>
      <c r="G123" s="253">
        <f>IF(E123="","",'Listas de Precios'!O124)</f>
        <v>5.7</v>
      </c>
      <c r="H123" s="37"/>
      <c r="I123" s="5"/>
    </row>
    <row r="124" spans="1:9" ht="15.75" customHeight="1">
      <c r="A124" s="5"/>
      <c r="B124" s="54" t="str">
        <f>'Listas de Precios'!B125</f>
        <v>PCh-43</v>
      </c>
      <c r="C124" s="54" t="str">
        <f>IF(B124="","",'Listas de Precios'!C125)</f>
        <v xml:space="preserve">Cheesecake Limón y Merengue SG </v>
      </c>
      <c r="D124" s="54"/>
      <c r="E124" s="251">
        <f>IF(B124="","",'Listas de Precios'!M125)</f>
        <v>45.68</v>
      </c>
      <c r="F124" s="252">
        <f>IF(C124="","",'Listas de Precios'!N125)</f>
        <v>40</v>
      </c>
      <c r="G124" s="253">
        <f>IF(E124="","",'Listas de Precios'!O125)</f>
        <v>51.4</v>
      </c>
      <c r="H124" s="37"/>
      <c r="I124" s="5"/>
    </row>
    <row r="125" spans="1:9" ht="15.75" customHeight="1">
      <c r="A125" s="5"/>
      <c r="B125" s="54" t="str">
        <f>'Listas de Precios'!B126</f>
        <v>PCh-44</v>
      </c>
      <c r="C125" s="54" t="str">
        <f>IF(B125="","",'Listas de Precios'!C126)</f>
        <v xml:space="preserve">Cheesecake Limón y Merengue SG </v>
      </c>
      <c r="D125" s="54"/>
      <c r="E125" s="251">
        <f>IF(B125="","",'Listas de Precios'!M126)</f>
        <v>0</v>
      </c>
      <c r="F125" s="252">
        <f>IF(C125="","",'Listas de Precios'!N126)</f>
        <v>32</v>
      </c>
      <c r="G125" s="253">
        <f>IF(E125="","",'Listas de Precios'!O126)</f>
        <v>39.5</v>
      </c>
      <c r="H125" s="37"/>
      <c r="I125" s="5"/>
    </row>
    <row r="126" spans="1:9" ht="15.75" customHeight="1">
      <c r="A126" s="5"/>
      <c r="B126" s="54" t="str">
        <f>'Listas de Precios'!B127</f>
        <v>PCh-45</v>
      </c>
      <c r="C126" s="54" t="str">
        <f>IF(B126="","",'Listas de Precios'!C127)</f>
        <v xml:space="preserve">Cheesecake Limón y Merengue SG </v>
      </c>
      <c r="D126" s="54"/>
      <c r="E126" s="251">
        <f>IF(B126="","",'Listas de Precios'!M127)</f>
        <v>72.41</v>
      </c>
      <c r="F126" s="252">
        <f>IF(C126="","",'Listas de Precios'!N127)</f>
        <v>55</v>
      </c>
      <c r="G126" s="253">
        <f>IF(E126="","",'Listas de Precios'!O127)</f>
        <v>80</v>
      </c>
      <c r="H126" s="37"/>
      <c r="I126" s="5"/>
    </row>
    <row r="127" spans="1:9" ht="15.75" customHeight="1">
      <c r="A127" s="5"/>
      <c r="B127" s="54" t="str">
        <f>'Listas de Precios'!B128</f>
        <v>PCh-46</v>
      </c>
      <c r="C127" s="54" t="str">
        <f>IF(B127="","",'Listas de Precios'!C128)</f>
        <v>Cheesecake Mango y Franbuesa SG</v>
      </c>
      <c r="D127" s="54"/>
      <c r="E127" s="251">
        <f>IF(B127="","",'Listas de Precios'!M128)</f>
        <v>51.96</v>
      </c>
      <c r="F127" s="252">
        <f>IF(C127="","",'Listas de Precios'!N128)</f>
        <v>40</v>
      </c>
      <c r="G127" s="253">
        <f>IF(E127="","",'Listas de Precios'!O128)</f>
        <v>51.4</v>
      </c>
      <c r="H127" s="37"/>
      <c r="I127" s="5"/>
    </row>
    <row r="128" spans="1:9" ht="15.75" customHeight="1">
      <c r="A128" s="5"/>
      <c r="B128" s="54" t="str">
        <f>'Listas de Precios'!B129</f>
        <v>PCh-47</v>
      </c>
      <c r="C128" s="54" t="str">
        <f>IF(B128="","",'Listas de Precios'!C129)</f>
        <v>Cheesecake Mango y Franbuesa SG</v>
      </c>
      <c r="D128" s="54"/>
      <c r="E128" s="251">
        <f>IF(B128="","",'Listas de Precios'!M129)</f>
        <v>0</v>
      </c>
      <c r="F128" s="252">
        <f>IF(C128="","",'Listas de Precios'!N129)</f>
        <v>30</v>
      </c>
      <c r="G128" s="253">
        <f>IF(E128="","",'Listas de Precios'!O129)</f>
        <v>39.5</v>
      </c>
      <c r="H128" s="37"/>
      <c r="I128" s="5"/>
    </row>
    <row r="129" spans="1:9" ht="15.75" customHeight="1">
      <c r="A129" s="5"/>
      <c r="B129" s="54" t="str">
        <f>'Listas de Precios'!B130</f>
        <v>PCh-48</v>
      </c>
      <c r="C129" s="54" t="str">
        <f>IF(B129="","",'Listas de Precios'!C130)</f>
        <v>Cheesecake Mango y Franbuesa SG</v>
      </c>
      <c r="D129" s="54"/>
      <c r="E129" s="251">
        <f>IF(B129="","",'Listas de Precios'!M130)</f>
        <v>81.569999999999993</v>
      </c>
      <c r="F129" s="252">
        <f>IF(C129="","",'Listas de Precios'!N130)</f>
        <v>55</v>
      </c>
      <c r="G129" s="253">
        <f>IF(E129="","",'Listas de Precios'!O130)</f>
        <v>80</v>
      </c>
      <c r="H129" s="37"/>
      <c r="I129" s="5"/>
    </row>
    <row r="130" spans="1:9" ht="15.75" customHeight="1">
      <c r="A130" s="5"/>
      <c r="B130" s="54" t="str">
        <f>'Listas de Precios'!B131</f>
        <v>PCh-49</v>
      </c>
      <c r="C130" s="54" t="str">
        <f>IF(B130="","",'Listas de Precios'!C131)</f>
        <v>Cheesecake Maracuyá SG</v>
      </c>
      <c r="D130" s="54"/>
      <c r="E130" s="251">
        <f>IF(B130="","",'Listas de Precios'!M131)</f>
        <v>49.73</v>
      </c>
      <c r="F130" s="252">
        <f>IF(C130="","",'Listas de Precios'!N131)</f>
        <v>40</v>
      </c>
      <c r="G130" s="253">
        <f>IF(E130="","",'Listas de Precios'!O131)</f>
        <v>51.4</v>
      </c>
      <c r="H130" s="37"/>
      <c r="I130" s="5"/>
    </row>
    <row r="131" spans="1:9" ht="15.75" customHeight="1">
      <c r="A131" s="5"/>
      <c r="B131" s="54" t="str">
        <f>'Listas de Precios'!B132</f>
        <v>PCh-50</v>
      </c>
      <c r="C131" s="54" t="str">
        <f>IF(B131="","",'Listas de Precios'!C132)</f>
        <v>Cheesecake Maracuyá SG</v>
      </c>
      <c r="D131" s="54"/>
      <c r="E131" s="251">
        <f>IF(B131="","",'Listas de Precios'!M132)</f>
        <v>0</v>
      </c>
      <c r="F131" s="252">
        <f>IF(C131="","",'Listas de Precios'!N132)</f>
        <v>30</v>
      </c>
      <c r="G131" s="253">
        <f>IF(E131="","",'Listas de Precios'!O132)</f>
        <v>39.5</v>
      </c>
      <c r="H131" s="37"/>
      <c r="I131" s="5"/>
    </row>
    <row r="132" spans="1:9" ht="15.75" customHeight="1">
      <c r="A132" s="5"/>
      <c r="B132" s="54" t="str">
        <f>'Listas de Precios'!B133</f>
        <v>PCh-51</v>
      </c>
      <c r="C132" s="54" t="str">
        <f>IF(B132="","",'Listas de Precios'!C133)</f>
        <v>Cheesecake Maracuyá SG</v>
      </c>
      <c r="D132" s="54"/>
      <c r="E132" s="251">
        <f>IF(B132="","",'Listas de Precios'!M133)</f>
        <v>75.94</v>
      </c>
      <c r="F132" s="252">
        <f>IF(C132="","",'Listas de Precios'!N133)</f>
        <v>55</v>
      </c>
      <c r="G132" s="253">
        <f>IF(E132="","",'Listas de Precios'!O133)</f>
        <v>80</v>
      </c>
      <c r="H132" s="37"/>
      <c r="I132" s="5"/>
    </row>
    <row r="133" spans="1:9" ht="15.75" customHeight="1">
      <c r="A133" s="5"/>
      <c r="B133" s="54" t="str">
        <f>'Listas de Precios'!B134</f>
        <v>PCh-52</v>
      </c>
      <c r="C133" s="54" t="str">
        <f>IF(B133="","",'Listas de Precios'!C134)</f>
        <v xml:space="preserve"> tarta raw de Limón y Romero</v>
      </c>
      <c r="D133" s="54"/>
      <c r="E133" s="251">
        <f>IF(B133="","",'Listas de Precios'!M134)</f>
        <v>43.17</v>
      </c>
      <c r="F133" s="252">
        <f>IF(C133="","",'Listas de Precios'!N134)</f>
        <v>35</v>
      </c>
      <c r="G133" s="253">
        <f>IF(E133="","",'Listas de Precios'!O134)</f>
        <v>45</v>
      </c>
      <c r="H133" s="37"/>
      <c r="I133" s="5"/>
    </row>
    <row r="134" spans="1:9" ht="15.75" customHeight="1">
      <c r="A134" s="5"/>
      <c r="B134" s="54" t="str">
        <f>'Listas de Precios'!B135</f>
        <v>PNa-01</v>
      </c>
      <c r="C134" s="54" t="str">
        <f>IF(B134="","",'Listas de Precios'!C135)</f>
        <v>Raw de Albaricoque</v>
      </c>
      <c r="D134" s="54"/>
      <c r="E134" s="251">
        <f>IF(B134="","",'Listas de Precios'!M135)</f>
        <v>4</v>
      </c>
      <c r="F134" s="252">
        <f>IF(C134="","",'Listas de Precios'!N135)</f>
        <v>0</v>
      </c>
      <c r="G134" s="253">
        <f>IF(E134="","",'Listas de Precios'!O135)</f>
        <v>4.75</v>
      </c>
      <c r="H134" s="37"/>
      <c r="I134" s="5"/>
    </row>
    <row r="135" spans="1:9" ht="15.75" customHeight="1">
      <c r="A135" s="5"/>
      <c r="B135" s="54" t="str">
        <f>'Listas de Precios'!B136</f>
        <v>PNa-02</v>
      </c>
      <c r="C135" s="54" t="str">
        <f>IF(B135="","",'Listas de Precios'!C136)</f>
        <v xml:space="preserve">Raw de Cerezas </v>
      </c>
      <c r="D135" s="54"/>
      <c r="E135" s="251">
        <f>IF(B135="","",'Listas de Precios'!M136)</f>
        <v>4</v>
      </c>
      <c r="F135" s="252">
        <f>IF(C135="","",'Listas de Precios'!N136)</f>
        <v>0</v>
      </c>
      <c r="G135" s="253">
        <f>IF(E135="","",'Listas de Precios'!O136)</f>
        <v>4.75</v>
      </c>
      <c r="H135" s="37"/>
      <c r="I135" s="5"/>
    </row>
    <row r="136" spans="1:9" ht="15.75" customHeight="1">
      <c r="A136" s="5"/>
      <c r="B136" s="54" t="str">
        <f>'Listas de Precios'!B137</f>
        <v>PNa-03</v>
      </c>
      <c r="C136" s="54" t="str">
        <f>IF(B136="","",'Listas de Precios'!C137)</f>
        <v>Raw de Frambuesa</v>
      </c>
      <c r="D136" s="54"/>
      <c r="E136" s="251">
        <f>IF(B136="","",'Listas de Precios'!M137)</f>
        <v>6.4</v>
      </c>
      <c r="F136" s="252">
        <f>IF(C136="","",'Listas de Precios'!N137)</f>
        <v>3.5</v>
      </c>
      <c r="G136" s="253">
        <f>IF(E136="","",'Listas de Precios'!O137)</f>
        <v>4.75</v>
      </c>
      <c r="H136" s="37"/>
      <c r="I136" s="5"/>
    </row>
    <row r="137" spans="1:9" ht="15.75" customHeight="1">
      <c r="A137" s="5"/>
      <c r="B137" s="54" t="str">
        <f>'Listas de Precios'!B138</f>
        <v>PNa-04</v>
      </c>
      <c r="C137" s="54" t="str">
        <f>IF(B137="","",'Listas de Precios'!C138)</f>
        <v>Raw de Mango y Maracuya</v>
      </c>
      <c r="D137" s="54"/>
      <c r="E137" s="251">
        <f>IF(B137="","",'Listas de Precios'!M138)</f>
        <v>6.1</v>
      </c>
      <c r="F137" s="252">
        <f>IF(C137="","",'Listas de Precios'!N138)</f>
        <v>3.5</v>
      </c>
      <c r="G137" s="253">
        <f>IF(E137="","",'Listas de Precios'!O138)</f>
        <v>4.75</v>
      </c>
      <c r="H137" s="37"/>
      <c r="I137" s="5"/>
    </row>
    <row r="138" spans="1:9" ht="15.75" customHeight="1">
      <c r="A138" s="5"/>
      <c r="B138" s="54" t="str">
        <f>'Listas de Precios'!B139</f>
        <v>P</v>
      </c>
      <c r="C138" s="54" t="str">
        <f>IF(B138="","",'Listas de Precios'!C139)</f>
        <v xml:space="preserve"> Raw de limón y romero</v>
      </c>
      <c r="D138" s="54"/>
      <c r="E138" s="251">
        <f>IF(B138="","",'Listas de Precios'!M139)</f>
        <v>5.75</v>
      </c>
      <c r="F138" s="252">
        <f>IF(C138="","",'Listas de Precios'!N139)</f>
        <v>3.5</v>
      </c>
      <c r="G138" s="253">
        <f>IF(E138="","",'Listas de Precios'!O139)</f>
        <v>4.75</v>
      </c>
      <c r="H138" s="37"/>
      <c r="I138" s="5"/>
    </row>
    <row r="139" spans="1:9" ht="15.75" customHeight="1">
      <c r="A139" s="5"/>
      <c r="B139" s="54" t="str">
        <f>'Listas de Precios'!B140</f>
        <v>PTa-01</v>
      </c>
      <c r="C139" s="54" t="str">
        <f>IF(B139="","",'Listas de Precios'!C140)</f>
        <v xml:space="preserve">Tarta Bourdaloue </v>
      </c>
      <c r="D139" s="54"/>
      <c r="E139" s="251">
        <f>IF(B139="","",'Listas de Precios'!M140)</f>
        <v>0</v>
      </c>
      <c r="F139" s="252">
        <f>IF(C139="","",'Listas de Precios'!N140)</f>
        <v>32</v>
      </c>
      <c r="G139" s="253">
        <f>IF(E139="","",'Listas de Precios'!O140)</f>
        <v>42</v>
      </c>
      <c r="H139" s="37"/>
      <c r="I139" s="5"/>
    </row>
    <row r="140" spans="1:9" ht="15.75" customHeight="1">
      <c r="A140" s="5"/>
      <c r="B140" s="54" t="str">
        <f>'Listas de Precios'!B141</f>
        <v>PTa-02</v>
      </c>
      <c r="C140" s="54" t="str">
        <f>IF(B140="","",'Listas de Precios'!C141)</f>
        <v xml:space="preserve">Tartaleta Bourdaloue </v>
      </c>
      <c r="D140" s="54"/>
      <c r="E140" s="251">
        <f>IF(B140="","",'Listas de Precios'!M141)</f>
        <v>0</v>
      </c>
      <c r="F140" s="252">
        <f>IF(C140="","",'Listas de Precios'!N141)</f>
        <v>4.2</v>
      </c>
      <c r="G140" s="253">
        <f>IF(E140="","",'Listas de Precios'!O141)</f>
        <v>5.3</v>
      </c>
      <c r="H140" s="37"/>
      <c r="I140" s="5"/>
    </row>
    <row r="141" spans="1:9" ht="15.75" customHeight="1">
      <c r="A141" s="5"/>
      <c r="B141" s="54" t="str">
        <f>'Listas de Precios'!B142</f>
        <v>PTa-03</v>
      </c>
      <c r="C141" s="54" t="str">
        <f>IF(B141="","",'Listas de Precios'!C142)</f>
        <v>Tarta de Calabacín</v>
      </c>
      <c r="D141" s="54"/>
      <c r="E141" s="251">
        <f>IF(B141="","",'Listas de Precios'!M142)</f>
        <v>34.22</v>
      </c>
      <c r="F141" s="252">
        <f>IF(C141="","",'Listas de Precios'!N142)</f>
        <v>31</v>
      </c>
      <c r="G141" s="253">
        <f>IF(E141="","",'Listas de Precios'!O142)</f>
        <v>48</v>
      </c>
      <c r="H141" s="37"/>
      <c r="I141" s="5"/>
    </row>
    <row r="142" spans="1:9" ht="15.75" customHeight="1">
      <c r="A142" s="5"/>
      <c r="B142" s="54" t="str">
        <f>'Listas de Precios'!B143</f>
        <v>PTa-04</v>
      </c>
      <c r="C142" s="54" t="str">
        <f>IF(B142="","",'Listas de Precios'!C143)</f>
        <v>Tarta de Manzana</v>
      </c>
      <c r="D142" s="54"/>
      <c r="E142" s="251">
        <f>IF(B142="","",'Listas de Precios'!M143)</f>
        <v>21.99</v>
      </c>
      <c r="F142" s="252">
        <f>IF(C142="","",'Listas de Precios'!N143)</f>
        <v>21.5</v>
      </c>
      <c r="G142" s="253">
        <f>IF(E142="","",'Listas de Precios'!O143)</f>
        <v>25</v>
      </c>
      <c r="H142" s="37"/>
      <c r="I142" s="5"/>
    </row>
    <row r="143" spans="1:9" ht="15.75" customHeight="1">
      <c r="A143" s="5"/>
      <c r="B143" s="54" t="str">
        <f>'Listas de Precios'!B144</f>
        <v>PTa-05</v>
      </c>
      <c r="C143" s="54" t="str">
        <f>IF(B143="","",'Listas de Precios'!C144)</f>
        <v>Tarta de Manzana</v>
      </c>
      <c r="D143" s="54"/>
      <c r="E143" s="251">
        <f>IF(B143="","",'Listas de Precios'!M144)</f>
        <v>0</v>
      </c>
      <c r="F143" s="252">
        <f>IF(C143="","",'Listas de Precios'!N144)</f>
        <v>17.600000000000001</v>
      </c>
      <c r="G143" s="253">
        <f>IF(E143="","",'Listas de Precios'!O144)</f>
        <v>17.5</v>
      </c>
      <c r="H143" s="37"/>
      <c r="I143" s="5"/>
    </row>
    <row r="144" spans="1:9" ht="15.75" customHeight="1">
      <c r="A144" s="202"/>
      <c r="B144" s="54" t="str">
        <f>'Listas de Precios'!B145</f>
        <v>PTa-06</v>
      </c>
      <c r="C144" s="54" t="str">
        <f>IF(B144="","",'Listas de Precios'!C145)</f>
        <v>Tarta Limón y Merengue</v>
      </c>
      <c r="D144" s="54"/>
      <c r="E144" s="251">
        <f>IF(B144="","",'Listas de Precios'!M145)</f>
        <v>0</v>
      </c>
      <c r="F144" s="252">
        <f>IF(C144="","",'Listas de Precios'!N145)</f>
        <v>0</v>
      </c>
      <c r="G144" s="253">
        <f>IF(E144="","",'Listas de Precios'!O145)</f>
        <v>29</v>
      </c>
      <c r="H144" s="37"/>
      <c r="I144" s="5"/>
    </row>
    <row r="145" spans="1:9" ht="15.75" customHeight="1">
      <c r="A145" s="5"/>
      <c r="B145" s="54" t="str">
        <f>'Listas de Precios'!B146</f>
        <v>PTa-07</v>
      </c>
      <c r="C145" s="54" t="str">
        <f>IF(B145="","",'Listas de Precios'!C146)</f>
        <v>Tarta Limón y Merengue</v>
      </c>
      <c r="D145" s="54"/>
      <c r="E145" s="251">
        <f>IF(B145="","",'Listas de Precios'!M146)</f>
        <v>32.89</v>
      </c>
      <c r="F145" s="252">
        <f>IF(C145="","",'Listas de Precios'!N146)</f>
        <v>33</v>
      </c>
      <c r="G145" s="253">
        <f>IF(E145="","",'Listas de Precios'!O146)</f>
        <v>42</v>
      </c>
      <c r="H145" s="37"/>
      <c r="I145" s="5"/>
    </row>
    <row r="146" spans="1:9" ht="15.75" customHeight="1">
      <c r="A146" s="5"/>
      <c r="B146" s="54" t="str">
        <f>'Listas de Precios'!B147</f>
        <v>PTa-08</v>
      </c>
      <c r="C146" s="54" t="str">
        <f>IF(B146="","",'Listas de Precios'!C147)</f>
        <v>Tarta Limón y Merengue</v>
      </c>
      <c r="D146" s="54"/>
      <c r="E146" s="251">
        <f>IF(B146="","",'Listas de Precios'!M147)</f>
        <v>46.25</v>
      </c>
      <c r="F146" s="252">
        <f>IF(C146="","",'Listas de Precios'!N147)</f>
        <v>51</v>
      </c>
      <c r="G146" s="253">
        <f>IF(E146="","",'Listas de Precios'!O147)</f>
        <v>62</v>
      </c>
      <c r="H146" s="37"/>
      <c r="I146" s="5"/>
    </row>
    <row r="147" spans="1:9" ht="15.75" customHeight="1">
      <c r="A147" s="5"/>
      <c r="B147" s="54" t="str">
        <f>'Listas de Precios'!B148</f>
        <v>PTa-09</v>
      </c>
      <c r="C147" s="54" t="str">
        <f>IF(B147="","",'Listas de Precios'!C148)</f>
        <v>Tarta Sacher Frambuesa</v>
      </c>
      <c r="D147" s="54"/>
      <c r="E147" s="251">
        <f>IF(B147="","",'Listas de Precios'!M148)</f>
        <v>39.81</v>
      </c>
      <c r="F147" s="252">
        <f>IF(C147="","",'Listas de Precios'!N148)</f>
        <v>32</v>
      </c>
      <c r="G147" s="253">
        <f>IF(E147="","",'Listas de Precios'!O148)</f>
        <v>42.5</v>
      </c>
      <c r="H147" s="37"/>
      <c r="I147" s="5"/>
    </row>
    <row r="148" spans="1:9" ht="15.75" customHeight="1">
      <c r="A148" s="5"/>
      <c r="B148" s="54" t="str">
        <f>'Listas de Precios'!B149</f>
        <v>PTa-10</v>
      </c>
      <c r="C148" s="54" t="str">
        <f>IF(B148="","",'Listas de Precios'!C149)</f>
        <v>Tarta Sacher Frambuesa</v>
      </c>
      <c r="D148" s="54"/>
      <c r="E148" s="251">
        <f>IF(B148="","",'Listas de Precios'!M149)</f>
        <v>45.57</v>
      </c>
      <c r="F148" s="252">
        <f>IF(C148="","",'Listas de Precios'!N149)</f>
        <v>40</v>
      </c>
      <c r="G148" s="253">
        <f>IF(E148="","",'Listas de Precios'!O149)</f>
        <v>53</v>
      </c>
      <c r="H148" s="37"/>
      <c r="I148" s="5"/>
    </row>
    <row r="149" spans="1:9" ht="15.75" customHeight="1">
      <c r="A149" s="5"/>
      <c r="B149" s="54" t="str">
        <f>'Listas de Precios'!B150</f>
        <v>PTa-11</v>
      </c>
      <c r="C149" s="54" t="str">
        <f>IF(B149="","",'Listas de Precios'!C150)</f>
        <v>Tarta Sacher Frambuesa</v>
      </c>
      <c r="D149" s="54"/>
      <c r="E149" s="251">
        <f>IF(B149="","",'Listas de Precios'!M150)</f>
        <v>67.11</v>
      </c>
      <c r="F149" s="252">
        <f>IF(C149="","",'Listas de Precios'!N150)</f>
        <v>60</v>
      </c>
      <c r="G149" s="253">
        <f>IF(E149="","",'Listas de Precios'!O150)</f>
        <v>86</v>
      </c>
      <c r="H149" s="37"/>
      <c r="I149" s="5"/>
    </row>
    <row r="150" spans="1:9" ht="15.75" customHeight="1">
      <c r="A150" s="5"/>
      <c r="B150" s="54" t="str">
        <f>'Listas de Precios'!B151</f>
        <v>PTa-12</v>
      </c>
      <c r="C150" s="54" t="str">
        <f>IF(B150="","",'Listas de Precios'!C151)</f>
        <v>Tarta Sacher Maracuyá</v>
      </c>
      <c r="D150" s="54"/>
      <c r="E150" s="251">
        <f>IF(B150="","",'Listas de Precios'!M151)</f>
        <v>39.97</v>
      </c>
      <c r="F150" s="252">
        <f>IF(C150="","",'Listas de Precios'!N151)</f>
        <v>32</v>
      </c>
      <c r="G150" s="253">
        <f>IF(E150="","",'Listas de Precios'!O151)</f>
        <v>42.5</v>
      </c>
      <c r="H150" s="37"/>
      <c r="I150" s="5"/>
    </row>
    <row r="151" spans="1:9" ht="15.75" customHeight="1">
      <c r="A151" s="5"/>
      <c r="B151" s="54" t="str">
        <f>'Listas de Precios'!B152</f>
        <v>PTa-13</v>
      </c>
      <c r="C151" s="54" t="str">
        <f>IF(B151="","",'Listas de Precios'!C152)</f>
        <v>Tarta Sacher Maracuyá</v>
      </c>
      <c r="D151" s="54"/>
      <c r="E151" s="251">
        <f>IF(B151="","",'Listas de Precios'!M152)</f>
        <v>43.46</v>
      </c>
      <c r="F151" s="252">
        <f>IF(C151="","",'Listas de Precios'!N152)</f>
        <v>40</v>
      </c>
      <c r="G151" s="253">
        <f>IF(E151="","",'Listas de Precios'!O152)</f>
        <v>53</v>
      </c>
      <c r="H151" s="37"/>
      <c r="I151" s="5"/>
    </row>
    <row r="152" spans="1:9" ht="15.75" customHeight="1">
      <c r="A152" s="5"/>
      <c r="B152" s="54" t="str">
        <f>'Listas de Precios'!B153</f>
        <v>PTa-14</v>
      </c>
      <c r="C152" s="54" t="str">
        <f>IF(B152="","",'Listas de Precios'!C153)</f>
        <v>Tarta Sacher Maracuyá</v>
      </c>
      <c r="D152" s="54"/>
      <c r="E152" s="251">
        <f>IF(B152="","",'Listas de Precios'!M153)</f>
        <v>66.83</v>
      </c>
      <c r="F152" s="252">
        <f>IF(C152="","",'Listas de Precios'!N153)</f>
        <v>60</v>
      </c>
      <c r="G152" s="253">
        <f>IF(E152="","",'Listas de Precios'!O153)</f>
        <v>86</v>
      </c>
      <c r="H152" s="37"/>
      <c r="I152" s="5"/>
    </row>
    <row r="153" spans="1:9" ht="15.75" customHeight="1">
      <c r="A153" s="224">
        <v>3.12</v>
      </c>
      <c r="B153" s="54" t="str">
        <f>'Listas de Precios'!B154</f>
        <v>PTa-15</v>
      </c>
      <c r="C153" s="54" t="str">
        <f>IF(B153="","",'Listas de Precios'!C154)</f>
        <v>Tartaleta de Limón</v>
      </c>
      <c r="D153" s="54"/>
      <c r="E153" s="251">
        <f>IF(B153="","",'Listas de Precios'!M154)</f>
        <v>4.0999999999999996</v>
      </c>
      <c r="F153" s="252">
        <f>IF(C153="","",'Listas de Precios'!N154)</f>
        <v>4.2</v>
      </c>
      <c r="G153" s="253">
        <f>IF(E153="","",'Listas de Precios'!O154)</f>
        <v>5.3</v>
      </c>
      <c r="H153" s="37"/>
      <c r="I153" s="5"/>
    </row>
    <row r="154" spans="1:9" ht="15.75" customHeight="1">
      <c r="A154" s="5"/>
      <c r="B154" s="54" t="str">
        <f>'Listas de Precios'!B155</f>
        <v>PTa-16</v>
      </c>
      <c r="C154" s="54" t="str">
        <f>IF(B154="","",'Listas de Precios'!C155)</f>
        <v>Tiramisú Frutos Rojos</v>
      </c>
      <c r="D154" s="54"/>
      <c r="E154" s="251">
        <f>IF(B154="","",'Listas de Precios'!M155)</f>
        <v>3.97</v>
      </c>
      <c r="F154" s="252">
        <f>IF(C154="","",'Listas de Precios'!N155)</f>
        <v>3.7</v>
      </c>
      <c r="G154" s="253">
        <f>IF(E154="","",'Listas de Precios'!O155)</f>
        <v>4.8</v>
      </c>
      <c r="H154" s="37"/>
      <c r="I154" s="5"/>
    </row>
    <row r="155" spans="1:9" ht="15.75" customHeight="1">
      <c r="A155" s="224">
        <v>17.8</v>
      </c>
      <c r="B155" s="54" t="str">
        <f>'Listas de Precios'!B156</f>
        <v>PTa-17</v>
      </c>
      <c r="C155" s="54" t="str">
        <f>IF(B155="","",'Listas de Precios'!C156)</f>
        <v>Tarta Plum Cake Banana Bread (8 Pax)</v>
      </c>
      <c r="D155" s="54"/>
      <c r="E155" s="251">
        <f>IF(B155="","",'Listas de Precios'!M156)</f>
        <v>23</v>
      </c>
      <c r="F155" s="252">
        <f>IF(C155="","",'Listas de Precios'!N156)</f>
        <v>23</v>
      </c>
      <c r="G155" s="253">
        <f>IF(E155="","",'Listas de Precios'!O156)</f>
        <v>24.4</v>
      </c>
      <c r="H155" s="37"/>
      <c r="I155" s="5"/>
    </row>
    <row r="156" spans="1:9" ht="15.75" customHeight="1">
      <c r="A156" s="224">
        <v>25.65</v>
      </c>
      <c r="B156" s="54" t="str">
        <f>'Listas de Precios'!B157</f>
        <v>PTa-18</v>
      </c>
      <c r="C156" s="54" t="str">
        <f>IF(B156="","",'Listas de Precios'!C157)</f>
        <v>Tarta Carrot Cake</v>
      </c>
      <c r="D156" s="54"/>
      <c r="E156" s="251">
        <f>IF(B156="","",'Listas de Precios'!M157)</f>
        <v>31</v>
      </c>
      <c r="F156" s="252">
        <f>IF(C156="","",'Listas de Precios'!N157)</f>
        <v>37</v>
      </c>
      <c r="G156" s="253">
        <f>IF(E156="","",'Listas de Precios'!O157)</f>
        <v>47.5</v>
      </c>
      <c r="H156" s="37"/>
      <c r="I156" s="5"/>
    </row>
    <row r="157" spans="1:9" ht="15.75" customHeight="1">
      <c r="A157" s="224">
        <v>2.6</v>
      </c>
      <c r="B157" s="54" t="str">
        <f>'Listas de Precios'!B158</f>
        <v>PTa-19</v>
      </c>
      <c r="C157" s="54" t="str">
        <f>IF(B157="","",'Listas de Precios'!C158)</f>
        <v>Tarta Carrot Cake</v>
      </c>
      <c r="D157" s="54"/>
      <c r="E157" s="251">
        <f>IF(B157="","",'Listas de Precios'!M158)</f>
        <v>4.4000000000000004</v>
      </c>
      <c r="F157" s="252">
        <f>IF(C157="","",'Listas de Precios'!N158)</f>
        <v>3.7</v>
      </c>
      <c r="G157" s="253">
        <f>IF(E157="","",'Listas de Precios'!O158)</f>
        <v>4.8</v>
      </c>
      <c r="H157" s="37"/>
      <c r="I157" s="5"/>
    </row>
    <row r="158" spans="1:9" ht="15.75" customHeight="1">
      <c r="A158" s="5"/>
      <c r="B158" s="54" t="str">
        <f>'Listas de Precios'!B159</f>
        <v>PTa-20</v>
      </c>
      <c r="C158" s="54" t="str">
        <f>IF(B158="","",'Listas de Precios'!C159)</f>
        <v>Tarta Carrot Cake</v>
      </c>
      <c r="D158" s="54"/>
      <c r="E158" s="251">
        <f>IF(B158="","",'Listas de Precios'!M159)</f>
        <v>0</v>
      </c>
      <c r="F158" s="252">
        <f>IF(C158="","",'Listas de Precios'!N159)</f>
        <v>25</v>
      </c>
      <c r="G158" s="253">
        <f>IF(E158="","",'Listas de Precios'!O159)</f>
        <v>37</v>
      </c>
      <c r="H158" s="37"/>
      <c r="I158" s="5"/>
    </row>
    <row r="159" spans="1:9" ht="15.75" customHeight="1">
      <c r="A159" s="5"/>
      <c r="B159" s="54" t="str">
        <f>'Listas de Precios'!B160</f>
        <v>PTa-21</v>
      </c>
      <c r="C159" s="54" t="str">
        <f>IF(B159="","",'Listas de Precios'!C160)</f>
        <v>Tarta Carrot Cake</v>
      </c>
      <c r="D159" s="54"/>
      <c r="E159" s="251">
        <f>IF(B159="","",'Listas de Precios'!M160)</f>
        <v>42</v>
      </c>
      <c r="F159" s="252">
        <f>IF(C159="","",'Listas de Precios'!N160)</f>
        <v>50</v>
      </c>
      <c r="G159" s="253">
        <f>IF(E159="","",'Listas de Precios'!O160)</f>
        <v>76</v>
      </c>
      <c r="H159" s="37"/>
      <c r="I159" s="5"/>
    </row>
    <row r="160" spans="1:9" ht="15.75" customHeight="1">
      <c r="A160" s="224">
        <v>25.65</v>
      </c>
      <c r="B160" s="54" t="str">
        <f>'Listas de Precios'!B161</f>
        <v>PTa-22</v>
      </c>
      <c r="C160" s="54" t="str">
        <f>IF(B160="","",'Listas de Precios'!C161)</f>
        <v>Chocolate Boom</v>
      </c>
      <c r="D160" s="54"/>
      <c r="E160" s="251">
        <f>IF(B160="","",'Listas de Precios'!M161)</f>
        <v>33.29</v>
      </c>
      <c r="F160" s="252">
        <f>IF(C160="","",'Listas de Precios'!N161)</f>
        <v>37</v>
      </c>
      <c r="G160" s="253">
        <f>IF(E160="","",'Listas de Precios'!O161)</f>
        <v>47.5</v>
      </c>
      <c r="H160" s="37"/>
      <c r="I160" s="5"/>
    </row>
    <row r="161" spans="1:9" ht="15.75" customHeight="1">
      <c r="A161" s="5"/>
      <c r="B161" s="54" t="str">
        <f>'Listas de Precios'!B162</f>
        <v>PTa-23</v>
      </c>
      <c r="C161" s="54" t="str">
        <f>IF(B161="","",'Listas de Precios'!C162)</f>
        <v>Chocolate Boom</v>
      </c>
      <c r="D161" s="54"/>
      <c r="E161" s="251">
        <f>IF(B161="","",'Listas de Precios'!M162)</f>
        <v>0</v>
      </c>
      <c r="F161" s="252">
        <f>IF(C161="","",'Listas de Precios'!N162)</f>
        <v>25</v>
      </c>
      <c r="G161" s="253">
        <f>IF(E161="","",'Listas de Precios'!O162)</f>
        <v>37</v>
      </c>
      <c r="H161" s="37"/>
      <c r="I161" s="5"/>
    </row>
    <row r="162" spans="1:9" ht="15.75" customHeight="1">
      <c r="A162" s="202"/>
      <c r="B162" s="54" t="str">
        <f>'Listas de Precios'!B163</f>
        <v>PTa-24</v>
      </c>
      <c r="C162" s="54" t="str">
        <f>IF(B162="","",'Listas de Precios'!C163)</f>
        <v>Chocolate Boom</v>
      </c>
      <c r="D162" s="54"/>
      <c r="E162" s="251">
        <f>IF(B162="","",'Listas de Precios'!M163)</f>
        <v>56.13</v>
      </c>
      <c r="F162" s="252">
        <f>IF(C162="","",'Listas de Precios'!N163)</f>
        <v>50</v>
      </c>
      <c r="G162" s="253">
        <f>IF(E162="","",'Listas de Precios'!O163)</f>
        <v>76</v>
      </c>
      <c r="H162" s="37"/>
      <c r="I162" s="5"/>
    </row>
    <row r="163" spans="1:9" ht="15.75" customHeight="1">
      <c r="A163" s="5"/>
      <c r="B163" s="54" t="str">
        <f>'Listas de Precios'!B164</f>
        <v>PTa-25</v>
      </c>
      <c r="C163" s="54" t="str">
        <f>IF(B163="","",'Listas de Precios'!C164)</f>
        <v>Tarta German Cake</v>
      </c>
      <c r="D163" s="54"/>
      <c r="E163" s="251">
        <f>IF(B163="","",'Listas de Precios'!M164)</f>
        <v>47.63</v>
      </c>
      <c r="F163" s="252">
        <f>IF(C163="","",'Listas de Precios'!N164)</f>
        <v>37</v>
      </c>
      <c r="G163" s="253">
        <f>IF(E163="","",'Listas de Precios'!O164)</f>
        <v>47.5</v>
      </c>
      <c r="H163" s="37"/>
      <c r="I163" s="5"/>
    </row>
    <row r="164" spans="1:9" ht="15.75" customHeight="1">
      <c r="A164" s="5"/>
      <c r="B164" s="54" t="str">
        <f>'Listas de Precios'!B165</f>
        <v>PTa-26</v>
      </c>
      <c r="C164" s="54" t="str">
        <f>IF(B164="","",'Listas de Precios'!C165)</f>
        <v>Tarta Selva Negra</v>
      </c>
      <c r="D164" s="54"/>
      <c r="E164" s="251">
        <f>IF(B164="","",'Listas de Precios'!M165)</f>
        <v>64.27</v>
      </c>
      <c r="F164" s="252">
        <f>IF(C164="","",'Listas de Precios'!N165)</f>
        <v>50</v>
      </c>
      <c r="G164" s="253">
        <f>IF(E164="","",'Listas de Precios'!O165)</f>
        <v>76</v>
      </c>
      <c r="H164" s="37"/>
      <c r="I164" s="5"/>
    </row>
    <row r="165" spans="1:9" ht="15.75" customHeight="1">
      <c r="A165" s="202"/>
      <c r="B165" s="54" t="str">
        <f>'Listas de Precios'!B166</f>
        <v>PTa-27</v>
      </c>
      <c r="C165" s="54" t="str">
        <f>IF(B165="","",'Listas de Precios'!C166)</f>
        <v>Tarta Selva Negra</v>
      </c>
      <c r="D165" s="54"/>
      <c r="E165" s="251">
        <f>IF(B165="","",'Listas de Precios'!M166)</f>
        <v>0</v>
      </c>
      <c r="F165" s="252">
        <f>IF(C165="","",'Listas de Precios'!N166)</f>
        <v>25</v>
      </c>
      <c r="G165" s="253">
        <f>IF(E165="","",'Listas de Precios'!O166)</f>
        <v>37</v>
      </c>
      <c r="H165" s="37"/>
      <c r="I165" s="5"/>
    </row>
    <row r="166" spans="1:9" ht="15.75" customHeight="1">
      <c r="A166" s="5"/>
      <c r="B166" s="54" t="str">
        <f>'Listas de Precios'!B167</f>
        <v>PTa-28</v>
      </c>
      <c r="C166" s="54" t="str">
        <f>IF(B166="","",'Listas de Precios'!C167)</f>
        <v>Tarta Selva Negra</v>
      </c>
      <c r="D166" s="54"/>
      <c r="E166" s="251">
        <f>IF(B166="","",'Listas de Precios'!M167)</f>
        <v>37.58</v>
      </c>
      <c r="F166" s="252">
        <f>IF(C166="","",'Listas de Precios'!N167)</f>
        <v>32.200000000000003</v>
      </c>
      <c r="G166" s="253">
        <f>IF(E166="","",'Listas de Precios'!O167)</f>
        <v>47.5</v>
      </c>
      <c r="H166" s="37"/>
      <c r="I166" s="5"/>
    </row>
    <row r="167" spans="1:9" ht="15.75" customHeight="1">
      <c r="A167" s="224">
        <v>17.8</v>
      </c>
      <c r="B167" s="54" t="str">
        <f>'Listas de Precios'!B168</f>
        <v>PTa-29</v>
      </c>
      <c r="C167" s="54" t="str">
        <f>IF(B167="","",'Listas de Precios'!C168)</f>
        <v>Tarta Plum Cake Choco (8 Pax)</v>
      </c>
      <c r="D167" s="54"/>
      <c r="E167" s="251">
        <f>IF(B167="","",'Listas de Precios'!M168)</f>
        <v>21</v>
      </c>
      <c r="F167" s="252">
        <f>IF(C167="","",'Listas de Precios'!N168)</f>
        <v>21</v>
      </c>
      <c r="G167" s="253">
        <f>IF(E167="","",'Listas de Precios'!O168)</f>
        <v>23.3</v>
      </c>
      <c r="H167" s="37"/>
      <c r="I167" s="5"/>
    </row>
    <row r="168" spans="1:9" ht="15.75" customHeight="1">
      <c r="A168" s="224">
        <v>17.8</v>
      </c>
      <c r="B168" s="54" t="str">
        <f>'Listas de Precios'!B169</f>
        <v>PTa-30</v>
      </c>
      <c r="C168" s="54" t="str">
        <f>IF(B168="","",'Listas de Precios'!C169)</f>
        <v>Tarta Plum Cake Choco y Naranja (8 Pax)</v>
      </c>
      <c r="D168" s="54"/>
      <c r="E168" s="251">
        <f>IF(B168="","",'Listas de Precios'!M169)</f>
        <v>23.1</v>
      </c>
      <c r="F168" s="252">
        <f>IF(C168="","",'Listas de Precios'!N169)</f>
        <v>23</v>
      </c>
      <c r="G168" s="253">
        <f>IF(E168="","",'Listas de Precios'!O169)</f>
        <v>27</v>
      </c>
      <c r="H168" s="37"/>
      <c r="I168" s="5"/>
    </row>
    <row r="169" spans="1:9" ht="15.75" customHeight="1">
      <c r="A169" s="224">
        <v>17.8</v>
      </c>
      <c r="B169" s="54" t="str">
        <f>'Listas de Precios'!B170</f>
        <v>PTa-31</v>
      </c>
      <c r="C169" s="54" t="str">
        <f>IF(B169="","",'Listas de Precios'!C170)</f>
        <v>Tarta Plum Cake Limón (8 Pax)</v>
      </c>
      <c r="D169" s="54"/>
      <c r="E169" s="251">
        <f>IF(B169="","",'Listas de Precios'!M170)</f>
        <v>24.3</v>
      </c>
      <c r="F169" s="252">
        <f>IF(C169="","",'Listas de Precios'!N170)</f>
        <v>21</v>
      </c>
      <c r="G169" s="253">
        <f>IF(E169="","",'Listas de Precios'!O170)</f>
        <v>25</v>
      </c>
      <c r="H169" s="37"/>
      <c r="I169" s="5"/>
    </row>
    <row r="170" spans="1:9" s="208" customFormat="1" ht="15.75" customHeight="1">
      <c r="A170" s="221"/>
      <c r="B170" s="54" t="str">
        <f>'Listas de Precios'!B171</f>
        <v>PTa-32</v>
      </c>
      <c r="C170" s="54" t="str">
        <f>IF(B170="","",'Listas de Precios'!C171)</f>
        <v>Caja Mini Carrot Cake ( 35 und. )</v>
      </c>
      <c r="D170" s="54"/>
      <c r="E170" s="251">
        <f>IF(B170="","",'Listas de Precios'!M171)</f>
        <v>0</v>
      </c>
      <c r="F170" s="252">
        <f>IF(C170="","",'Listas de Precios'!N171)</f>
        <v>0</v>
      </c>
      <c r="G170" s="253">
        <f>IF(E170="","",'Listas de Precios'!O171)</f>
        <v>43.75</v>
      </c>
      <c r="H170" s="206"/>
      <c r="I170" s="202"/>
    </row>
    <row r="171" spans="1:9" s="208" customFormat="1" ht="15.75" customHeight="1">
      <c r="A171" s="224">
        <v>19.8</v>
      </c>
      <c r="B171" s="54" t="str">
        <f>'Listas de Precios'!B172</f>
        <v>PTa-33</v>
      </c>
      <c r="C171" s="54" t="str">
        <f>IF(B171="","",'Listas de Precios'!C172)</f>
        <v>Tarta Plum Cake Limón y Merengue (8 Pax)</v>
      </c>
      <c r="D171" s="54"/>
      <c r="E171" s="251">
        <f>IF(B171="","",'Listas de Precios'!M172)</f>
        <v>27.42</v>
      </c>
      <c r="F171" s="252">
        <f>IF(C171="","",'Listas de Precios'!N172)</f>
        <v>24</v>
      </c>
      <c r="G171" s="253">
        <f>IF(E171="","",'Listas de Precios'!O172)</f>
        <v>30</v>
      </c>
      <c r="H171" s="206"/>
      <c r="I171" s="202"/>
    </row>
    <row r="172" spans="1:9" s="208" customFormat="1" ht="15.75" customHeight="1">
      <c r="A172" s="221"/>
      <c r="B172" s="54" t="str">
        <f>'Listas de Precios'!B173</f>
        <v>PTa-34</v>
      </c>
      <c r="C172" s="54" t="str">
        <f>IF(B172="","",'Listas de Precios'!C173)</f>
        <v>Tarta Crudivegana de Avellana con Sirope, Choco Negro y Blanco</v>
      </c>
      <c r="D172" s="54"/>
      <c r="E172" s="251">
        <f>IF(B172="","",'Listas de Precios'!M173)</f>
        <v>41.63</v>
      </c>
      <c r="F172" s="252">
        <f>IF(C172="","",'Listas de Precios'!N173)</f>
        <v>39</v>
      </c>
      <c r="G172" s="253">
        <f>IF(E172="","",'Listas de Precios'!O173)</f>
        <v>49.9</v>
      </c>
      <c r="H172" s="206"/>
      <c r="I172" s="202"/>
    </row>
    <row r="173" spans="1:9" s="208" customFormat="1" ht="15.75" customHeight="1">
      <c r="A173" s="224">
        <v>3.5</v>
      </c>
      <c r="B173" s="54" t="str">
        <f>'Listas de Precios'!B174</f>
        <v>PTa-35</v>
      </c>
      <c r="C173" s="54" t="str">
        <f>IF(B173="","",'Listas de Precios'!C174)</f>
        <v>Pastelito  Tiramisú</v>
      </c>
      <c r="D173" s="54"/>
      <c r="E173" s="251">
        <f>IF(B173="","",'Listas de Precios'!M174)</f>
        <v>4.25</v>
      </c>
      <c r="F173" s="252">
        <f>IF(C173="","",'Listas de Precios'!N174)</f>
        <v>4.4000000000000004</v>
      </c>
      <c r="G173" s="253">
        <f>IF(E173="","",'Listas de Precios'!O174)</f>
        <v>5.5</v>
      </c>
      <c r="H173" s="206"/>
      <c r="I173" s="202"/>
    </row>
    <row r="174" spans="1:9" s="208" customFormat="1" ht="15.75" customHeight="1">
      <c r="A174" s="5"/>
      <c r="B174" s="54" t="str">
        <f>'Listas de Precios'!B175</f>
        <v>PTa-36</v>
      </c>
      <c r="C174" s="54" t="str">
        <f>IF(B174="","",'Listas de Precios'!C175)</f>
        <v>Tarta Carrot Cake SG</v>
      </c>
      <c r="D174" s="54"/>
      <c r="E174" s="251">
        <f>IF(B174="","",'Listas de Precios'!M175)</f>
        <v>32</v>
      </c>
      <c r="F174" s="252">
        <f>IF(C174="","",'Listas de Precios'!N175)</f>
        <v>34.700000000000003</v>
      </c>
      <c r="G174" s="253">
        <f>IF(E174="","",'Listas de Precios'!O175)</f>
        <v>51.4</v>
      </c>
      <c r="H174" s="206"/>
      <c r="I174" s="202"/>
    </row>
    <row r="175" spans="1:9" s="208" customFormat="1" ht="15.75" customHeight="1">
      <c r="A175" s="5"/>
      <c r="B175" s="54" t="str">
        <f>'Listas de Precios'!B176</f>
        <v>PTa-37</v>
      </c>
      <c r="C175" s="54" t="str">
        <f>IF(B175="","",'Listas de Precios'!C176)</f>
        <v>Tarta Carrot Cake SG</v>
      </c>
      <c r="D175" s="54"/>
      <c r="E175" s="251">
        <f>IF(B175="","",'Listas de Precios'!M176)</f>
        <v>0</v>
      </c>
      <c r="F175" s="252">
        <f>IF(C175="","",'Listas de Precios'!N176)</f>
        <v>27.5</v>
      </c>
      <c r="G175" s="253">
        <f>IF(E175="","",'Listas de Precios'!O176)</f>
        <v>39.5</v>
      </c>
      <c r="H175" s="206"/>
      <c r="I175" s="202"/>
    </row>
    <row r="176" spans="1:9" s="208" customFormat="1" ht="15.75" customHeight="1">
      <c r="A176" s="5"/>
      <c r="B176" s="54" t="str">
        <f>'Listas de Precios'!B177</f>
        <v>PTa-38</v>
      </c>
      <c r="C176" s="54" t="str">
        <f>IF(B176="","",'Listas de Precios'!C177)</f>
        <v>Tarta Carrot Cake SG</v>
      </c>
      <c r="D176" s="54"/>
      <c r="E176" s="251">
        <f>IF(B176="","",'Listas de Precios'!M177)</f>
        <v>46</v>
      </c>
      <c r="F176" s="252">
        <f>IF(C176="","",'Listas de Precios'!N177)</f>
        <v>55</v>
      </c>
      <c r="G176" s="253">
        <f>IF(E176="","",'Listas de Precios'!O177)</f>
        <v>80</v>
      </c>
      <c r="H176" s="206"/>
      <c r="I176" s="202"/>
    </row>
    <row r="177" spans="1:9" s="208" customFormat="1" ht="15.75" customHeight="1">
      <c r="A177" s="5"/>
      <c r="B177" s="54" t="str">
        <f>'Listas de Precios'!B178</f>
        <v>PTa-39</v>
      </c>
      <c r="C177" s="54" t="str">
        <f>IF(B177="","",'Listas de Precios'!C178)</f>
        <v>Chocolate Boom SG</v>
      </c>
      <c r="D177" s="54"/>
      <c r="E177" s="251">
        <f>IF(B177="","",'Listas de Precios'!M178)</f>
        <v>32</v>
      </c>
      <c r="F177" s="252">
        <f>IF(C177="","",'Listas de Precios'!N178)</f>
        <v>40</v>
      </c>
      <c r="G177" s="253">
        <f>IF(E177="","",'Listas de Precios'!O178)</f>
        <v>51.4</v>
      </c>
      <c r="H177" s="206"/>
      <c r="I177" s="202"/>
    </row>
    <row r="178" spans="1:9" s="208" customFormat="1" ht="15.75" customHeight="1">
      <c r="A178" s="5"/>
      <c r="B178" s="54" t="str">
        <f>'Listas de Precios'!B179</f>
        <v>PTa-40</v>
      </c>
      <c r="C178" s="54" t="str">
        <f>IF(B178="","",'Listas de Precios'!C179)</f>
        <v>Chocolate Boom SG</v>
      </c>
      <c r="D178" s="54"/>
      <c r="E178" s="251">
        <f>IF(B178="","",'Listas de Precios'!M179)</f>
        <v>0</v>
      </c>
      <c r="F178" s="252">
        <f>IF(C178="","",'Listas de Precios'!N179)</f>
        <v>29.5</v>
      </c>
      <c r="G178" s="253">
        <f>IF(E178="","",'Listas de Precios'!O179)</f>
        <v>39.5</v>
      </c>
      <c r="H178" s="206"/>
      <c r="I178" s="202"/>
    </row>
    <row r="179" spans="1:9" s="208" customFormat="1" ht="15.75" customHeight="1">
      <c r="A179" s="5"/>
      <c r="B179" s="54" t="str">
        <f>'Listas de Precios'!B180</f>
        <v>PTa-41</v>
      </c>
      <c r="C179" s="54" t="str">
        <f>IF(B179="","",'Listas de Precios'!C180)</f>
        <v>Chocolate Boom SG</v>
      </c>
      <c r="D179" s="54"/>
      <c r="E179" s="251">
        <f>IF(B179="","",'Listas de Precios'!M180)</f>
        <v>48</v>
      </c>
      <c r="F179" s="252">
        <f>IF(C179="","",'Listas de Precios'!N180)</f>
        <v>55</v>
      </c>
      <c r="G179" s="253">
        <f>IF(E179="","",'Listas de Precios'!O180)</f>
        <v>80</v>
      </c>
      <c r="H179" s="206"/>
      <c r="I179" s="202"/>
    </row>
    <row r="180" spans="1:9" s="208" customFormat="1" ht="15.75" customHeight="1">
      <c r="A180" s="5"/>
      <c r="B180" s="54" t="str">
        <f>'Listas de Precios'!B181</f>
        <v>PTa-42</v>
      </c>
      <c r="C180" s="54" t="str">
        <f>IF(B180="","",'Listas de Precios'!C181)</f>
        <v>Tarta Selva Negra SG</v>
      </c>
      <c r="D180" s="54"/>
      <c r="E180" s="251">
        <f>IF(B180="","",'Listas de Precios'!M181)</f>
        <v>32</v>
      </c>
      <c r="F180" s="252">
        <f>IF(C180="","",'Listas de Precios'!N181)</f>
        <v>39</v>
      </c>
      <c r="G180" s="253">
        <f>IF(E180="","",'Listas de Precios'!O181)</f>
        <v>49.5</v>
      </c>
      <c r="H180" s="206"/>
      <c r="I180" s="202"/>
    </row>
    <row r="181" spans="1:9" s="208" customFormat="1" ht="15.75" customHeight="1">
      <c r="A181" s="5"/>
      <c r="B181" s="54" t="str">
        <f>'Listas de Precios'!B182</f>
        <v>PTa-43</v>
      </c>
      <c r="C181" s="54" t="str">
        <f>IF(B181="","",'Listas de Precios'!C182)</f>
        <v>Tarta Selva Negra SG</v>
      </c>
      <c r="D181" s="54"/>
      <c r="E181" s="251">
        <f>IF(B181="","",'Listas de Precios'!M182)</f>
        <v>0</v>
      </c>
      <c r="F181" s="252">
        <f>IF(C181="","",'Listas de Precios'!N182)</f>
        <v>29.5</v>
      </c>
      <c r="G181" s="253">
        <f>IF(E181="","",'Listas de Precios'!O182)</f>
        <v>39.5</v>
      </c>
      <c r="H181" s="206"/>
      <c r="I181" s="202"/>
    </row>
    <row r="182" spans="1:9" s="208" customFormat="1" ht="15.75" customHeight="1">
      <c r="A182" s="5"/>
      <c r="B182" s="54" t="str">
        <f>'Listas de Precios'!B183</f>
        <v>PTa-44</v>
      </c>
      <c r="C182" s="54" t="str">
        <f>IF(B182="","",'Listas de Precios'!C183)</f>
        <v>Tarta Selva Negra SG</v>
      </c>
      <c r="D182" s="54"/>
      <c r="E182" s="251">
        <f>IF(B182="","",'Listas de Precios'!M183)</f>
        <v>48</v>
      </c>
      <c r="F182" s="252">
        <f>IF(C182="","",'Listas de Precios'!N183)</f>
        <v>55</v>
      </c>
      <c r="G182" s="253">
        <f>IF(E182="","",'Listas de Precios'!O183)</f>
        <v>80</v>
      </c>
      <c r="H182" s="206"/>
      <c r="I182" s="202"/>
    </row>
    <row r="183" spans="1:9" ht="15.75" customHeight="1">
      <c r="A183" s="224">
        <v>24.1</v>
      </c>
      <c r="B183" s="54" t="str">
        <f>'Listas de Precios'!B184</f>
        <v>SPz-01</v>
      </c>
      <c r="C183" s="54" t="str">
        <f>IF(B183="","",'Listas de Precios'!C184)</f>
        <v>Pizza Margarita con tomate, Orégano y Mozzarella Vegana</v>
      </c>
      <c r="D183" s="54"/>
      <c r="E183" s="251">
        <f>IF(B183="","",'Listas de Precios'!M184)</f>
        <v>32</v>
      </c>
      <c r="F183" s="252">
        <f>IF(C183="","",'Listas de Precios'!N184)</f>
        <v>32</v>
      </c>
      <c r="G183" s="253">
        <f>IF(E183="","",'Listas de Precios'!O184)</f>
        <v>37.1</v>
      </c>
      <c r="H183" s="37"/>
      <c r="I183" s="5"/>
    </row>
    <row r="184" spans="1:9" ht="15.75" customHeight="1">
      <c r="A184" s="202"/>
      <c r="B184" s="54" t="str">
        <f>'Listas de Precios'!B185</f>
        <v>SPz-02</v>
      </c>
      <c r="C184" s="54" t="str">
        <f>IF(B184="","",'Listas de Precios'!C185)</f>
        <v>Pizza Margarita con tomate, Orégano y Mozzarella Vegana</v>
      </c>
      <c r="D184" s="54"/>
      <c r="E184" s="251">
        <f>IF(B184="","",'Listas de Precios'!M185)</f>
        <v>0</v>
      </c>
      <c r="F184" s="252">
        <f>IF(C184="","",'Listas de Precios'!N185)</f>
        <v>0</v>
      </c>
      <c r="G184" s="253">
        <f>IF(E184="","",'Listas de Precios'!O185)</f>
        <v>21.2</v>
      </c>
      <c r="H184" s="37"/>
      <c r="I184" s="5"/>
    </row>
    <row r="185" spans="1:9" ht="15.75" customHeight="1">
      <c r="A185" s="5"/>
      <c r="B185" s="54" t="str">
        <f>'Listas de Precios'!B186</f>
        <v>SQu-01</v>
      </c>
      <c r="C185" s="54" t="str">
        <f>IF(B185="","",'Listas de Precios'!C186)</f>
        <v>Mini Quiche Calabacín</v>
      </c>
      <c r="D185" s="54"/>
      <c r="E185" s="251">
        <f>IF(B185="","",'Listas de Precios'!M186)</f>
        <v>1.1499999999999999</v>
      </c>
      <c r="F185" s="252">
        <f>IF(C185="","",'Listas de Precios'!N186)</f>
        <v>1.2</v>
      </c>
      <c r="G185" s="253">
        <f>IF(E185="","",'Listas de Precios'!O186)</f>
        <v>1.5</v>
      </c>
      <c r="H185" s="37"/>
      <c r="I185" s="5"/>
    </row>
    <row r="186" spans="1:9" ht="15.75" customHeight="1">
      <c r="A186" s="5"/>
      <c r="B186" s="54" t="str">
        <f>'Listas de Precios'!B187</f>
        <v>SQu-02</v>
      </c>
      <c r="C186" s="54" t="str">
        <f>IF(B186="","",'Listas de Precios'!C187)</f>
        <v>Mini Quiche Cebolla Caramelizada</v>
      </c>
      <c r="D186" s="54"/>
      <c r="E186" s="251">
        <f>IF(B186="","",'Listas de Precios'!M187)</f>
        <v>1.1499999999999999</v>
      </c>
      <c r="F186" s="252">
        <f>IF(C186="","",'Listas de Precios'!N187)</f>
        <v>1.2</v>
      </c>
      <c r="G186" s="253">
        <f>IF(E186="","",'Listas de Precios'!O187)</f>
        <v>1.5</v>
      </c>
      <c r="H186" s="37"/>
      <c r="I186" s="5"/>
    </row>
    <row r="187" spans="1:9" ht="15.75" customHeight="1">
      <c r="A187" s="5"/>
      <c r="B187" s="54" t="str">
        <f>'Listas de Precios'!B188</f>
        <v>SQu-03</v>
      </c>
      <c r="C187" s="54" t="str">
        <f>IF(B187="","",'Listas de Precios'!C188)</f>
        <v>Mini Quiche Champiñones</v>
      </c>
      <c r="D187" s="54"/>
      <c r="E187" s="251">
        <f>IF(B187="","",'Listas de Precios'!M188)</f>
        <v>1.1499999999999999</v>
      </c>
      <c r="F187" s="252">
        <f>IF(C187="","",'Listas de Precios'!N188)</f>
        <v>1.2</v>
      </c>
      <c r="G187" s="253">
        <f>IF(E187="","",'Listas de Precios'!O188)</f>
        <v>1.5</v>
      </c>
      <c r="H187" s="37"/>
      <c r="I187" s="5"/>
    </row>
    <row r="188" spans="1:9" ht="15.75" customHeight="1">
      <c r="A188" s="5"/>
      <c r="B188" s="54" t="str">
        <f>'Listas de Precios'!B189</f>
        <v>SQu-04</v>
      </c>
      <c r="C188" s="54" t="str">
        <f>IF(B188="","",'Listas de Precios'!C189)</f>
        <v>Mini Quiche Espinaca</v>
      </c>
      <c r="D188" s="54"/>
      <c r="E188" s="251">
        <f>IF(B188="","",'Listas de Precios'!M189)</f>
        <v>1.1499999999999999</v>
      </c>
      <c r="F188" s="252">
        <f>IF(C188="","",'Listas de Precios'!N189)</f>
        <v>1.2</v>
      </c>
      <c r="G188" s="253">
        <f>IF(E188="","",'Listas de Precios'!O189)</f>
        <v>1.5</v>
      </c>
      <c r="H188" s="37"/>
      <c r="I188" s="5"/>
    </row>
    <row r="189" spans="1:9" ht="15.75" customHeight="1">
      <c r="A189" s="5"/>
      <c r="B189" s="54" t="str">
        <f>'Listas de Precios'!B190</f>
        <v>SQu-05</v>
      </c>
      <c r="C189" s="54" t="str">
        <f>IF(B189="","",'Listas de Precios'!C190)</f>
        <v>Mini Quiche Puerro</v>
      </c>
      <c r="D189" s="54"/>
      <c r="E189" s="251">
        <f>IF(B189="","",'Listas de Precios'!M190)</f>
        <v>1.1499999999999999</v>
      </c>
      <c r="F189" s="252">
        <f>IF(C189="","",'Listas de Precios'!N190)</f>
        <v>1.2</v>
      </c>
      <c r="G189" s="253">
        <f>IF(E189="","",'Listas de Precios'!O190)</f>
        <v>1.5</v>
      </c>
      <c r="H189" s="37"/>
      <c r="I189" s="5"/>
    </row>
    <row r="190" spans="1:9" ht="15.75" customHeight="1">
      <c r="A190" s="5"/>
      <c r="B190" s="54" t="str">
        <f>'Listas de Precios'!B191</f>
        <v>SQu-06</v>
      </c>
      <c r="C190" s="54" t="str">
        <f>IF(B190="","",'Listas de Precios'!C191)</f>
        <v>Quiche Calabacín (6 Pax)</v>
      </c>
      <c r="D190" s="54"/>
      <c r="E190" s="251">
        <f>IF(B190="","",'Listas de Precios'!M191)</f>
        <v>21</v>
      </c>
      <c r="F190" s="252">
        <f>IF(C190="","",'Listas de Precios'!N191)</f>
        <v>24</v>
      </c>
      <c r="G190" s="253">
        <f>IF(E190="","",'Listas de Precios'!O191)</f>
        <v>29.7</v>
      </c>
      <c r="H190" s="37"/>
      <c r="I190" s="5"/>
    </row>
    <row r="191" spans="1:9" ht="15.75" customHeight="1">
      <c r="A191" s="5"/>
      <c r="B191" s="54" t="str">
        <f>'Listas de Precios'!B192</f>
        <v>SQu-07</v>
      </c>
      <c r="C191" s="54" t="str">
        <f>IF(B191="","",'Listas de Precios'!C192)</f>
        <v>Quiche Cebolla Caramelizada ( 6 Pax)</v>
      </c>
      <c r="D191" s="54"/>
      <c r="E191" s="251">
        <f>IF(B191="","",'Listas de Precios'!M192)</f>
        <v>21</v>
      </c>
      <c r="F191" s="252">
        <f>IF(C191="","",'Listas de Precios'!N192)</f>
        <v>24</v>
      </c>
      <c r="G191" s="253">
        <f>IF(E191="","",'Listas de Precios'!O192)</f>
        <v>29.7</v>
      </c>
      <c r="H191" s="37"/>
      <c r="I191" s="5"/>
    </row>
    <row r="192" spans="1:9" ht="15.75" customHeight="1">
      <c r="A192" s="5"/>
      <c r="B192" s="54" t="str">
        <f>'Listas de Precios'!B193</f>
        <v>SQu-08</v>
      </c>
      <c r="C192" s="54" t="str">
        <f>IF(B192="","",'Listas de Precios'!C193)</f>
        <v>Quiche Champiñones (6 Pax)</v>
      </c>
      <c r="D192" s="54"/>
      <c r="E192" s="251">
        <f>IF(B192="","",'Listas de Precios'!M193)</f>
        <v>21</v>
      </c>
      <c r="F192" s="252">
        <f>IF(C192="","",'Listas de Precios'!N193)</f>
        <v>24</v>
      </c>
      <c r="G192" s="253">
        <f>IF(E192="","",'Listas de Precios'!O193)</f>
        <v>29.7</v>
      </c>
      <c r="H192" s="37"/>
      <c r="I192" s="5"/>
    </row>
    <row r="193" spans="1:9" ht="15.75" customHeight="1">
      <c r="A193" s="5"/>
      <c r="B193" s="54" t="str">
        <f>'Listas de Precios'!B194</f>
        <v>SQu-09</v>
      </c>
      <c r="C193" s="54" t="str">
        <f>IF(B193="","",'Listas de Precios'!C194)</f>
        <v>Quiche Espinaca (6 Pax)</v>
      </c>
      <c r="D193" s="54"/>
      <c r="E193" s="251">
        <f>IF(B193="","",'Listas de Precios'!M194)</f>
        <v>21</v>
      </c>
      <c r="F193" s="252">
        <f>IF(C193="","",'Listas de Precios'!N194)</f>
        <v>24</v>
      </c>
      <c r="G193" s="253">
        <f>IF(E193="","",'Listas de Precios'!O194)</f>
        <v>29.7</v>
      </c>
      <c r="H193" s="37"/>
      <c r="I193" s="5"/>
    </row>
    <row r="194" spans="1:9" ht="15.75" customHeight="1">
      <c r="A194" s="5"/>
      <c r="B194" s="54" t="str">
        <f>'Listas de Precios'!B195</f>
        <v>SQu-10</v>
      </c>
      <c r="C194" s="54" t="str">
        <f>IF(B194="","",'Listas de Precios'!C195)</f>
        <v>Quiche Puerro (6 Pax)</v>
      </c>
      <c r="D194" s="54"/>
      <c r="E194" s="251">
        <f>IF(B194="","",'Listas de Precios'!M195)</f>
        <v>21</v>
      </c>
      <c r="F194" s="252">
        <f>IF(C194="","",'Listas de Precios'!N195)</f>
        <v>24</v>
      </c>
      <c r="G194" s="253">
        <f>IF(E194="","",'Listas de Precios'!O195)</f>
        <v>29.7</v>
      </c>
      <c r="H194" s="37"/>
      <c r="I194" s="5"/>
    </row>
    <row r="195" spans="1:9" ht="15.75" customHeight="1">
      <c r="A195" s="224">
        <v>24.1</v>
      </c>
      <c r="B195" s="54" t="str">
        <f>'Listas de Precios'!B196</f>
        <v>SQu-11</v>
      </c>
      <c r="C195" s="54" t="str">
        <f>IF(B195="","",'Listas de Precios'!C196)</f>
        <v>Coca de Verduras</v>
      </c>
      <c r="D195" s="54"/>
      <c r="E195" s="251">
        <f>IF(B195="","",'Listas de Precios'!M196)</f>
        <v>32</v>
      </c>
      <c r="F195" s="252">
        <f>IF(C195="","",'Listas de Precios'!N196)</f>
        <v>32</v>
      </c>
      <c r="G195" s="253">
        <f>IF(E195="","",'Listas de Precios'!O196)</f>
        <v>37.1</v>
      </c>
      <c r="H195" s="37"/>
      <c r="I195" s="5"/>
    </row>
    <row r="196" spans="1:9" ht="15.75" customHeight="1">
      <c r="A196" s="5"/>
      <c r="B196" s="54" t="str">
        <f>'Listas de Precios'!B197</f>
        <v>SQu-12</v>
      </c>
      <c r="C196" s="54" t="str">
        <f>IF(B196="","",'Listas de Precios'!C197)</f>
        <v>Coca de Verduras</v>
      </c>
      <c r="D196" s="54"/>
      <c r="E196" s="251">
        <f>IF(B196="","",'Listas de Precios'!M197)</f>
        <v>0</v>
      </c>
      <c r="F196" s="252">
        <f>IF(C196="","",'Listas de Precios'!N197)</f>
        <v>0</v>
      </c>
      <c r="G196" s="253">
        <f>IF(E196="","",'Listas de Precios'!O197)</f>
        <v>21.2</v>
      </c>
      <c r="H196" s="37"/>
      <c r="I196" s="5"/>
    </row>
    <row r="197" spans="1:9" ht="15.75" customHeight="1">
      <c r="A197" s="5"/>
      <c r="B197" s="54" t="str">
        <f>'Listas de Precios'!B198</f>
        <v>P</v>
      </c>
      <c r="C197" s="54" t="str">
        <f>IF(B197="","",'Listas de Precios'!C198)</f>
        <v xml:space="preserve">Crudivegano de Avellana y Choco Negro y Blanco </v>
      </c>
      <c r="D197" s="54"/>
      <c r="E197" s="251">
        <f>IF(B197="","",'Listas de Precios'!M198)</f>
        <v>29.9</v>
      </c>
      <c r="F197" s="252">
        <f>IF(C197="","",'Listas de Precios'!N198)</f>
        <v>0</v>
      </c>
      <c r="G197" s="253">
        <f>IF(E197="","",'Listas de Precios'!O198)</f>
        <v>49.9</v>
      </c>
      <c r="H197" s="37"/>
      <c r="I197" s="5"/>
    </row>
    <row r="198" spans="1:9" ht="15.75" customHeight="1">
      <c r="A198" s="5"/>
      <c r="B198" s="54" t="str">
        <f>'Listas de Precios'!B199</f>
        <v>P</v>
      </c>
      <c r="C198" s="54" t="str">
        <f>IF(B198="","",'Listas de Precios'!C199)</f>
        <v>Delicioso de Calabaza</v>
      </c>
      <c r="D198" s="54"/>
      <c r="E198" s="251">
        <f>IF(B198="","",'Listas de Precios'!M199)</f>
        <v>3.7</v>
      </c>
      <c r="F198" s="252">
        <f>IF(C198="","",'Listas de Precios'!N199)</f>
        <v>4.2</v>
      </c>
      <c r="G198" s="253">
        <f>IF(E198="","",'Listas de Precios'!O199)</f>
        <v>5.5</v>
      </c>
      <c r="H198" s="37"/>
      <c r="I198" s="5"/>
    </row>
    <row r="199" spans="1:9" ht="15.75" customHeight="1">
      <c r="A199" s="5"/>
      <c r="B199" s="54" t="str">
        <f>'Listas de Precios'!B200</f>
        <v>P</v>
      </c>
      <c r="C199" s="54" t="str">
        <f>IF(B199="","",'Listas de Precios'!C200)</f>
        <v>Pastelito Vainilla</v>
      </c>
      <c r="D199" s="54"/>
      <c r="E199" s="251">
        <f>IF(B199="","",'Listas de Precios'!M200)</f>
        <v>3.95</v>
      </c>
      <c r="F199" s="252">
        <f>IF(C199="","",'Listas de Precios'!N200)</f>
        <v>4.2</v>
      </c>
      <c r="G199" s="253">
        <f>IF(E199="","",'Listas de Precios'!O200)</f>
        <v>5.8</v>
      </c>
      <c r="H199" s="37"/>
      <c r="I199" s="5"/>
    </row>
    <row r="200" spans="1:9" ht="15.75" customHeight="1">
      <c r="A200" s="5"/>
      <c r="B200" s="54" t="str">
        <f>'Listas de Precios'!B201</f>
        <v>P</v>
      </c>
      <c r="C200" s="54" t="str">
        <f>IF(B200="","",'Listas de Precios'!C201)</f>
        <v>tarta apple crumble</v>
      </c>
      <c r="D200" s="54"/>
      <c r="E200" s="251">
        <f>IF(B200="","",'Listas de Precios'!M201)</f>
        <v>0</v>
      </c>
      <c r="F200" s="252">
        <f>IF(C200="","",'Listas de Precios'!N201)</f>
        <v>0</v>
      </c>
      <c r="G200" s="253">
        <f>IF(E200="","",'Listas de Precios'!O201)</f>
        <v>0</v>
      </c>
      <c r="H200" s="37"/>
      <c r="I200" s="5"/>
    </row>
    <row r="201" spans="1:9" ht="15.75" customHeight="1">
      <c r="A201" s="5"/>
      <c r="B201" s="54" t="str">
        <f>'Listas de Precios'!B202</f>
        <v>P</v>
      </c>
      <c r="C201" s="54" t="str">
        <f>IF(B201="","",'Listas de Precios'!C202)</f>
        <v xml:space="preserve">tarta tiramisú </v>
      </c>
      <c r="D201" s="54"/>
      <c r="E201" s="251">
        <f>IF(B201="","",'Listas de Precios'!M202)</f>
        <v>0</v>
      </c>
      <c r="F201" s="252">
        <f>IF(C201="","",'Listas de Precios'!N202)</f>
        <v>0</v>
      </c>
      <c r="G201" s="253">
        <f>IF(E201="","",'Listas de Precios'!O202)</f>
        <v>45</v>
      </c>
      <c r="H201" s="37"/>
      <c r="I201" s="5"/>
    </row>
    <row r="202" spans="1:9" ht="15.75" customHeight="1">
      <c r="A202" s="5"/>
      <c r="B202" s="54" t="str">
        <f>'Listas de Precios'!B203</f>
        <v>P</v>
      </c>
      <c r="C202" s="54" t="str">
        <f>IF(B202="","",'Listas de Precios'!C203)</f>
        <v>flan de avellana</v>
      </c>
      <c r="D202" s="54"/>
      <c r="E202" s="251">
        <f>IF(B202="","",'Listas de Precios'!M203)</f>
        <v>0</v>
      </c>
      <c r="F202" s="252">
        <f>IF(C202="","",'Listas de Precios'!N203)</f>
        <v>0</v>
      </c>
      <c r="G202" s="253">
        <f>IF(E202="","",'Listas de Precios'!O203)</f>
        <v>45</v>
      </c>
      <c r="H202" s="37"/>
      <c r="I202" s="5"/>
    </row>
    <row r="203" spans="1:9" ht="15.75" customHeight="1">
      <c r="A203" s="5"/>
      <c r="B203" s="54" t="str">
        <f>'Listas de Precios'!B204</f>
        <v>P</v>
      </c>
      <c r="C203" s="54" t="str">
        <f>IF(B203="","",'Listas de Precios'!C204)</f>
        <v>opera</v>
      </c>
      <c r="D203" s="54"/>
      <c r="E203" s="251">
        <f>IF(B203="","",'Listas de Precios'!M204)</f>
        <v>4.5999999999999996</v>
      </c>
      <c r="F203" s="252">
        <f>IF(C203="","",'Listas de Precios'!N204)</f>
        <v>0</v>
      </c>
      <c r="G203" s="253">
        <f>IF(E203="","",'Listas de Precios'!O204)</f>
        <v>6.8</v>
      </c>
      <c r="H203" s="37"/>
      <c r="I203" s="5"/>
    </row>
    <row r="204" spans="1:9" ht="15.75" customHeight="1">
      <c r="A204" s="5"/>
      <c r="B204" s="54" t="str">
        <f>'Listas de Precios'!B205</f>
        <v>P</v>
      </c>
      <c r="C204" s="54" t="str">
        <f>IF(B204="","",'Listas de Precios'!C205)</f>
        <v>tarta medovik</v>
      </c>
      <c r="D204" s="54"/>
      <c r="E204" s="251">
        <f>IF(B204="","",'Listas de Precios'!M205)</f>
        <v>35</v>
      </c>
      <c r="F204" s="252">
        <f>IF(C204="","",'Listas de Precios'!N205)</f>
        <v>0</v>
      </c>
      <c r="G204" s="253">
        <f>IF(E204="","",'Listas de Precios'!O205)</f>
        <v>50</v>
      </c>
      <c r="H204" s="37"/>
      <c r="I204" s="5"/>
    </row>
    <row r="205" spans="1:9" ht="15.75" customHeight="1">
      <c r="A205" s="5"/>
      <c r="B205" s="54" t="str">
        <f>'Listas de Precios'!B206</f>
        <v>P</v>
      </c>
      <c r="C205" s="54" t="str">
        <f>IF(B205="","",'Listas de Precios'!C206)</f>
        <v>tronco navidad vainilla</v>
      </c>
      <c r="D205" s="54"/>
      <c r="E205" s="251">
        <f>IF(B205="","",'Listas de Precios'!M206)</f>
        <v>37</v>
      </c>
      <c r="F205" s="252">
        <f>IF(C205="","",'Listas de Precios'!N206)</f>
        <v>0</v>
      </c>
      <c r="G205" s="253">
        <f>IF(E205="","",'Listas de Precios'!O206)</f>
        <v>42</v>
      </c>
      <c r="H205" s="37"/>
      <c r="I205" s="5"/>
    </row>
    <row r="206" spans="1:9" ht="15.75" customHeight="1">
      <c r="A206" s="5"/>
      <c r="B206" s="54" t="str">
        <f>'Listas de Precios'!B207</f>
        <v>P</v>
      </c>
      <c r="C206" s="54" t="str">
        <f>IF(B206="","",'Listas de Precios'!C207)</f>
        <v>tronco navidad chocolate</v>
      </c>
      <c r="D206" s="54"/>
      <c r="E206" s="251">
        <f>IF(B206="","",'Listas de Precios'!M207)</f>
        <v>32</v>
      </c>
      <c r="F206" s="252">
        <f>IF(C206="","",'Listas de Precios'!N207)</f>
        <v>0</v>
      </c>
      <c r="G206" s="253">
        <f>IF(E206="","",'Listas de Precios'!O207)</f>
        <v>37</v>
      </c>
      <c r="H206" s="37"/>
      <c r="I206" s="5"/>
    </row>
    <row r="207" spans="1:9" ht="15.75" customHeight="1">
      <c r="A207" s="5"/>
      <c r="B207" s="54" t="str">
        <f>'Listas de Precios'!B208</f>
        <v>B</v>
      </c>
      <c r="C207" s="54" t="str">
        <f>IF(B207="","",'Listas de Precios'!C208)</f>
        <v>stollen navideño</v>
      </c>
      <c r="D207" s="54"/>
      <c r="E207" s="251">
        <f>IF(B207="","",'Listas de Precios'!M208)</f>
        <v>27</v>
      </c>
      <c r="F207" s="252">
        <f>IF(C207="","",'Listas de Precios'!N208)</f>
        <v>0</v>
      </c>
      <c r="G207" s="253">
        <f>IF(E207="","",'Listas de Precios'!O208)</f>
        <v>30</v>
      </c>
      <c r="H207" s="37"/>
      <c r="I207" s="5"/>
    </row>
    <row r="208" spans="1:9" ht="15.75" customHeight="1">
      <c r="A208" s="5"/>
      <c r="B208" s="54" t="str">
        <f>'Listas de Precios'!B209</f>
        <v>B</v>
      </c>
      <c r="C208" s="54" t="str">
        <f>IF(B208="","",'Listas de Precios'!C209)</f>
        <v>polvorones de avellana</v>
      </c>
      <c r="D208" s="54"/>
      <c r="E208" s="251">
        <f>IF(B208="","",'Listas de Precios'!M209)</f>
        <v>2.4</v>
      </c>
      <c r="F208" s="252">
        <f>IF(C208="","",'Listas de Precios'!N209)</f>
        <v>0</v>
      </c>
      <c r="G208" s="253">
        <f>IF(E208="","",'Listas de Precios'!O209)</f>
        <v>2.7</v>
      </c>
      <c r="H208" s="37"/>
      <c r="I208" s="5"/>
    </row>
    <row r="209" spans="1:9" ht="15.75" customHeight="1">
      <c r="A209" s="5"/>
      <c r="B209" s="54">
        <f>'Listas de Precios'!B210</f>
        <v>0</v>
      </c>
      <c r="C209" s="54" t="str">
        <f>IF(B209="","",'Listas de Precios'!C210)</f>
        <v>roscon reyes mazapan</v>
      </c>
      <c r="D209" s="54"/>
      <c r="E209" s="251">
        <f>IF(B209="","",'Listas de Precios'!M210)</f>
        <v>30</v>
      </c>
      <c r="F209" s="252">
        <f>IF(C209="","",'Listas de Precios'!N210)</f>
        <v>0</v>
      </c>
      <c r="G209" s="253">
        <f>IF(E209="","",'Listas de Precios'!O210)</f>
        <v>36</v>
      </c>
      <c r="H209" s="37"/>
      <c r="I209" s="5"/>
    </row>
    <row r="210" spans="1:9" ht="15.75" customHeight="1">
      <c r="A210" s="5"/>
      <c r="B210" s="54">
        <f>'Listas de Precios'!B211</f>
        <v>0</v>
      </c>
      <c r="C210" s="54" t="str">
        <f>IF(B210="","",'Listas de Precios'!C211)</f>
        <v>roscon reyes briox</v>
      </c>
      <c r="D210" s="54"/>
      <c r="E210" s="251">
        <f>IF(B210="","",'Listas de Precios'!M211)</f>
        <v>30</v>
      </c>
      <c r="F210" s="252">
        <f>IF(C210="","",'Listas de Precios'!N211)</f>
        <v>0</v>
      </c>
      <c r="G210" s="253">
        <f>IF(E210="","",'Listas de Precios'!O211)</f>
        <v>33</v>
      </c>
      <c r="H210" s="37"/>
      <c r="I210" s="5"/>
    </row>
    <row r="211" spans="1:9" ht="15.75" customHeight="1">
      <c r="A211" s="5"/>
      <c r="B211" s="54">
        <f>'Listas de Precios'!B212</f>
        <v>0</v>
      </c>
      <c r="C211" s="54" t="str">
        <f>IF(B211="","",'Listas de Precios'!C212)</f>
        <v>roscon reyes limon y merengue</v>
      </c>
      <c r="D211" s="54"/>
      <c r="E211" s="251">
        <f>IF(B211="","",'Listas de Precios'!M212)</f>
        <v>30</v>
      </c>
      <c r="F211" s="252">
        <f>IF(C211="","",'Listas de Precios'!N212)</f>
        <v>0</v>
      </c>
      <c r="G211" s="253">
        <f>IF(E211="","",'Listas de Precios'!O212)</f>
        <v>37</v>
      </c>
      <c r="H211" s="37"/>
      <c r="I211" s="5"/>
    </row>
    <row r="212" spans="1:9" ht="15.75" customHeight="1">
      <c r="A212" s="5"/>
      <c r="B212" s="54">
        <f>'Listas de Precios'!B213</f>
        <v>0</v>
      </c>
      <c r="C212" s="54" t="str">
        <f>IF(B212="","",'Listas de Precios'!C213)</f>
        <v>roscon reyes dulce de leche</v>
      </c>
      <c r="D212" s="54"/>
      <c r="E212" s="251">
        <f>IF(B212="","",'Listas de Precios'!M213)</f>
        <v>30</v>
      </c>
      <c r="F212" s="252">
        <f>IF(C212="","",'Listas de Precios'!N213)</f>
        <v>0</v>
      </c>
      <c r="G212" s="253">
        <f>IF(E212="","",'Listas de Precios'!O213)</f>
        <v>35</v>
      </c>
      <c r="H212" s="37"/>
      <c r="I212" s="5"/>
    </row>
    <row r="213" spans="1:9" ht="15.75" customHeight="1">
      <c r="A213" s="5"/>
      <c r="B213" s="54">
        <f>'Listas de Precios'!B214</f>
        <v>0</v>
      </c>
      <c r="C213" s="54" t="str">
        <f>IF(B213="","",'Listas de Precios'!C214)</f>
        <v>roscon reyes nutela</v>
      </c>
      <c r="D213" s="54"/>
      <c r="E213" s="251">
        <f>IF(B213="","",'Listas de Precios'!M214)</f>
        <v>30</v>
      </c>
      <c r="F213" s="252">
        <f>IF(C213="","",'Listas de Precios'!N214)</f>
        <v>0</v>
      </c>
      <c r="G213" s="253">
        <f>IF(E213="","",'Listas de Precios'!O214)</f>
        <v>35</v>
      </c>
      <c r="H213" s="37"/>
      <c r="I213" s="5"/>
    </row>
    <row r="214" spans="1:9" ht="15.75" customHeight="1">
      <c r="A214" s="5"/>
      <c r="B214" s="54">
        <f>'Listas de Precios'!B215</f>
        <v>0</v>
      </c>
      <c r="C214" s="54" t="str">
        <f>IF(B214="","",'Listas de Precios'!C215)</f>
        <v>roscon reyes nata</v>
      </c>
      <c r="D214" s="54"/>
      <c r="E214" s="251">
        <f>IF(B214="","",'Listas de Precios'!M215)</f>
        <v>32</v>
      </c>
      <c r="F214" s="252">
        <f>IF(C214="","",'Listas de Precios'!N215)</f>
        <v>0</v>
      </c>
      <c r="G214" s="253">
        <f>IF(E214="","",'Listas de Precios'!O215)</f>
        <v>37</v>
      </c>
      <c r="H214" s="37"/>
      <c r="I214" s="5"/>
    </row>
    <row r="215" spans="1:9" ht="15.75" customHeight="1">
      <c r="A215" s="5"/>
      <c r="B215" s="54">
        <f>'Listas de Precios'!B216</f>
        <v>0</v>
      </c>
      <c r="C215" s="54" t="str">
        <f>IF(B215="","",'Listas de Precios'!C216)</f>
        <v>roscon reyes crema</v>
      </c>
      <c r="D215" s="54"/>
      <c r="E215" s="251">
        <f>IF(B215="","",'Listas de Precios'!M216)</f>
        <v>30</v>
      </c>
      <c r="F215" s="252">
        <f>IF(C215="","",'Listas de Precios'!N216)</f>
        <v>0</v>
      </c>
      <c r="G215" s="253">
        <f>IF(E215="","",'Listas de Precios'!O216)</f>
        <v>37</v>
      </c>
      <c r="H215" s="37"/>
      <c r="I215" s="5"/>
    </row>
    <row r="216" spans="1:9" ht="15.75" customHeight="1">
      <c r="A216" s="5"/>
      <c r="B216" s="54">
        <f>'Listas de Precios'!B217</f>
        <v>0</v>
      </c>
      <c r="C216" s="54" t="str">
        <f>IF(B216="","",'Listas de Precios'!C217)</f>
        <v>roscon reyes cremoso pistacho y frambuesa</v>
      </c>
      <c r="D216" s="54"/>
      <c r="E216" s="251">
        <f>IF(B216="","",'Listas de Precios'!M217)</f>
        <v>39</v>
      </c>
      <c r="F216" s="252">
        <f>IF(C216="","",'Listas de Precios'!N217)</f>
        <v>0</v>
      </c>
      <c r="G216" s="253">
        <f>IF(E216="","",'Listas de Precios'!O217)</f>
        <v>45</v>
      </c>
      <c r="H216" s="37"/>
      <c r="I216" s="5"/>
    </row>
    <row r="217" spans="1:9" ht="15.75" customHeight="1">
      <c r="A217" s="5"/>
      <c r="B217" s="54">
        <f>'Listas de Precios'!B61</f>
        <v>0</v>
      </c>
      <c r="C217" s="54" t="str">
        <f>IF(B217="","",'Listas de Precios'!C61)</f>
        <v>Roll pesto</v>
      </c>
      <c r="D217" s="54"/>
      <c r="E217" s="251">
        <f>IF(B217="","",'Listas de Precios'!M61)</f>
        <v>4.4000000000000004</v>
      </c>
      <c r="F217" s="252">
        <f>IF(C217="","",'Listas de Precios'!N61)</f>
        <v>3.8</v>
      </c>
      <c r="G217" s="253">
        <f>IF(E217="","",'Listas de Precios'!O61)</f>
        <v>5</v>
      </c>
      <c r="H217" s="37"/>
      <c r="I217" s="5"/>
    </row>
    <row r="218" spans="1:9" ht="15.75" customHeight="1">
      <c r="A218" s="5"/>
      <c r="B218" s="54">
        <f>'Listas de Precios'!B218</f>
        <v>0</v>
      </c>
      <c r="C218" s="54" t="str">
        <f>IF(B218="","",'Listas de Precios'!C218)</f>
        <v xml:space="preserve">nuevo apple crumble </v>
      </c>
      <c r="D218" s="54"/>
      <c r="E218" s="251">
        <f>IF(B218="","",'Listas de Precios'!M218)</f>
        <v>3.9</v>
      </c>
      <c r="F218" s="252">
        <f>IF(C218="","",'Listas de Precios'!N218)</f>
        <v>0</v>
      </c>
      <c r="G218" s="253">
        <f>IF(E218="","",'Listas de Precios'!O218)</f>
        <v>4.9000000000000004</v>
      </c>
      <c r="H218" s="37"/>
      <c r="I218" s="5"/>
    </row>
    <row r="219" spans="1:9" ht="15.75" customHeight="1">
      <c r="A219" s="5"/>
      <c r="B219" s="54">
        <f>'Listas de Precios'!B219</f>
        <v>0</v>
      </c>
      <c r="C219" s="54" t="str">
        <f>IF(B219="","",'Listas de Precios'!C219)</f>
        <v>roll de arandanos</v>
      </c>
      <c r="D219" s="54"/>
      <c r="E219" s="251">
        <f>IF(B219="","",'Listas de Precios'!M219)</f>
        <v>2.8</v>
      </c>
      <c r="F219" s="252">
        <f>IF(C219="","",'Listas de Precios'!N219)</f>
        <v>3.5</v>
      </c>
      <c r="G219" s="253">
        <f>IF(E219="","",'Listas de Precios'!O219)</f>
        <v>4</v>
      </c>
      <c r="H219" s="37"/>
      <c r="I219" s="5"/>
    </row>
    <row r="220" spans="1:9" ht="15.75" customHeight="1">
      <c r="A220" s="5"/>
      <c r="B220" s="54">
        <f>'Listas de Precios'!B220</f>
        <v>0</v>
      </c>
      <c r="C220" s="54" t="str">
        <f>IF(B220="","",'Listas de Precios'!C220)</f>
        <v>rocas</v>
      </c>
      <c r="D220" s="54"/>
      <c r="E220" s="251">
        <f>IF(B220="","",'Listas de Precios'!M220)</f>
        <v>0</v>
      </c>
      <c r="F220" s="252">
        <f>IF(C220="","",'Listas de Precios'!N220)</f>
        <v>0</v>
      </c>
      <c r="G220" s="253">
        <f>IF(E220="","",'Listas de Precios'!O220)</f>
        <v>8</v>
      </c>
      <c r="H220" s="37"/>
      <c r="I220" s="5"/>
    </row>
    <row r="221" spans="1:9" ht="15.75" customHeight="1">
      <c r="A221" s="5"/>
      <c r="B221" s="54">
        <f>'Listas de Precios'!B221</f>
        <v>0</v>
      </c>
      <c r="C221" s="54" t="str">
        <f>IF(B221="","",'Listas de Precios'!C221)</f>
        <v>caja Mini Carrot Cake ( 35 und. )</v>
      </c>
      <c r="D221" s="54"/>
      <c r="E221" s="251">
        <f>IF(B221="","",'Listas de Precios'!M221)</f>
        <v>39</v>
      </c>
      <c r="F221" s="252">
        <f>IF(C221="","",'Listas de Precios'!N221)</f>
        <v>0</v>
      </c>
      <c r="G221" s="253">
        <f>IF(E221="","",'Listas de Precios'!O221)</f>
        <v>46.5</v>
      </c>
      <c r="H221" s="37"/>
      <c r="I221" s="5"/>
    </row>
    <row r="222" spans="1:9" ht="15.75" customHeight="1">
      <c r="A222" s="5"/>
      <c r="B222" s="54">
        <f>'Listas de Precios'!B222</f>
        <v>0</v>
      </c>
      <c r="C222" s="54" t="str">
        <f>IF(B222="","",'Listas de Precios'!C222)</f>
        <v>caja mini tartaleta limon y merengue (35 und.)</v>
      </c>
      <c r="D222" s="54"/>
      <c r="E222" s="251">
        <f>IF(B222="","",'Listas de Precios'!M222)</f>
        <v>39</v>
      </c>
      <c r="F222" s="252">
        <f>IF(C222="","",'Listas de Precios'!N222)</f>
        <v>0</v>
      </c>
      <c r="G222" s="253">
        <f>IF(E222="","",'Listas de Precios'!O222)</f>
        <v>43.75</v>
      </c>
      <c r="H222" s="37"/>
      <c r="I222" s="5"/>
    </row>
    <row r="223" spans="1:9" ht="15.75" customHeight="1">
      <c r="A223" s="5"/>
      <c r="B223" s="54">
        <f>'Listas de Precios'!B223</f>
        <v>0</v>
      </c>
      <c r="C223" s="54" t="str">
        <f>IF(B223="","",'Listas de Precios'!C223)</f>
        <v>caja mini pink velvet (35 und.)</v>
      </c>
      <c r="D223" s="54"/>
      <c r="E223" s="251">
        <f>IF(B223="","",'Listas de Precios'!M223)</f>
        <v>39</v>
      </c>
      <c r="F223" s="252">
        <f>IF(C223="","",'Listas de Precios'!N223)</f>
        <v>0</v>
      </c>
      <c r="G223" s="253">
        <f>IF(E223="","",'Listas de Precios'!O223)</f>
        <v>43.75</v>
      </c>
      <c r="H223" s="37"/>
      <c r="I223" s="5"/>
    </row>
    <row r="224" spans="1:9" ht="15.75" customHeight="1">
      <c r="A224" s="5"/>
      <c r="B224" s="54">
        <f>'Listas de Precios'!B224</f>
        <v>0</v>
      </c>
      <c r="C224" s="54" t="str">
        <f>IF(B224="","",'Listas de Precios'!C224)</f>
        <v>caja mini pink velvet (35 und.)</v>
      </c>
      <c r="D224" s="54"/>
      <c r="E224" s="251">
        <f>IF(B224="","",'Listas de Precios'!M224)</f>
        <v>39</v>
      </c>
      <c r="F224" s="252">
        <f>IF(C224="","",'Listas de Precios'!N224)</f>
        <v>0</v>
      </c>
      <c r="G224" s="253">
        <f>IF(E224="","",'Listas de Precios'!O224)</f>
        <v>46.5</v>
      </c>
      <c r="H224" s="37"/>
      <c r="I224" s="5"/>
    </row>
    <row r="225" spans="1:9" ht="15.75" customHeight="1">
      <c r="A225" s="5"/>
      <c r="B225" s="54">
        <f>'Listas de Precios'!B225</f>
        <v>0</v>
      </c>
      <c r="C225" s="54" t="str">
        <f>IF(B225="","",'Listas de Precios'!C225)</f>
        <v>caja mini crudivegano cacao con sirope</v>
      </c>
      <c r="D225" s="54"/>
      <c r="E225" s="251">
        <f>IF(B225="","",'Listas de Precios'!M225)</f>
        <v>39</v>
      </c>
      <c r="F225" s="252">
        <f>IF(C225="","",'Listas de Precios'!N225)</f>
        <v>0</v>
      </c>
      <c r="G225" s="253">
        <f>IF(E225="","",'Listas de Precios'!O225)</f>
        <v>46.5</v>
      </c>
      <c r="H225" s="37"/>
      <c r="I225" s="5"/>
    </row>
    <row r="226" spans="1:9" ht="15.75" customHeight="1">
      <c r="A226" s="5"/>
      <c r="B226" s="54">
        <f>'Listas de Precios'!B226</f>
        <v>0</v>
      </c>
      <c r="C226" s="54" t="str">
        <f>IF(B226="","",'Listas de Precios'!C226)</f>
        <v>caja mini crudivegano cacao sin azúcar</v>
      </c>
      <c r="D226" s="54"/>
      <c r="E226" s="251">
        <f>IF(B226="","",'Listas de Precios'!M226)</f>
        <v>42</v>
      </c>
      <c r="F226" s="252">
        <f>IF(C226="","",'Listas de Precios'!N226)</f>
        <v>0</v>
      </c>
      <c r="G226" s="253">
        <f>IF(E226="","",'Listas de Precios'!O226)</f>
        <v>46.75</v>
      </c>
      <c r="H226" s="37"/>
      <c r="I226" s="5"/>
    </row>
    <row r="227" spans="1:9" ht="15.75" customHeight="1">
      <c r="A227" s="5"/>
      <c r="B227" s="54">
        <f>'Listas de Precios'!B227</f>
        <v>0</v>
      </c>
      <c r="C227" s="54" t="str">
        <f>IF(B227="","",'Listas de Precios'!C227)</f>
        <v>pastel san valentin</v>
      </c>
      <c r="D227" s="54"/>
      <c r="E227" s="251">
        <f>IF(B227="","",'Listas de Precios'!M227)</f>
        <v>0</v>
      </c>
      <c r="F227" s="252">
        <f>IF(C227="","",'Listas de Precios'!N227)</f>
        <v>0</v>
      </c>
      <c r="G227" s="253">
        <f>IF(E227="","",'Listas de Precios'!O227)</f>
        <v>26.9</v>
      </c>
      <c r="H227" s="37"/>
      <c r="I227" s="5"/>
    </row>
    <row r="228" spans="1:9" ht="15.75" customHeight="1">
      <c r="A228" s="5"/>
      <c r="B228" s="54">
        <f>'Listas de Precios'!B228</f>
        <v>0</v>
      </c>
      <c r="C228" s="54" t="str">
        <f>IF(B228="","",'Listas de Precios'!C228)</f>
        <v>pastel individual san valentin</v>
      </c>
      <c r="D228" s="54"/>
      <c r="E228" s="251">
        <f>IF(B228="","",'Listas de Precios'!M228)</f>
        <v>0</v>
      </c>
      <c r="F228" s="252">
        <f>IF(C228="","",'Listas de Precios'!N228)</f>
        <v>0</v>
      </c>
      <c r="G228" s="253">
        <f>IF(E228="","",'Listas de Precios'!O228)</f>
        <v>12.9</v>
      </c>
      <c r="H228" s="37"/>
      <c r="I228" s="5"/>
    </row>
    <row r="229" spans="1:9" ht="15.75" customHeight="1">
      <c r="A229" s="5"/>
      <c r="B229" s="54">
        <f>'Listas de Precios'!B229</f>
        <v>0</v>
      </c>
      <c r="C229" s="54" t="str">
        <f>IF(B229="","",'Listas de Precios'!C229)</f>
        <v>bombones san valentin</v>
      </c>
      <c r="D229" s="54"/>
      <c r="E229" s="251">
        <f>IF(B229="","",'Listas de Precios'!M229)</f>
        <v>0</v>
      </c>
      <c r="F229" s="252">
        <f>IF(C229="","",'Listas de Precios'!N229)</f>
        <v>0</v>
      </c>
      <c r="G229" s="253">
        <f>IF(E229="","",'Listas de Precios'!O229)</f>
        <v>11.9</v>
      </c>
      <c r="H229" s="37"/>
      <c r="I229" s="5"/>
    </row>
    <row r="230" spans="1:9" ht="15.75" customHeight="1">
      <c r="A230" s="5"/>
      <c r="B230" s="54">
        <f>'Listas de Precios'!B230</f>
        <v>0</v>
      </c>
      <c r="C230" s="54" t="str">
        <f>IF(B230="","",'Listas de Precios'!C230)</f>
        <v>mini tartaleta salada de chorizo, patata y queso</v>
      </c>
      <c r="D230" s="54"/>
      <c r="E230" s="251">
        <f>IF(B230="","",'Listas de Precios'!M230)</f>
        <v>0</v>
      </c>
      <c r="F230" s="252">
        <f>IF(C230="","",'Listas de Precios'!N230)</f>
        <v>0</v>
      </c>
      <c r="G230" s="253">
        <f>IF(E230="","",'Listas de Precios'!O230)</f>
        <v>1.65</v>
      </c>
      <c r="H230" s="37"/>
      <c r="I230" s="5"/>
    </row>
    <row r="231" spans="1:9" ht="15.75" customHeight="1">
      <c r="A231" s="5"/>
      <c r="B231" s="54">
        <f>'Listas de Precios'!B231</f>
        <v>0</v>
      </c>
      <c r="C231" s="54" t="str">
        <f>IF(B231="","",'Listas de Precios'!C231)</f>
        <v>mini tartaleta salada de verduritas y soja text.</v>
      </c>
      <c r="D231" s="54"/>
      <c r="E231" s="251">
        <f>IF(B231="","",'Listas de Precios'!M231)</f>
        <v>0</v>
      </c>
      <c r="F231" s="252">
        <f>IF(C231="","",'Listas de Precios'!N231)</f>
        <v>0</v>
      </c>
      <c r="G231" s="253">
        <f>IF(E231="","",'Listas de Precios'!O231)</f>
        <v>1.65</v>
      </c>
      <c r="H231" s="37"/>
      <c r="I231" s="5"/>
    </row>
    <row r="232" spans="1:9" ht="15.75" customHeight="1">
      <c r="A232" s="5"/>
      <c r="B232" s="54">
        <f>'Listas de Precios'!B232</f>
        <v>0</v>
      </c>
      <c r="C232" s="54" t="str">
        <f>IF(B232="","",'Listas de Precios'!C232)</f>
        <v>super mini quiche champiñon</v>
      </c>
      <c r="D232" s="54"/>
      <c r="E232" s="251">
        <f>IF(B232="","",'Listas de Precios'!M232)</f>
        <v>0</v>
      </c>
      <c r="F232" s="252">
        <f>IF(C232="","",'Listas de Precios'!N232)</f>
        <v>0</v>
      </c>
      <c r="G232" s="253">
        <f>IF(E232="","",'Listas de Precios'!O232)</f>
        <v>1.3</v>
      </c>
      <c r="H232" s="37"/>
      <c r="I232" s="5"/>
    </row>
    <row r="233" spans="1:9" ht="15.75" customHeight="1">
      <c r="A233" s="5"/>
      <c r="B233" s="54">
        <f>'Listas de Precios'!B233</f>
        <v>0</v>
      </c>
      <c r="C233" s="54" t="str">
        <f>IF(B233="","",'Listas de Precios'!C233)</f>
        <v>trufas de chocolate y naranja sin azúcar</v>
      </c>
      <c r="D233" s="54"/>
      <c r="E233" s="251">
        <f>IF(B233="","",'Listas de Precios'!M233)</f>
        <v>0</v>
      </c>
      <c r="F233" s="252">
        <f>IF(C233="","",'Listas de Precios'!N233)</f>
        <v>0</v>
      </c>
      <c r="G233" s="253">
        <f>IF(E233="","",'Listas de Precios'!O233)</f>
        <v>12.9</v>
      </c>
      <c r="H233" s="37"/>
      <c r="I233" s="5"/>
    </row>
    <row r="234" spans="1:9" ht="15.75" customHeight="1">
      <c r="A234" s="5"/>
      <c r="B234" s="54">
        <f>'Listas de Precios'!B234</f>
        <v>0</v>
      </c>
      <c r="C234" s="54">
        <f>IF(B234="","",'Listas de Precios'!C234)</f>
        <v>0</v>
      </c>
      <c r="D234" s="54"/>
      <c r="E234" s="251">
        <f>IF(B234="","",'Listas de Precios'!M234)</f>
        <v>0</v>
      </c>
      <c r="F234" s="252">
        <f>IF(C234="","",'Listas de Precios'!N234)</f>
        <v>0</v>
      </c>
      <c r="G234" s="253">
        <f>IF(E234="","",'Listas de Precios'!O234)</f>
        <v>0</v>
      </c>
      <c r="H234" s="37"/>
      <c r="I234" s="5"/>
    </row>
    <row r="235" spans="1:9" ht="15.75" customHeight="1">
      <c r="A235" s="5"/>
      <c r="B235" s="54">
        <f>'Listas de Precios'!B235</f>
        <v>0</v>
      </c>
      <c r="C235" s="54">
        <f>IF(B235="","",'Listas de Precios'!C235)</f>
        <v>0</v>
      </c>
      <c r="D235" s="54"/>
      <c r="E235" s="251">
        <f>IF(B235="","",'Listas de Precios'!M235)</f>
        <v>0</v>
      </c>
      <c r="F235" s="252">
        <f>IF(C235="","",'Listas de Precios'!N235)</f>
        <v>0</v>
      </c>
      <c r="G235" s="253">
        <f>IF(E235="","",'Listas de Precios'!O235)</f>
        <v>0</v>
      </c>
      <c r="H235" s="37"/>
      <c r="I235" s="5"/>
    </row>
    <row r="236" spans="1:9" ht="15.75" customHeight="1">
      <c r="A236" s="5"/>
      <c r="B236" s="54">
        <f>'Listas de Precios'!B236</f>
        <v>0</v>
      </c>
      <c r="C236" s="54">
        <f>IF(B236="","",'Listas de Precios'!C236)</f>
        <v>0</v>
      </c>
      <c r="D236" s="54"/>
      <c r="E236" s="251">
        <f>IF(B236="","",'Listas de Precios'!M236)</f>
        <v>0</v>
      </c>
      <c r="F236" s="252">
        <f>IF(C236="","",'Listas de Precios'!N236)</f>
        <v>0</v>
      </c>
      <c r="G236" s="253">
        <f>IF(E236="","",'Listas de Precios'!O236)</f>
        <v>0</v>
      </c>
      <c r="H236" s="37"/>
      <c r="I236" s="5"/>
    </row>
    <row r="237" spans="1:9" ht="15.75" customHeight="1">
      <c r="A237" s="5"/>
      <c r="B237" s="54">
        <f>'Listas de Precios'!B237</f>
        <v>0</v>
      </c>
      <c r="C237" s="54">
        <f>IF(B237="","",'Listas de Precios'!C237)</f>
        <v>0</v>
      </c>
      <c r="D237" s="54"/>
      <c r="E237" s="251">
        <f>IF(B237="","",'Listas de Precios'!M237)</f>
        <v>0</v>
      </c>
      <c r="F237" s="252">
        <f>IF(C237="","",'Listas de Precios'!N237)</f>
        <v>0</v>
      </c>
      <c r="G237" s="253">
        <f>IF(E237="","",'Listas de Precios'!O237)</f>
        <v>0</v>
      </c>
      <c r="H237" s="37"/>
      <c r="I237" s="5"/>
    </row>
    <row r="238" spans="1:9" ht="15.75" customHeight="1">
      <c r="A238" s="5"/>
      <c r="B238" s="54">
        <f>'Listas de Precios'!B238</f>
        <v>0</v>
      </c>
      <c r="C238" s="54">
        <f>IF(B238="","",'Listas de Precios'!C238)</f>
        <v>0</v>
      </c>
      <c r="D238" s="54"/>
      <c r="E238" s="251">
        <f>IF(B238="","",'Listas de Precios'!M238)</f>
        <v>0</v>
      </c>
      <c r="F238" s="252">
        <f>IF(C238="","",'Listas de Precios'!N238)</f>
        <v>0</v>
      </c>
      <c r="G238" s="253">
        <f>IF(E238="","",'Listas de Precios'!O238)</f>
        <v>0</v>
      </c>
      <c r="H238" s="37"/>
      <c r="I238" s="5"/>
    </row>
    <row r="239" spans="1:9" ht="15.75" customHeight="1">
      <c r="A239" s="5"/>
      <c r="B239" s="54">
        <f>'Listas de Precios'!B239</f>
        <v>0</v>
      </c>
      <c r="C239" s="54">
        <f>IF(B239="","",'Listas de Precios'!C239)</f>
        <v>0</v>
      </c>
      <c r="D239" s="54"/>
      <c r="E239" s="251">
        <f>IF(B239="","",'Listas de Precios'!M239)</f>
        <v>0</v>
      </c>
      <c r="F239" s="252">
        <f>IF(C239="","",'Listas de Precios'!N239)</f>
        <v>0</v>
      </c>
      <c r="G239" s="253">
        <f>IF(E239="","",'Listas de Precios'!O239)</f>
        <v>0</v>
      </c>
      <c r="H239" s="37"/>
      <c r="I239" s="5"/>
    </row>
    <row r="240" spans="1:9" ht="15.75" customHeight="1">
      <c r="A240" s="5"/>
      <c r="B240" s="54">
        <f>'Listas de Precios'!B240</f>
        <v>0</v>
      </c>
      <c r="C240" s="54">
        <f>IF(B240="","",'Listas de Precios'!C240)</f>
        <v>0</v>
      </c>
      <c r="D240" s="54"/>
      <c r="E240" s="251">
        <f>IF(B240="","",'Listas de Precios'!M240)</f>
        <v>0</v>
      </c>
      <c r="F240" s="252">
        <f>IF(C240="","",'Listas de Precios'!N240)</f>
        <v>0</v>
      </c>
      <c r="G240" s="253">
        <f>IF(E240="","",'Listas de Precios'!O240)</f>
        <v>0</v>
      </c>
      <c r="H240" s="37"/>
      <c r="I240" s="5"/>
    </row>
    <row r="241" spans="1:9" ht="15.75" customHeight="1">
      <c r="A241" s="5"/>
      <c r="B241" s="54">
        <f>'Listas de Precios'!B241</f>
        <v>0</v>
      </c>
      <c r="C241" s="54">
        <f>IF(B241="","",'Listas de Precios'!C241)</f>
        <v>0</v>
      </c>
      <c r="D241" s="54"/>
      <c r="E241" s="251">
        <f>IF(B241="","",'Listas de Precios'!M241)</f>
        <v>0</v>
      </c>
      <c r="F241" s="252">
        <f>IF(C241="","",'Listas de Precios'!N241)</f>
        <v>0</v>
      </c>
      <c r="G241" s="253">
        <f>IF(E241="","",'Listas de Precios'!O241)</f>
        <v>0</v>
      </c>
      <c r="H241" s="37"/>
      <c r="I241" s="5"/>
    </row>
    <row r="242" spans="1:9" ht="15.75" customHeight="1">
      <c r="A242" s="5"/>
      <c r="B242" s="54">
        <f>'Listas de Precios'!B242</f>
        <v>0</v>
      </c>
      <c r="C242" s="54">
        <f>IF(B242="","",'Listas de Precios'!C242)</f>
        <v>0</v>
      </c>
      <c r="D242" s="54"/>
      <c r="E242" s="251">
        <f>IF(B242="","",'Listas de Precios'!M242)</f>
        <v>0</v>
      </c>
      <c r="F242" s="252">
        <f>IF(C242="","",'Listas de Precios'!N242)</f>
        <v>0</v>
      </c>
      <c r="G242" s="253">
        <f>IF(E242="","",'Listas de Precios'!O242)</f>
        <v>0</v>
      </c>
      <c r="H242" s="37"/>
      <c r="I242" s="5"/>
    </row>
    <row r="243" spans="1:9" ht="15.75" customHeight="1">
      <c r="A243" s="5"/>
      <c r="B243" s="54">
        <f>'Listas de Precios'!B243</f>
        <v>0</v>
      </c>
      <c r="C243" s="54">
        <f>IF(B243="","",'Listas de Precios'!C243)</f>
        <v>0</v>
      </c>
      <c r="D243" s="54"/>
      <c r="E243" s="251">
        <f>IF(B243="","",'Listas de Precios'!M243)</f>
        <v>0</v>
      </c>
      <c r="F243" s="252">
        <f>IF(C243="","",'Listas de Precios'!N243)</f>
        <v>0</v>
      </c>
      <c r="G243" s="253">
        <f>IF(E243="","",'Listas de Precios'!O243)</f>
        <v>0</v>
      </c>
      <c r="H243" s="37"/>
      <c r="I243" s="5"/>
    </row>
    <row r="244" spans="1:9" ht="15.75" customHeight="1">
      <c r="A244" s="5"/>
      <c r="B244" s="54">
        <f>'Listas de Precios'!B244</f>
        <v>0</v>
      </c>
      <c r="C244" s="54">
        <f>IF(B244="","",'Listas de Precios'!C244)</f>
        <v>0</v>
      </c>
      <c r="D244" s="54"/>
      <c r="E244" s="251">
        <f>IF(B244="","",'Listas de Precios'!M244)</f>
        <v>0</v>
      </c>
      <c r="F244" s="252">
        <f>IF(C244="","",'Listas de Precios'!N244)</f>
        <v>0</v>
      </c>
      <c r="G244" s="253">
        <f>IF(E244="","",'Listas de Precios'!O244)</f>
        <v>0</v>
      </c>
      <c r="H244" s="37"/>
      <c r="I244" s="5"/>
    </row>
    <row r="245" spans="1:9" ht="15.75" customHeight="1">
      <c r="A245" s="5"/>
      <c r="B245" s="54">
        <f>'Listas de Precios'!B245</f>
        <v>0</v>
      </c>
      <c r="C245" s="54">
        <f>IF(B245="","",'Listas de Precios'!C245)</f>
        <v>0</v>
      </c>
      <c r="D245" s="54"/>
      <c r="E245" s="251">
        <f>IF(B245="","",'Listas de Precios'!M245)</f>
        <v>0</v>
      </c>
      <c r="F245" s="252">
        <f>IF(C245="","",'Listas de Precios'!N245)</f>
        <v>0</v>
      </c>
      <c r="G245" s="253">
        <f>IF(E245="","",'Listas de Precios'!O245)</f>
        <v>0</v>
      </c>
      <c r="H245" s="37"/>
      <c r="I245" s="5"/>
    </row>
    <row r="246" spans="1:9" ht="15.75" customHeight="1">
      <c r="A246" s="5"/>
      <c r="B246" s="54">
        <f>'Listas de Precios'!B246</f>
        <v>0</v>
      </c>
      <c r="C246" s="54">
        <f>IF(B246="","",'Listas de Precios'!C246)</f>
        <v>0</v>
      </c>
      <c r="D246" s="54"/>
      <c r="E246" s="251">
        <f>IF(B246="","",'Listas de Precios'!M246)</f>
        <v>0</v>
      </c>
      <c r="F246" s="252">
        <f>IF(C246="","",'Listas de Precios'!N246)</f>
        <v>0</v>
      </c>
      <c r="G246" s="253">
        <f>IF(E246="","",'Listas de Precios'!O246)</f>
        <v>0</v>
      </c>
      <c r="H246" s="37"/>
      <c r="I246" s="5"/>
    </row>
    <row r="247" spans="1:9" ht="15.75" customHeight="1">
      <c r="A247" s="5"/>
      <c r="B247" s="54">
        <f>'Listas de Precios'!B247</f>
        <v>0</v>
      </c>
      <c r="C247" s="54">
        <f>IF(B247="","",'Listas de Precios'!C247)</f>
        <v>0</v>
      </c>
      <c r="D247" s="54"/>
      <c r="E247" s="251">
        <f>IF(B247="","",'Listas de Precios'!M247)</f>
        <v>0</v>
      </c>
      <c r="F247" s="252">
        <f>IF(C247="","",'Listas de Precios'!N247)</f>
        <v>0</v>
      </c>
      <c r="G247" s="253">
        <f>IF(E247="","",'Listas de Precios'!O247)</f>
        <v>0</v>
      </c>
      <c r="H247" s="37"/>
      <c r="I247" s="5"/>
    </row>
    <row r="248" spans="1:9" ht="15.75" customHeight="1">
      <c r="A248" s="5"/>
      <c r="B248" s="54">
        <f>'Listas de Precios'!B248</f>
        <v>0</v>
      </c>
      <c r="C248" s="54">
        <f>IF(B248="","",'Listas de Precios'!C248)</f>
        <v>0</v>
      </c>
      <c r="D248" s="54"/>
      <c r="E248" s="251">
        <f>IF(B248="","",'Listas de Precios'!M248)</f>
        <v>0</v>
      </c>
      <c r="F248" s="252">
        <f>IF(C248="","",'Listas de Precios'!N248)</f>
        <v>0</v>
      </c>
      <c r="G248" s="253">
        <f>IF(E248="","",'Listas de Precios'!O248)</f>
        <v>0</v>
      </c>
      <c r="H248" s="37"/>
      <c r="I248" s="5"/>
    </row>
    <row r="249" spans="1:9" ht="15.75" customHeight="1">
      <c r="A249" s="5"/>
      <c r="B249" s="54">
        <f>'Listas de Precios'!B249</f>
        <v>0</v>
      </c>
      <c r="C249" s="54">
        <f>IF(B249="","",'Listas de Precios'!C249)</f>
        <v>0</v>
      </c>
      <c r="D249" s="54"/>
      <c r="E249" s="251">
        <f>IF(B249="","",'Listas de Precios'!M249)</f>
        <v>0</v>
      </c>
      <c r="F249" s="252">
        <f>IF(C249="","",'Listas de Precios'!N249)</f>
        <v>0</v>
      </c>
      <c r="G249" s="253">
        <f>IF(E249="","",'Listas de Precios'!O249)</f>
        <v>0</v>
      </c>
      <c r="H249" s="37"/>
      <c r="I249" s="5"/>
    </row>
    <row r="250" spans="1:9" ht="15.75" customHeight="1">
      <c r="A250" s="5"/>
      <c r="B250" s="54">
        <f>'Listas de Precios'!B250</f>
        <v>0</v>
      </c>
      <c r="C250" s="54">
        <f>IF(B250="","",'Listas de Precios'!C250)</f>
        <v>0</v>
      </c>
      <c r="D250" s="54"/>
      <c r="E250" s="251">
        <f>IF(B250="","",'Listas de Precios'!M250)</f>
        <v>0</v>
      </c>
      <c r="F250" s="252">
        <f>IF(C250="","",'Listas de Precios'!N250)</f>
        <v>0</v>
      </c>
      <c r="G250" s="253">
        <f>IF(E250="","",'Listas de Precios'!O250)</f>
        <v>0</v>
      </c>
      <c r="H250" s="37"/>
      <c r="I250" s="5"/>
    </row>
    <row r="251" spans="1:9" ht="15.75" customHeight="1">
      <c r="A251" s="5"/>
      <c r="B251" s="54">
        <f>'Listas de Precios'!B251</f>
        <v>0</v>
      </c>
      <c r="C251" s="54">
        <f>IF(B251="","",'Listas de Precios'!C251)</f>
        <v>0</v>
      </c>
      <c r="D251" s="54"/>
      <c r="E251" s="251">
        <f>IF(B251="","",'Listas de Precios'!M251)</f>
        <v>0</v>
      </c>
      <c r="F251" s="252">
        <f>IF(C251="","",'Listas de Precios'!N251)</f>
        <v>0</v>
      </c>
      <c r="G251" s="253">
        <f>IF(E251="","",'Listas de Precios'!O251)</f>
        <v>0</v>
      </c>
      <c r="H251" s="37"/>
      <c r="I251" s="5"/>
    </row>
    <row r="252" spans="1:9" ht="15.75" customHeight="1">
      <c r="A252" s="5"/>
      <c r="B252" s="54">
        <f>'Listas de Precios'!B252</f>
        <v>0</v>
      </c>
      <c r="C252" s="54">
        <f>IF(B252="","",'Listas de Precios'!C252)</f>
        <v>0</v>
      </c>
      <c r="D252" s="54"/>
      <c r="E252" s="251">
        <f>IF(B252="","",'Listas de Precios'!M252)</f>
        <v>0</v>
      </c>
      <c r="F252" s="252">
        <f>IF(C252="","",'Listas de Precios'!N252)</f>
        <v>0</v>
      </c>
      <c r="G252" s="253">
        <f>IF(E252="","",'Listas de Precios'!O252)</f>
        <v>0</v>
      </c>
      <c r="H252" s="37"/>
      <c r="I252" s="5"/>
    </row>
    <row r="253" spans="1:9" ht="15.75" customHeight="1">
      <c r="A253" s="5"/>
      <c r="B253" s="54">
        <f>'Listas de Precios'!B253</f>
        <v>0</v>
      </c>
      <c r="C253" s="54">
        <f>IF(B253="","",'Listas de Precios'!C253)</f>
        <v>0</v>
      </c>
      <c r="D253" s="54"/>
      <c r="E253" s="251">
        <f>IF(B253="","",'Listas de Precios'!M253)</f>
        <v>0</v>
      </c>
      <c r="F253" s="252">
        <f>IF(C253="","",'Listas de Precios'!N253)</f>
        <v>0</v>
      </c>
      <c r="G253" s="253">
        <f>IF(E253="","",'Listas de Precios'!O253)</f>
        <v>0</v>
      </c>
      <c r="H253" s="37"/>
      <c r="I253" s="5"/>
    </row>
    <row r="254" spans="1:9" ht="15.75" customHeight="1">
      <c r="A254" s="5"/>
      <c r="B254" s="54">
        <f>'Listas de Precios'!B254</f>
        <v>0</v>
      </c>
      <c r="C254" s="54">
        <f>IF(B254="","",'Listas de Precios'!C254)</f>
        <v>0</v>
      </c>
      <c r="D254" s="54"/>
      <c r="E254" s="251">
        <f>IF(B254="","",'Listas de Precios'!M254)</f>
        <v>0</v>
      </c>
      <c r="F254" s="252">
        <f>IF(C254="","",'Listas de Precios'!N254)</f>
        <v>0</v>
      </c>
      <c r="G254" s="253">
        <f>IF(E254="","",'Listas de Precios'!O254)</f>
        <v>0</v>
      </c>
      <c r="H254" s="37"/>
      <c r="I254" s="5"/>
    </row>
    <row r="255" spans="1:9" ht="15.75" customHeight="1">
      <c r="A255" s="5"/>
      <c r="B255" s="54">
        <f>'Listas de Precios'!B255</f>
        <v>0</v>
      </c>
      <c r="C255" s="54">
        <f>IF(B255="","",'Listas de Precios'!C255)</f>
        <v>0</v>
      </c>
      <c r="D255" s="54"/>
      <c r="E255" s="251">
        <f>IF(B255="","",'Listas de Precios'!M255)</f>
        <v>0</v>
      </c>
      <c r="F255" s="252">
        <f>IF(C255="","",'Listas de Precios'!N255)</f>
        <v>0</v>
      </c>
      <c r="G255" s="253">
        <f>IF(E255="","",'Listas de Precios'!O255)</f>
        <v>0</v>
      </c>
      <c r="H255" s="37"/>
      <c r="I255" s="5"/>
    </row>
    <row r="256" spans="1:9" ht="15.75" customHeight="1">
      <c r="A256" s="5"/>
      <c r="B256" s="54">
        <f>'Listas de Precios'!B256</f>
        <v>0</v>
      </c>
      <c r="C256" s="54">
        <f>IF(B256="","",'Listas de Precios'!C256)</f>
        <v>0</v>
      </c>
      <c r="D256" s="54"/>
      <c r="E256" s="251">
        <f>IF(B256="","",'Listas de Precios'!M256)</f>
        <v>0</v>
      </c>
      <c r="F256" s="252">
        <f>IF(C256="","",'Listas de Precios'!N256)</f>
        <v>0</v>
      </c>
      <c r="G256" s="253">
        <f>IF(E256="","",'Listas de Precios'!O256)</f>
        <v>0</v>
      </c>
      <c r="H256" s="37"/>
      <c r="I256" s="5"/>
    </row>
    <row r="257" spans="1:9" ht="15.75" customHeight="1">
      <c r="A257" s="5"/>
      <c r="B257" s="54">
        <f>'Listas de Precios'!B257</f>
        <v>0</v>
      </c>
      <c r="C257" s="54">
        <f>IF(B257="","",'Listas de Precios'!C257)</f>
        <v>0</v>
      </c>
      <c r="D257" s="54"/>
      <c r="E257" s="251">
        <f>IF(B257="","",'Listas de Precios'!M257)</f>
        <v>0</v>
      </c>
      <c r="F257" s="252">
        <f>IF(C257="","",'Listas de Precios'!N257)</f>
        <v>0</v>
      </c>
      <c r="G257" s="253">
        <f>IF(E257="","",'Listas de Precios'!O257)</f>
        <v>0</v>
      </c>
      <c r="H257" s="37"/>
      <c r="I257" s="5"/>
    </row>
    <row r="258" spans="1:9" ht="15.75" customHeight="1">
      <c r="A258" s="5"/>
      <c r="B258" s="54">
        <f>'Listas de Precios'!B258</f>
        <v>0</v>
      </c>
      <c r="C258" s="54">
        <f>IF(B258="","",'Listas de Precios'!C258)</f>
        <v>0</v>
      </c>
      <c r="D258" s="54"/>
      <c r="E258" s="251">
        <f>IF(B258="","",'Listas de Precios'!M258)</f>
        <v>0</v>
      </c>
      <c r="F258" s="252">
        <f>IF(C258="","",'Listas de Precios'!N258)</f>
        <v>0</v>
      </c>
      <c r="G258" s="253">
        <f>IF(E258="","",'Listas de Precios'!O258)</f>
        <v>0</v>
      </c>
      <c r="H258" s="37"/>
      <c r="I258" s="5"/>
    </row>
    <row r="259" spans="1:9" ht="15.75" customHeight="1">
      <c r="A259" s="5"/>
      <c r="B259" s="54">
        <f>'Listas de Precios'!B259</f>
        <v>0</v>
      </c>
      <c r="C259" s="54">
        <f>IF(B259="","",'Listas de Precios'!C259)</f>
        <v>0</v>
      </c>
      <c r="D259" s="54"/>
      <c r="E259" s="251">
        <f>IF(B259="","",'Listas de Precios'!M259)</f>
        <v>0</v>
      </c>
      <c r="F259" s="252">
        <f>IF(C259="","",'Listas de Precios'!N259)</f>
        <v>0</v>
      </c>
      <c r="G259" s="253">
        <f>IF(E259="","",'Listas de Precios'!O259)</f>
        <v>0</v>
      </c>
      <c r="H259" s="37"/>
      <c r="I259" s="5"/>
    </row>
    <row r="260" spans="1:9" ht="15.75" customHeight="1">
      <c r="A260" s="5"/>
      <c r="B260" s="54">
        <f>'Listas de Precios'!B260</f>
        <v>0</v>
      </c>
      <c r="C260" s="54">
        <f>IF(B260="","",'Listas de Precios'!C260)</f>
        <v>0</v>
      </c>
      <c r="D260" s="54"/>
      <c r="E260" s="251">
        <f>IF(B260="","",'Listas de Precios'!M260)</f>
        <v>0</v>
      </c>
      <c r="F260" s="252">
        <f>IF(C260="","",'Listas de Precios'!N260)</f>
        <v>0</v>
      </c>
      <c r="G260" s="253">
        <f>IF(E260="","",'Listas de Precios'!O260)</f>
        <v>0</v>
      </c>
      <c r="H260" s="37"/>
      <c r="I260" s="5"/>
    </row>
    <row r="261" spans="1:9" ht="15.75" customHeight="1">
      <c r="A261" s="5"/>
      <c r="B261" s="54">
        <f>'Listas de Precios'!B261</f>
        <v>0</v>
      </c>
      <c r="C261" s="54">
        <f>IF(B261="","",'Listas de Precios'!C261)</f>
        <v>0</v>
      </c>
      <c r="D261" s="54"/>
      <c r="E261" s="251">
        <f>IF(B261="","",'Listas de Precios'!M261)</f>
        <v>0</v>
      </c>
      <c r="F261" s="252">
        <f>IF(C261="","",'Listas de Precios'!N261)</f>
        <v>0</v>
      </c>
      <c r="G261" s="253">
        <f>IF(E261="","",'Listas de Precios'!O261)</f>
        <v>0</v>
      </c>
      <c r="H261" s="37"/>
      <c r="I261" s="5"/>
    </row>
    <row r="262" spans="1:9" ht="15.75" customHeight="1">
      <c r="A262" s="5"/>
      <c r="B262" s="54">
        <f>'Listas de Precios'!B262</f>
        <v>0</v>
      </c>
      <c r="C262" s="54">
        <f>IF(B262="","",'Listas de Precios'!C262)</f>
        <v>0</v>
      </c>
      <c r="D262" s="54"/>
      <c r="E262" s="251">
        <f>IF(B262="","",'Listas de Precios'!M262)</f>
        <v>0</v>
      </c>
      <c r="F262" s="252">
        <f>IF(C262="","",'Listas de Precios'!N262)</f>
        <v>0</v>
      </c>
      <c r="G262" s="253">
        <f>IF(E262="","",'Listas de Precios'!O262)</f>
        <v>0</v>
      </c>
      <c r="H262" s="37"/>
      <c r="I262" s="5"/>
    </row>
    <row r="263" spans="1:9" ht="15.75" customHeight="1">
      <c r="A263" s="5"/>
      <c r="B263" s="54">
        <f>'Listas de Precios'!B263</f>
        <v>0</v>
      </c>
      <c r="C263" s="54">
        <f>IF(B263="","",'Listas de Precios'!C263)</f>
        <v>0</v>
      </c>
      <c r="D263" s="54"/>
      <c r="E263" s="251">
        <f>IF(B263="","",'Listas de Precios'!M263)</f>
        <v>0</v>
      </c>
      <c r="F263" s="252">
        <f>IF(C263="","",'Listas de Precios'!N263)</f>
        <v>0</v>
      </c>
      <c r="G263" s="253">
        <f>IF(E263="","",'Listas de Precios'!O263)</f>
        <v>0</v>
      </c>
      <c r="H263" s="37"/>
      <c r="I263" s="5"/>
    </row>
    <row r="264" spans="1:9" ht="15.75" customHeight="1">
      <c r="A264" s="5"/>
      <c r="B264" s="54">
        <f>'Listas de Precios'!B264</f>
        <v>0</v>
      </c>
      <c r="C264" s="54">
        <f>IF(B264="","",'Listas de Precios'!C264)</f>
        <v>0</v>
      </c>
      <c r="D264" s="54"/>
      <c r="E264" s="251">
        <f>IF(B264="","",'Listas de Precios'!M264)</f>
        <v>0</v>
      </c>
      <c r="F264" s="252">
        <f>IF(C264="","",'Listas de Precios'!N264)</f>
        <v>0</v>
      </c>
      <c r="G264" s="253">
        <f>IF(E264="","",'Listas de Precios'!O264)</f>
        <v>0</v>
      </c>
      <c r="H264" s="37"/>
      <c r="I264" s="5"/>
    </row>
    <row r="265" spans="1:9" ht="15.75" customHeight="1">
      <c r="A265" s="5"/>
      <c r="B265" s="54">
        <f>'Listas de Precios'!B265</f>
        <v>0</v>
      </c>
      <c r="C265" s="54">
        <f>IF(B265="","",'Listas de Precios'!C265)</f>
        <v>0</v>
      </c>
      <c r="D265" s="54"/>
      <c r="E265" s="251">
        <f>IF(B265="","",'Listas de Precios'!M265)</f>
        <v>0</v>
      </c>
      <c r="F265" s="252">
        <f>IF(C265="","",'Listas de Precios'!N265)</f>
        <v>0</v>
      </c>
      <c r="G265" s="253">
        <f>IF(E265="","",'Listas de Precios'!O265)</f>
        <v>0</v>
      </c>
      <c r="H265" s="37"/>
      <c r="I265" s="5"/>
    </row>
    <row r="266" spans="1:9" ht="15.75" customHeight="1">
      <c r="A266" s="5"/>
      <c r="B266" s="54">
        <f>'Listas de Precios'!B266</f>
        <v>0</v>
      </c>
      <c r="C266" s="54">
        <f>IF(B266="","",'Listas de Precios'!C266)</f>
        <v>0</v>
      </c>
      <c r="D266" s="54"/>
      <c r="E266" s="251">
        <f>IF(B266="","",'Listas de Precios'!M266)</f>
        <v>0</v>
      </c>
      <c r="F266" s="252">
        <f>IF(C266="","",'Listas de Precios'!N266)</f>
        <v>0</v>
      </c>
      <c r="G266" s="253">
        <f>IF(E266="","",'Listas de Precios'!O266)</f>
        <v>0</v>
      </c>
      <c r="H266" s="37"/>
      <c r="I266" s="5"/>
    </row>
    <row r="267" spans="1:9" ht="15.75" customHeight="1">
      <c r="A267" s="5"/>
      <c r="B267" s="54">
        <f>'Listas de Precios'!B267</f>
        <v>0</v>
      </c>
      <c r="C267" s="54">
        <f>IF(B267="","",'Listas de Precios'!C267)</f>
        <v>0</v>
      </c>
      <c r="D267" s="54"/>
      <c r="E267" s="251">
        <f>IF(B267="","",'Listas de Precios'!M267)</f>
        <v>0</v>
      </c>
      <c r="F267" s="252">
        <f>IF(C267="","",'Listas de Precios'!N267)</f>
        <v>0</v>
      </c>
      <c r="G267" s="253">
        <f>IF(E267="","",'Listas de Precios'!O267)</f>
        <v>0</v>
      </c>
      <c r="H267" s="37"/>
      <c r="I267" s="5"/>
    </row>
    <row r="268" spans="1:9" ht="15.75" customHeight="1">
      <c r="A268" s="5"/>
      <c r="B268" s="54">
        <f>'Listas de Precios'!B268</f>
        <v>0</v>
      </c>
      <c r="C268" s="54">
        <f>IF(B268="","",'Listas de Precios'!C268)</f>
        <v>0</v>
      </c>
      <c r="D268" s="54"/>
      <c r="E268" s="251">
        <f>IF(B268="","",'Listas de Precios'!M268)</f>
        <v>0</v>
      </c>
      <c r="F268" s="252">
        <f>IF(C268="","",'Listas de Precios'!N268)</f>
        <v>0</v>
      </c>
      <c r="G268" s="253">
        <f>IF(E268="","",'Listas de Precios'!O268)</f>
        <v>0</v>
      </c>
      <c r="H268" s="37"/>
      <c r="I268" s="5"/>
    </row>
    <row r="269" spans="1:9" ht="15.75" customHeight="1">
      <c r="A269" s="5"/>
      <c r="B269" s="54">
        <f>'Listas de Precios'!B269</f>
        <v>0</v>
      </c>
      <c r="C269" s="54">
        <f>IF(B269="","",'Listas de Precios'!C269)</f>
        <v>0</v>
      </c>
      <c r="D269" s="54"/>
      <c r="E269" s="251">
        <f>IF(B269="","",'Listas de Precios'!M269)</f>
        <v>0</v>
      </c>
      <c r="F269" s="252">
        <f>IF(C269="","",'Listas de Precios'!N269)</f>
        <v>0</v>
      </c>
      <c r="G269" s="253">
        <f>IF(E269="","",'Listas de Precios'!O269)</f>
        <v>0</v>
      </c>
      <c r="H269" s="37"/>
      <c r="I269" s="5"/>
    </row>
    <row r="270" spans="1:9" ht="15.75" customHeight="1">
      <c r="A270" s="5"/>
      <c r="B270" s="54">
        <f>'Listas de Precios'!B270</f>
        <v>0</v>
      </c>
      <c r="C270" s="54">
        <f>IF(B270="","",'Listas de Precios'!C270)</f>
        <v>0</v>
      </c>
      <c r="D270" s="54"/>
      <c r="E270" s="251">
        <f>IF(B270="","",'Listas de Precios'!M270)</f>
        <v>0</v>
      </c>
      <c r="F270" s="252">
        <f>IF(C270="","",'Listas de Precios'!N270)</f>
        <v>0</v>
      </c>
      <c r="G270" s="253">
        <f>IF(E270="","",'Listas de Precios'!O270)</f>
        <v>0</v>
      </c>
      <c r="H270" s="37"/>
      <c r="I270" s="5"/>
    </row>
    <row r="271" spans="1:9" ht="15.75" customHeight="1">
      <c r="A271" s="5"/>
      <c r="B271" s="54">
        <f>'Listas de Precios'!B271</f>
        <v>0</v>
      </c>
      <c r="C271" s="54">
        <f>IF(B271="","",'Listas de Precios'!C271)</f>
        <v>0</v>
      </c>
      <c r="D271" s="54"/>
      <c r="E271" s="251">
        <f>IF(B271="","",'Listas de Precios'!M271)</f>
        <v>0</v>
      </c>
      <c r="F271" s="252">
        <f>IF(C271="","",'Listas de Precios'!N271)</f>
        <v>0</v>
      </c>
      <c r="G271" s="253">
        <f>IF(E271="","",'Listas de Precios'!O271)</f>
        <v>0</v>
      </c>
      <c r="H271" s="37"/>
      <c r="I271" s="5"/>
    </row>
    <row r="272" spans="1:9" ht="15.75" customHeight="1">
      <c r="A272" s="5"/>
      <c r="B272" s="54">
        <f>'Listas de Precios'!B272</f>
        <v>0</v>
      </c>
      <c r="C272" s="54">
        <f>IF(B272="","",'Listas de Precios'!C272)</f>
        <v>0</v>
      </c>
      <c r="D272" s="54"/>
      <c r="E272" s="251">
        <f>IF(B272="","",'Listas de Precios'!M272)</f>
        <v>0</v>
      </c>
      <c r="F272" s="252">
        <f>IF(C272="","",'Listas de Precios'!N272)</f>
        <v>0</v>
      </c>
      <c r="G272" s="253">
        <f>IF(E272="","",'Listas de Precios'!O272)</f>
        <v>0</v>
      </c>
      <c r="H272" s="37"/>
      <c r="I272" s="5"/>
    </row>
    <row r="273" spans="1:9" ht="15.75" customHeight="1">
      <c r="A273" s="5"/>
      <c r="B273" s="54">
        <f>'Listas de Precios'!B273</f>
        <v>0</v>
      </c>
      <c r="C273" s="54">
        <f>IF(B273="","",'Listas de Precios'!C273)</f>
        <v>0</v>
      </c>
      <c r="D273" s="54"/>
      <c r="E273" s="251">
        <f>IF(B273="","",'Listas de Precios'!M273)</f>
        <v>0</v>
      </c>
      <c r="F273" s="252">
        <f>IF(C273="","",'Listas de Precios'!N273)</f>
        <v>0</v>
      </c>
      <c r="G273" s="253">
        <f>IF(E273="","",'Listas de Precios'!O273)</f>
        <v>0</v>
      </c>
      <c r="H273" s="37"/>
      <c r="I273" s="5"/>
    </row>
    <row r="274" spans="1:9" ht="15.75" customHeight="1">
      <c r="A274" s="5"/>
      <c r="B274" s="54">
        <f>'Listas de Precios'!B274</f>
        <v>0</v>
      </c>
      <c r="C274" s="54">
        <f>IF(B274="","",'Listas de Precios'!C274)</f>
        <v>0</v>
      </c>
      <c r="D274" s="54"/>
      <c r="E274" s="251">
        <f>IF(B274="","",'Listas de Precios'!M274)</f>
        <v>0</v>
      </c>
      <c r="F274" s="252">
        <f>IF(C274="","",'Listas de Precios'!N274)</f>
        <v>0</v>
      </c>
      <c r="G274" s="253">
        <f>IF(E274="","",'Listas de Precios'!O274)</f>
        <v>0</v>
      </c>
      <c r="H274" s="37"/>
      <c r="I274" s="5"/>
    </row>
    <row r="275" spans="1:9" ht="15.75" customHeight="1">
      <c r="A275" s="5"/>
      <c r="B275" s="54">
        <f>'Listas de Precios'!B275</f>
        <v>0</v>
      </c>
      <c r="C275" s="54">
        <f>IF(B275="","",'Listas de Precios'!C275)</f>
        <v>0</v>
      </c>
      <c r="D275" s="54"/>
      <c r="E275" s="251">
        <f>IF(B275="","",'Listas de Precios'!M275)</f>
        <v>0</v>
      </c>
      <c r="F275" s="252">
        <f>IF(C275="","",'Listas de Precios'!N275)</f>
        <v>0</v>
      </c>
      <c r="G275" s="253">
        <f>IF(E275="","",'Listas de Precios'!O275)</f>
        <v>0</v>
      </c>
      <c r="H275" s="37"/>
      <c r="I275" s="5"/>
    </row>
    <row r="276" spans="1:9" ht="15.75" customHeight="1">
      <c r="A276" s="5"/>
      <c r="B276" s="54">
        <f>'Listas de Precios'!B276</f>
        <v>0</v>
      </c>
      <c r="C276" s="54">
        <f>IF(B276="","",'Listas de Precios'!C276)</f>
        <v>0</v>
      </c>
      <c r="D276" s="54"/>
      <c r="E276" s="251">
        <f>IF(B276="","",'Listas de Precios'!M276)</f>
        <v>0</v>
      </c>
      <c r="F276" s="252">
        <f>IF(C276="","",'Listas de Precios'!N276)</f>
        <v>0</v>
      </c>
      <c r="G276" s="253">
        <f>IF(E276="","",'Listas de Precios'!O276)</f>
        <v>0</v>
      </c>
      <c r="H276" s="37"/>
      <c r="I276" s="5"/>
    </row>
    <row r="277" spans="1:9" ht="15.75" customHeight="1">
      <c r="A277" s="5"/>
      <c r="B277" s="54">
        <f>'Listas de Precios'!B277</f>
        <v>0</v>
      </c>
      <c r="C277" s="54">
        <f>IF(B277="","",'Listas de Precios'!C277)</f>
        <v>0</v>
      </c>
      <c r="D277" s="54"/>
      <c r="E277" s="251">
        <f>IF(B277="","",'Listas de Precios'!M277)</f>
        <v>0</v>
      </c>
      <c r="F277" s="252">
        <f>IF(C277="","",'Listas de Precios'!N277)</f>
        <v>0</v>
      </c>
      <c r="G277" s="253">
        <f>IF(E277="","",'Listas de Precios'!O277)</f>
        <v>0</v>
      </c>
      <c r="H277" s="37"/>
      <c r="I277" s="5"/>
    </row>
    <row r="278" spans="1:9" ht="15.75" customHeight="1">
      <c r="A278" s="5"/>
      <c r="B278" s="54">
        <f>'Listas de Precios'!B278</f>
        <v>0</v>
      </c>
      <c r="C278" s="54">
        <f>IF(B278="","",'Listas de Precios'!C278)</f>
        <v>0</v>
      </c>
      <c r="D278" s="54"/>
      <c r="E278" s="251">
        <f>IF(B278="","",'Listas de Precios'!M278)</f>
        <v>0</v>
      </c>
      <c r="F278" s="252">
        <f>IF(C278="","",'Listas de Precios'!N278)</f>
        <v>0</v>
      </c>
      <c r="G278" s="253">
        <f>IF(E278="","",'Listas de Precios'!O278)</f>
        <v>0</v>
      </c>
      <c r="H278" s="37"/>
      <c r="I278" s="5"/>
    </row>
    <row r="279" spans="1:9" ht="15.75" customHeight="1">
      <c r="A279" s="5"/>
      <c r="B279" s="54">
        <f>'Listas de Precios'!B279</f>
        <v>0</v>
      </c>
      <c r="C279" s="54">
        <f>IF(B279="","",'Listas de Precios'!C279)</f>
        <v>0</v>
      </c>
      <c r="D279" s="54"/>
      <c r="E279" s="251">
        <f>IF(B279="","",'Listas de Precios'!M279)</f>
        <v>0</v>
      </c>
      <c r="F279" s="252">
        <f>IF(C279="","",'Listas de Precios'!N279)</f>
        <v>0</v>
      </c>
      <c r="G279" s="253">
        <f>IF(E279="","",'Listas de Precios'!O279)</f>
        <v>0</v>
      </c>
      <c r="H279" s="37"/>
      <c r="I279" s="5"/>
    </row>
    <row r="280" spans="1:9" ht="15.75" customHeight="1">
      <c r="A280" s="5"/>
      <c r="B280" s="54">
        <f>'Listas de Precios'!B280</f>
        <v>0</v>
      </c>
      <c r="C280" s="54">
        <f>IF(B280="","",'Listas de Precios'!C280)</f>
        <v>0</v>
      </c>
      <c r="D280" s="54"/>
      <c r="E280" s="251">
        <f>IF(B280="","",'Listas de Precios'!M280)</f>
        <v>0</v>
      </c>
      <c r="F280" s="252">
        <f>IF(C280="","",'Listas de Precios'!N280)</f>
        <v>0</v>
      </c>
      <c r="G280" s="253">
        <f>IF(E280="","",'Listas de Precios'!O280)</f>
        <v>0</v>
      </c>
      <c r="H280" s="37"/>
      <c r="I280" s="5"/>
    </row>
    <row r="281" spans="1:9" ht="15.75" customHeight="1">
      <c r="A281" s="5"/>
      <c r="B281" s="54">
        <f>'Listas de Precios'!B281</f>
        <v>0</v>
      </c>
      <c r="C281" s="54">
        <f>IF(B281="","",'Listas de Precios'!C281)</f>
        <v>0</v>
      </c>
      <c r="D281" s="54"/>
      <c r="E281" s="251">
        <f>IF(B281="","",'Listas de Precios'!M281)</f>
        <v>0</v>
      </c>
      <c r="F281" s="252">
        <f>IF(C281="","",'Listas de Precios'!N281)</f>
        <v>0</v>
      </c>
      <c r="G281" s="253">
        <f>IF(E281="","",'Listas de Precios'!O281)</f>
        <v>0</v>
      </c>
      <c r="H281" s="37"/>
      <c r="I281" s="5"/>
    </row>
    <row r="282" spans="1:9" ht="15.75" customHeight="1">
      <c r="A282" s="5"/>
      <c r="B282" s="54">
        <f>'Listas de Precios'!B282</f>
        <v>0</v>
      </c>
      <c r="C282" s="54">
        <f>IF(B282="","",'Listas de Precios'!C282)</f>
        <v>0</v>
      </c>
      <c r="D282" s="54"/>
      <c r="E282" s="251">
        <f>IF(B282="","",'Listas de Precios'!M282)</f>
        <v>0</v>
      </c>
      <c r="F282" s="252">
        <f>IF(C282="","",'Listas de Precios'!N282)</f>
        <v>0</v>
      </c>
      <c r="G282" s="253">
        <f>IF(E282="","",'Listas de Precios'!O282)</f>
        <v>0</v>
      </c>
      <c r="H282" s="37"/>
      <c r="I282" s="5"/>
    </row>
    <row r="283" spans="1:9" ht="15.75" customHeight="1">
      <c r="A283" s="5"/>
      <c r="B283" s="54">
        <f>'Listas de Precios'!B283</f>
        <v>0</v>
      </c>
      <c r="C283" s="54">
        <f>IF(B283="","",'Listas de Precios'!C283)</f>
        <v>0</v>
      </c>
      <c r="D283" s="54"/>
      <c r="E283" s="251">
        <f>IF(B283="","",'Listas de Precios'!M283)</f>
        <v>0</v>
      </c>
      <c r="F283" s="252">
        <f>IF(C283="","",'Listas de Precios'!N283)</f>
        <v>0</v>
      </c>
      <c r="G283" s="253">
        <f>IF(E283="","",'Listas de Precios'!O283)</f>
        <v>0</v>
      </c>
      <c r="H283" s="37"/>
      <c r="I283" s="5"/>
    </row>
    <row r="284" spans="1:9" ht="15.75" customHeight="1">
      <c r="A284" s="5"/>
      <c r="B284" s="54">
        <f>'Listas de Precios'!B284</f>
        <v>0</v>
      </c>
      <c r="C284" s="54">
        <f>IF(B284="","",'Listas de Precios'!C284)</f>
        <v>0</v>
      </c>
      <c r="D284" s="54"/>
      <c r="E284" s="251">
        <f>IF(B284="","",'Listas de Precios'!M284)</f>
        <v>0</v>
      </c>
      <c r="F284" s="252">
        <f>IF(C284="","",'Listas de Precios'!N284)</f>
        <v>0</v>
      </c>
      <c r="G284" s="253">
        <f>IF(E284="","",'Listas de Precios'!O284)</f>
        <v>0</v>
      </c>
      <c r="H284" s="37"/>
      <c r="I284" s="5"/>
    </row>
    <row r="285" spans="1:9" ht="15.75" customHeight="1">
      <c r="A285" s="5"/>
      <c r="B285" s="54">
        <f>'Listas de Precios'!B285</f>
        <v>0</v>
      </c>
      <c r="C285" s="54">
        <f>IF(B285="","",'Listas de Precios'!C285)</f>
        <v>0</v>
      </c>
      <c r="D285" s="54"/>
      <c r="E285" s="251">
        <f>IF(B285="","",'Listas de Precios'!M285)</f>
        <v>0</v>
      </c>
      <c r="F285" s="252">
        <f>IF(C285="","",'Listas de Precios'!N285)</f>
        <v>0</v>
      </c>
      <c r="G285" s="253">
        <f>IF(E285="","",'Listas de Precios'!O285)</f>
        <v>0</v>
      </c>
      <c r="H285" s="37"/>
      <c r="I285" s="5"/>
    </row>
    <row r="286" spans="1:9" ht="15.75" customHeight="1">
      <c r="A286" s="5"/>
      <c r="B286" s="54">
        <f>'Listas de Precios'!B286</f>
        <v>0</v>
      </c>
      <c r="C286" s="54">
        <f>IF(B286="","",'Listas de Precios'!C286)</f>
        <v>0</v>
      </c>
      <c r="D286" s="54"/>
      <c r="E286" s="251">
        <f>IF(B286="","",'Listas de Precios'!M286)</f>
        <v>0</v>
      </c>
      <c r="F286" s="252">
        <f>IF(C286="","",'Listas de Precios'!N286)</f>
        <v>0</v>
      </c>
      <c r="G286" s="253">
        <f>IF(E286="","",'Listas de Precios'!O286)</f>
        <v>0</v>
      </c>
      <c r="H286" s="37"/>
      <c r="I286" s="5"/>
    </row>
    <row r="287" spans="1:9" ht="15.75" customHeight="1">
      <c r="A287" s="5"/>
      <c r="B287" s="54">
        <f>'Listas de Precios'!B287</f>
        <v>0</v>
      </c>
      <c r="C287" s="54">
        <f>IF(B287="","",'Listas de Precios'!C287)</f>
        <v>0</v>
      </c>
      <c r="D287" s="54"/>
      <c r="E287" s="251">
        <f>IF(B287="","",'Listas de Precios'!M287)</f>
        <v>0</v>
      </c>
      <c r="F287" s="252">
        <f>IF(C287="","",'Listas de Precios'!N287)</f>
        <v>0</v>
      </c>
      <c r="G287" s="253">
        <f>IF(E287="","",'Listas de Precios'!O287)</f>
        <v>0</v>
      </c>
      <c r="H287" s="37"/>
      <c r="I287" s="5"/>
    </row>
    <row r="288" spans="1:9" ht="15.75" customHeight="1">
      <c r="A288" s="5"/>
      <c r="B288" s="54">
        <f>'Listas de Precios'!B288</f>
        <v>0</v>
      </c>
      <c r="C288" s="54">
        <f>IF(B288="","",'Listas de Precios'!C288)</f>
        <v>0</v>
      </c>
      <c r="D288" s="54"/>
      <c r="E288" s="251">
        <f>IF(B288="","",'Listas de Precios'!M288)</f>
        <v>0</v>
      </c>
      <c r="F288" s="252">
        <f>IF(C288="","",'Listas de Precios'!N288)</f>
        <v>0</v>
      </c>
      <c r="G288" s="253">
        <f>IF(E288="","",'Listas de Precios'!O288)</f>
        <v>0</v>
      </c>
      <c r="H288" s="37"/>
      <c r="I288" s="5"/>
    </row>
    <row r="289" spans="1:9" ht="15.75" customHeight="1">
      <c r="A289" s="5"/>
      <c r="B289" s="54">
        <f>'Listas de Precios'!B289</f>
        <v>0</v>
      </c>
      <c r="C289" s="54">
        <f>IF(B289="","",'Listas de Precios'!C289)</f>
        <v>0</v>
      </c>
      <c r="D289" s="54"/>
      <c r="E289" s="251">
        <f>IF(B289="","",'Listas de Precios'!M289)</f>
        <v>0</v>
      </c>
      <c r="F289" s="252">
        <f>IF(C289="","",'Listas de Precios'!N289)</f>
        <v>0</v>
      </c>
      <c r="G289" s="253">
        <f>IF(E289="","",'Listas de Precios'!O289)</f>
        <v>0</v>
      </c>
      <c r="H289" s="37"/>
      <c r="I289" s="5"/>
    </row>
    <row r="290" spans="1:9" ht="15.75" customHeight="1">
      <c r="A290" s="5"/>
      <c r="B290" s="54">
        <f>'Listas de Precios'!B290</f>
        <v>0</v>
      </c>
      <c r="C290" s="54">
        <f>IF(B290="","",'Listas de Precios'!C290)</f>
        <v>0</v>
      </c>
      <c r="D290" s="54"/>
      <c r="E290" s="251">
        <f>IF(B290="","",'Listas de Precios'!M290)</f>
        <v>0</v>
      </c>
      <c r="F290" s="252">
        <f>IF(C290="","",'Listas de Precios'!N290)</f>
        <v>0</v>
      </c>
      <c r="G290" s="253">
        <f>IF(E290="","",'Listas de Precios'!O290)</f>
        <v>0</v>
      </c>
      <c r="H290" s="37"/>
      <c r="I290" s="5"/>
    </row>
    <row r="291" spans="1:9" ht="15.75" customHeight="1">
      <c r="A291" s="5"/>
      <c r="B291" s="54">
        <f>'Listas de Precios'!B291</f>
        <v>0</v>
      </c>
      <c r="C291" s="54">
        <f>IF(B291="","",'Listas de Precios'!C291)</f>
        <v>0</v>
      </c>
      <c r="D291" s="54"/>
      <c r="E291" s="251">
        <f>IF(B291="","",'Listas de Precios'!M291)</f>
        <v>0</v>
      </c>
      <c r="F291" s="252">
        <f>IF(C291="","",'Listas de Precios'!N291)</f>
        <v>0</v>
      </c>
      <c r="G291" s="253">
        <f>IF(E291="","",'Listas de Precios'!O291)</f>
        <v>0</v>
      </c>
      <c r="H291" s="37"/>
      <c r="I291" s="5"/>
    </row>
    <row r="292" spans="1:9" ht="15.75" customHeight="1">
      <c r="A292" s="5"/>
      <c r="B292" s="54">
        <f>'Listas de Precios'!B292</f>
        <v>0</v>
      </c>
      <c r="C292" s="54">
        <f>IF(B292="","",'Listas de Precios'!C292)</f>
        <v>0</v>
      </c>
      <c r="D292" s="54"/>
      <c r="E292" s="251">
        <f>IF(B292="","",'Listas de Precios'!M292)</f>
        <v>0</v>
      </c>
      <c r="F292" s="252">
        <f>IF(C292="","",'Listas de Precios'!N292)</f>
        <v>0</v>
      </c>
      <c r="G292" s="253">
        <f>IF(E292="","",'Listas de Precios'!O292)</f>
        <v>0</v>
      </c>
      <c r="H292" s="37"/>
      <c r="I292" s="5"/>
    </row>
    <row r="293" spans="1:9" ht="15.75" customHeight="1">
      <c r="A293" s="5"/>
      <c r="B293" s="54">
        <f>'Listas de Precios'!B293</f>
        <v>0</v>
      </c>
      <c r="C293" s="54">
        <f>IF(B293="","",'Listas de Precios'!C293)</f>
        <v>0</v>
      </c>
      <c r="D293" s="54"/>
      <c r="E293" s="251">
        <f>IF(B293="","",'Listas de Precios'!M293)</f>
        <v>0</v>
      </c>
      <c r="F293" s="252">
        <f>IF(C293="","",'Listas de Precios'!N293)</f>
        <v>0</v>
      </c>
      <c r="G293" s="253">
        <f>IF(E293="","",'Listas de Precios'!O293)</f>
        <v>0</v>
      </c>
      <c r="H293" s="37"/>
      <c r="I293" s="5"/>
    </row>
    <row r="294" spans="1:9" ht="15.75" customHeight="1">
      <c r="A294" s="5"/>
      <c r="B294" s="54">
        <f>'Listas de Precios'!B294</f>
        <v>0</v>
      </c>
      <c r="C294" s="54">
        <f>IF(B294="","",'Listas de Precios'!C294)</f>
        <v>0</v>
      </c>
      <c r="D294" s="54"/>
      <c r="E294" s="251">
        <f>IF(B294="","",'Listas de Precios'!M294)</f>
        <v>0</v>
      </c>
      <c r="F294" s="252">
        <f>IF(C294="","",'Listas de Precios'!N294)</f>
        <v>0</v>
      </c>
      <c r="G294" s="253">
        <f>IF(E294="","",'Listas de Precios'!O294)</f>
        <v>0</v>
      </c>
      <c r="H294" s="37"/>
      <c r="I294" s="5"/>
    </row>
    <row r="295" spans="1:9" ht="15.75" customHeight="1">
      <c r="A295" s="5"/>
      <c r="B295" s="54">
        <f>'Listas de Precios'!B295</f>
        <v>0</v>
      </c>
      <c r="C295" s="54">
        <f>IF(B295="","",'Listas de Precios'!C295)</f>
        <v>0</v>
      </c>
      <c r="D295" s="54"/>
      <c r="E295" s="251">
        <f>IF(B295="","",'Listas de Precios'!M295)</f>
        <v>0</v>
      </c>
      <c r="F295" s="252">
        <f>IF(C295="","",'Listas de Precios'!N295)</f>
        <v>0</v>
      </c>
      <c r="G295" s="253">
        <f>IF(E295="","",'Listas de Precios'!O295)</f>
        <v>0</v>
      </c>
      <c r="H295" s="37"/>
      <c r="I295" s="5"/>
    </row>
    <row r="296" spans="1:9" ht="15.75" customHeight="1">
      <c r="A296" s="5"/>
      <c r="B296" s="54">
        <f>'Listas de Precios'!B296</f>
        <v>0</v>
      </c>
      <c r="C296" s="54">
        <f>IF(B296="","",'Listas de Precios'!C296)</f>
        <v>0</v>
      </c>
      <c r="D296" s="54"/>
      <c r="E296" s="251">
        <f>IF(B296="","",'Listas de Precios'!M296)</f>
        <v>0</v>
      </c>
      <c r="F296" s="252">
        <f>IF(C296="","",'Listas de Precios'!N296)</f>
        <v>0</v>
      </c>
      <c r="G296" s="253">
        <f>IF(E296="","",'Listas de Precios'!O296)</f>
        <v>0</v>
      </c>
      <c r="H296" s="37"/>
      <c r="I296" s="5"/>
    </row>
    <row r="297" spans="1:9" ht="15.75" customHeight="1">
      <c r="A297" s="5"/>
      <c r="B297" s="54">
        <f>'Listas de Precios'!B297</f>
        <v>0</v>
      </c>
      <c r="C297" s="54">
        <f>IF(B297="","",'Listas de Precios'!C297)</f>
        <v>0</v>
      </c>
      <c r="D297" s="54"/>
      <c r="E297" s="251">
        <f>IF(B297="","",'Listas de Precios'!M297)</f>
        <v>0</v>
      </c>
      <c r="F297" s="252">
        <f>IF(C297="","",'Listas de Precios'!N297)</f>
        <v>0</v>
      </c>
      <c r="G297" s="253">
        <f>IF(E297="","",'Listas de Precios'!O297)</f>
        <v>0</v>
      </c>
      <c r="H297" s="37"/>
      <c r="I297" s="5"/>
    </row>
    <row r="298" spans="1:9" ht="15.75" customHeight="1">
      <c r="A298" s="5"/>
      <c r="B298" s="54">
        <f>'Listas de Precios'!B298</f>
        <v>0</v>
      </c>
      <c r="C298" s="54">
        <f>IF(B298="","",'Listas de Precios'!C298)</f>
        <v>0</v>
      </c>
      <c r="D298" s="54"/>
      <c r="E298" s="251">
        <f>IF(B298="","",'Listas de Precios'!M298)</f>
        <v>0</v>
      </c>
      <c r="F298" s="252">
        <f>IF(C298="","",'Listas de Precios'!N298)</f>
        <v>0</v>
      </c>
      <c r="G298" s="253">
        <f>IF(E298="","",'Listas de Precios'!O298)</f>
        <v>0</v>
      </c>
      <c r="H298" s="37"/>
      <c r="I298" s="5"/>
    </row>
    <row r="299" spans="1:9" ht="15.75" customHeight="1">
      <c r="A299" s="5"/>
      <c r="B299" s="54">
        <f>'Listas de Precios'!B299</f>
        <v>0</v>
      </c>
      <c r="C299" s="54">
        <f>IF(B299="","",'Listas de Precios'!C299)</f>
        <v>0</v>
      </c>
      <c r="D299" s="54"/>
      <c r="E299" s="251">
        <f>IF(B299="","",'Listas de Precios'!M299)</f>
        <v>0</v>
      </c>
      <c r="F299" s="252">
        <f>IF(C299="","",'Listas de Precios'!N299)</f>
        <v>0</v>
      </c>
      <c r="G299" s="253">
        <f>IF(E299="","",'Listas de Precios'!O299)</f>
        <v>0</v>
      </c>
      <c r="H299" s="37"/>
      <c r="I299" s="5"/>
    </row>
    <row r="300" spans="1:9" ht="15.75" customHeight="1">
      <c r="A300" s="5"/>
      <c r="B300" s="54">
        <f>'Listas de Precios'!B300</f>
        <v>0</v>
      </c>
      <c r="C300" s="54">
        <f>IF(B300="","",'Listas de Precios'!C300)</f>
        <v>0</v>
      </c>
      <c r="D300" s="54"/>
      <c r="E300" s="251">
        <f>IF(B300="","",'Listas de Precios'!M300)</f>
        <v>0</v>
      </c>
      <c r="F300" s="252">
        <f>IF(C300="","",'Listas de Precios'!N300)</f>
        <v>0</v>
      </c>
      <c r="G300" s="253">
        <f>IF(E300="","",'Listas de Precios'!O300)</f>
        <v>0</v>
      </c>
      <c r="H300" s="37"/>
      <c r="I300" s="5"/>
    </row>
    <row r="301" spans="1:9" ht="15.75" customHeight="1">
      <c r="A301" s="5"/>
      <c r="B301" s="54">
        <f>'Listas de Precios'!B301</f>
        <v>0</v>
      </c>
      <c r="C301" s="54">
        <f>IF(B301="","",'Listas de Precios'!C301)</f>
        <v>0</v>
      </c>
      <c r="D301" s="54"/>
      <c r="E301" s="251">
        <f>IF(B301="","",'Listas de Precios'!M301)</f>
        <v>0</v>
      </c>
      <c r="F301" s="252">
        <f>IF(C301="","",'Listas de Precios'!N301)</f>
        <v>0</v>
      </c>
      <c r="G301" s="253">
        <f>IF(E301="","",'Listas de Precios'!O301)</f>
        <v>0</v>
      </c>
      <c r="H301" s="37"/>
      <c r="I301" s="5"/>
    </row>
    <row r="302" spans="1:9" ht="15.75" customHeight="1">
      <c r="A302" s="5"/>
      <c r="B302" s="54">
        <f>'Listas de Precios'!B302</f>
        <v>0</v>
      </c>
      <c r="C302" s="54">
        <f>IF(B302="","",'Listas de Precios'!C302)</f>
        <v>0</v>
      </c>
      <c r="D302" s="54"/>
      <c r="E302" s="251">
        <f>IF(B302="","",'Listas de Precios'!M302)</f>
        <v>0</v>
      </c>
      <c r="F302" s="252">
        <f>IF(C302="","",'Listas de Precios'!N302)</f>
        <v>0</v>
      </c>
      <c r="G302" s="253">
        <f>IF(E302="","",'Listas de Precios'!O302)</f>
        <v>0</v>
      </c>
      <c r="H302" s="37"/>
      <c r="I302" s="5"/>
    </row>
    <row r="303" spans="1:9" ht="15.75" customHeight="1">
      <c r="A303" s="5"/>
      <c r="B303" s="54">
        <f>'Listas de Precios'!B303</f>
        <v>0</v>
      </c>
      <c r="C303" s="54">
        <f>IF(B303="","",'Listas de Precios'!C303)</f>
        <v>0</v>
      </c>
      <c r="D303" s="54"/>
      <c r="E303" s="251">
        <f>IF(B303="","",'Listas de Precios'!M303)</f>
        <v>0</v>
      </c>
      <c r="F303" s="252">
        <f>IF(C303="","",'Listas de Precios'!N303)</f>
        <v>0</v>
      </c>
      <c r="G303" s="253">
        <f>IF(E303="","",'Listas de Precios'!O303)</f>
        <v>0</v>
      </c>
      <c r="H303" s="37"/>
      <c r="I303" s="5"/>
    </row>
    <row r="304" spans="1:9" ht="15.75" customHeight="1">
      <c r="A304" s="5"/>
      <c r="B304" s="54">
        <f>'Listas de Precios'!B304</f>
        <v>0</v>
      </c>
      <c r="C304" s="54">
        <f>IF(B304="","",'Listas de Precios'!C304)</f>
        <v>0</v>
      </c>
      <c r="D304" s="54"/>
      <c r="E304" s="251">
        <f>IF(B304="","",'Listas de Precios'!M304)</f>
        <v>0</v>
      </c>
      <c r="F304" s="252">
        <f>IF(C304="","",'Listas de Precios'!N304)</f>
        <v>0</v>
      </c>
      <c r="G304" s="253">
        <f>IF(E304="","",'Listas de Precios'!O304)</f>
        <v>0</v>
      </c>
      <c r="H304" s="37"/>
      <c r="I304" s="5"/>
    </row>
    <row r="305" spans="1:9" ht="15.75" customHeight="1">
      <c r="A305" s="5"/>
      <c r="B305" s="54">
        <f>'Listas de Precios'!B305</f>
        <v>0</v>
      </c>
      <c r="C305" s="54">
        <f>IF(B305="","",'Listas de Precios'!C305)</f>
        <v>0</v>
      </c>
      <c r="D305" s="54"/>
      <c r="E305" s="251">
        <f>IF(B305="","",'Listas de Precios'!M305)</f>
        <v>0</v>
      </c>
      <c r="F305" s="252">
        <f>IF(C305="","",'Listas de Precios'!N305)</f>
        <v>0</v>
      </c>
      <c r="G305" s="253">
        <f>IF(E305="","",'Listas de Precios'!O305)</f>
        <v>0</v>
      </c>
      <c r="H305" s="37"/>
      <c r="I305" s="5"/>
    </row>
    <row r="306" spans="1:9" ht="15.75" customHeight="1">
      <c r="A306" s="5"/>
      <c r="B306" s="54">
        <f>'Listas de Precios'!B306</f>
        <v>0</v>
      </c>
      <c r="C306" s="54">
        <f>IF(B306="","",'Listas de Precios'!C306)</f>
        <v>0</v>
      </c>
      <c r="D306" s="54"/>
      <c r="E306" s="251">
        <f>IF(B306="","",'Listas de Precios'!M306)</f>
        <v>0</v>
      </c>
      <c r="F306" s="252">
        <f>IF(C306="","",'Listas de Precios'!N306)</f>
        <v>0</v>
      </c>
      <c r="G306" s="253">
        <f>IF(E306="","",'Listas de Precios'!O306)</f>
        <v>0</v>
      </c>
      <c r="H306" s="37"/>
      <c r="I306" s="5"/>
    </row>
    <row r="307" spans="1:9" ht="15.75" customHeight="1">
      <c r="A307" s="5"/>
      <c r="B307" s="54">
        <f>'Listas de Precios'!B307</f>
        <v>0</v>
      </c>
      <c r="C307" s="54">
        <f>IF(B307="","",'Listas de Precios'!C307)</f>
        <v>0</v>
      </c>
      <c r="D307" s="54"/>
      <c r="E307" s="251">
        <f>IF(B307="","",'Listas de Precios'!M307)</f>
        <v>0</v>
      </c>
      <c r="F307" s="252">
        <f>IF(C307="","",'Listas de Precios'!N307)</f>
        <v>0</v>
      </c>
      <c r="G307" s="253">
        <f>IF(E307="","",'Listas de Precios'!O307)</f>
        <v>0</v>
      </c>
      <c r="H307" s="37"/>
      <c r="I307" s="5"/>
    </row>
    <row r="308" spans="1:9" ht="15.75" customHeight="1">
      <c r="A308" s="5"/>
      <c r="B308" s="54">
        <f>'Listas de Precios'!B308</f>
        <v>0</v>
      </c>
      <c r="C308" s="54">
        <f>IF(B308="","",'Listas de Precios'!C308)</f>
        <v>0</v>
      </c>
      <c r="D308" s="54"/>
      <c r="E308" s="251">
        <f>IF(B308="","",'Listas de Precios'!M308)</f>
        <v>0</v>
      </c>
      <c r="F308" s="252">
        <f>IF(C308="","",'Listas de Precios'!N308)</f>
        <v>0</v>
      </c>
      <c r="G308" s="253">
        <f>IF(E308="","",'Listas de Precios'!O308)</f>
        <v>0</v>
      </c>
      <c r="H308" s="37"/>
      <c r="I308" s="5"/>
    </row>
    <row r="309" spans="1:9" ht="15.75" customHeight="1">
      <c r="A309" s="5"/>
      <c r="B309" s="54">
        <f>'Listas de Precios'!B309</f>
        <v>0</v>
      </c>
      <c r="C309" s="54">
        <f>IF(B309="","",'Listas de Precios'!C309)</f>
        <v>0</v>
      </c>
      <c r="D309" s="54"/>
      <c r="E309" s="251">
        <f>IF(B309="","",'Listas de Precios'!M309)</f>
        <v>0</v>
      </c>
      <c r="F309" s="252">
        <f>IF(C309="","",'Listas de Precios'!N309)</f>
        <v>0</v>
      </c>
      <c r="G309" s="253">
        <f>IF(E309="","",'Listas de Precios'!O309)</f>
        <v>0</v>
      </c>
      <c r="H309" s="37"/>
      <c r="I309" s="5"/>
    </row>
    <row r="310" spans="1:9" ht="15.75" customHeight="1">
      <c r="A310" s="5"/>
      <c r="B310" s="54">
        <f>'Listas de Precios'!B310</f>
        <v>0</v>
      </c>
      <c r="C310" s="54">
        <f>IF(B310="","",'Listas de Precios'!C310)</f>
        <v>0</v>
      </c>
      <c r="D310" s="54"/>
      <c r="E310" s="251">
        <f>IF(B310="","",'Listas de Precios'!M310)</f>
        <v>0</v>
      </c>
      <c r="F310" s="252">
        <f>IF(C310="","",'Listas de Precios'!N310)</f>
        <v>0</v>
      </c>
      <c r="G310" s="253">
        <f>IF(E310="","",'Listas de Precios'!O310)</f>
        <v>0</v>
      </c>
      <c r="H310" s="37"/>
      <c r="I310" s="5"/>
    </row>
    <row r="311" spans="1:9" ht="15.75" customHeight="1">
      <c r="A311" s="5"/>
      <c r="B311" s="54">
        <f>'Listas de Precios'!B311</f>
        <v>0</v>
      </c>
      <c r="C311" s="54">
        <f>IF(B311="","",'Listas de Precios'!C311)</f>
        <v>0</v>
      </c>
      <c r="D311" s="54"/>
      <c r="E311" s="251">
        <f>IF(B311="","",'Listas de Precios'!M311)</f>
        <v>0</v>
      </c>
      <c r="F311" s="252">
        <f>IF(C311="","",'Listas de Precios'!N311)</f>
        <v>0</v>
      </c>
      <c r="G311" s="253">
        <f>IF(E311="","",'Listas de Precios'!O311)</f>
        <v>0</v>
      </c>
      <c r="H311" s="37"/>
      <c r="I311" s="5"/>
    </row>
    <row r="312" spans="1:9" ht="15.75" customHeight="1">
      <c r="A312" s="5"/>
      <c r="B312" s="54">
        <f>'Listas de Precios'!B312</f>
        <v>0</v>
      </c>
      <c r="C312" s="54">
        <f>IF(B312="","",'Listas de Precios'!C312)</f>
        <v>0</v>
      </c>
      <c r="D312" s="54"/>
      <c r="E312" s="251">
        <f>IF(B312="","",'Listas de Precios'!M312)</f>
        <v>0</v>
      </c>
      <c r="F312" s="252">
        <f>IF(C312="","",'Listas de Precios'!N312)</f>
        <v>0</v>
      </c>
      <c r="G312" s="253">
        <f>IF(E312="","",'Listas de Precios'!O312)</f>
        <v>0</v>
      </c>
      <c r="H312" s="37"/>
      <c r="I312" s="5"/>
    </row>
    <row r="313" spans="1:9" ht="15.75" customHeight="1">
      <c r="A313" s="5"/>
      <c r="B313" s="54">
        <f>'Listas de Precios'!B313</f>
        <v>0</v>
      </c>
      <c r="C313" s="54">
        <f>IF(B313="","",'Listas de Precios'!C313)</f>
        <v>0</v>
      </c>
      <c r="D313" s="54"/>
      <c r="E313" s="251">
        <f>IF(B313="","",'Listas de Precios'!M313)</f>
        <v>0</v>
      </c>
      <c r="F313" s="252">
        <f>IF(C313="","",'Listas de Precios'!N313)</f>
        <v>0</v>
      </c>
      <c r="G313" s="253">
        <f>IF(E313="","",'Listas de Precios'!O313)</f>
        <v>0</v>
      </c>
      <c r="H313" s="37"/>
      <c r="I313" s="5"/>
    </row>
    <row r="314" spans="1:9" ht="15.75" customHeight="1">
      <c r="A314" s="5"/>
      <c r="B314" s="54">
        <f>'Listas de Precios'!B314</f>
        <v>0</v>
      </c>
      <c r="C314" s="54">
        <f>IF(B314="","",'Listas de Precios'!C314)</f>
        <v>0</v>
      </c>
      <c r="D314" s="54"/>
      <c r="E314" s="251">
        <f>IF(B314="","",'Listas de Precios'!M314)</f>
        <v>0</v>
      </c>
      <c r="F314" s="252">
        <f>IF(C314="","",'Listas de Precios'!N314)</f>
        <v>0</v>
      </c>
      <c r="G314" s="253">
        <f>IF(E314="","",'Listas de Precios'!O314)</f>
        <v>0</v>
      </c>
      <c r="H314" s="37"/>
      <c r="I314" s="5"/>
    </row>
    <row r="315" spans="1:9" ht="15.75" customHeight="1">
      <c r="A315" s="5"/>
      <c r="B315" s="54">
        <f>'Listas de Precios'!B315</f>
        <v>0</v>
      </c>
      <c r="C315" s="54">
        <f>IF(B315="","",'Listas de Precios'!C315)</f>
        <v>0</v>
      </c>
      <c r="D315" s="54"/>
      <c r="E315" s="251">
        <f>IF(B315="","",'Listas de Precios'!M315)</f>
        <v>0</v>
      </c>
      <c r="F315" s="252">
        <f>IF(C315="","",'Listas de Precios'!N315)</f>
        <v>0</v>
      </c>
      <c r="G315" s="253">
        <f>IF(E315="","",'Listas de Precios'!O315)</f>
        <v>0</v>
      </c>
      <c r="H315" s="37"/>
      <c r="I315" s="5"/>
    </row>
    <row r="316" spans="1:9" ht="15.75" customHeight="1">
      <c r="A316" s="5"/>
      <c r="B316" s="54">
        <f>'Listas de Precios'!B316</f>
        <v>0</v>
      </c>
      <c r="C316" s="54">
        <f>IF(B316="","",'Listas de Precios'!C316)</f>
        <v>0</v>
      </c>
      <c r="D316" s="54"/>
      <c r="E316" s="251">
        <f>IF(B316="","",'Listas de Precios'!M316)</f>
        <v>0</v>
      </c>
      <c r="F316" s="252">
        <f>IF(C316="","",'Listas de Precios'!N316)</f>
        <v>0</v>
      </c>
      <c r="G316" s="253">
        <f>IF(E316="","",'Listas de Precios'!O316)</f>
        <v>0</v>
      </c>
      <c r="H316" s="37"/>
      <c r="I316" s="5"/>
    </row>
    <row r="317" spans="1:9" ht="15.75" customHeight="1">
      <c r="A317" s="5"/>
      <c r="B317" s="54">
        <f>'Listas de Precios'!B317</f>
        <v>0</v>
      </c>
      <c r="C317" s="54">
        <f>IF(B317="","",'Listas de Precios'!C317)</f>
        <v>0</v>
      </c>
      <c r="D317" s="54"/>
      <c r="E317" s="251">
        <f>IF(B317="","",'Listas de Precios'!M317)</f>
        <v>0</v>
      </c>
      <c r="F317" s="252">
        <f>IF(C317="","",'Listas de Precios'!N317)</f>
        <v>0</v>
      </c>
      <c r="G317" s="253">
        <f>IF(E317="","",'Listas de Precios'!O317)</f>
        <v>0</v>
      </c>
      <c r="H317" s="37"/>
      <c r="I317" s="5"/>
    </row>
    <row r="318" spans="1:9" ht="15.75" customHeight="1">
      <c r="A318" s="5"/>
      <c r="B318" s="54">
        <f>'Listas de Precios'!B318</f>
        <v>0</v>
      </c>
      <c r="C318" s="54">
        <f>IF(B318="","",'Listas de Precios'!C318)</f>
        <v>0</v>
      </c>
      <c r="D318" s="54"/>
      <c r="E318" s="251">
        <f>IF(B318="","",'Listas de Precios'!M318)</f>
        <v>0</v>
      </c>
      <c r="F318" s="252">
        <f>IF(C318="","",'Listas de Precios'!N318)</f>
        <v>0</v>
      </c>
      <c r="G318" s="253">
        <f>IF(E318="","",'Listas de Precios'!O318)</f>
        <v>0</v>
      </c>
      <c r="H318" s="37"/>
      <c r="I318" s="5"/>
    </row>
    <row r="319" spans="1:9" ht="15.75" customHeight="1">
      <c r="A319" s="5"/>
      <c r="B319" s="54">
        <f>'Listas de Precios'!B319</f>
        <v>0</v>
      </c>
      <c r="C319" s="54">
        <f>IF(B319="","",'Listas de Precios'!C319)</f>
        <v>0</v>
      </c>
      <c r="D319" s="54"/>
      <c r="E319" s="251">
        <f>IF(B319="","",'Listas de Precios'!M319)</f>
        <v>0</v>
      </c>
      <c r="F319" s="252">
        <f>IF(C319="","",'Listas de Precios'!N319)</f>
        <v>0</v>
      </c>
      <c r="G319" s="253">
        <f>IF(E319="","",'Listas de Precios'!O319)</f>
        <v>0</v>
      </c>
      <c r="H319" s="37"/>
      <c r="I319" s="5"/>
    </row>
    <row r="320" spans="1:9" ht="15.75" customHeight="1">
      <c r="A320" s="5"/>
      <c r="B320" s="54">
        <f>'Listas de Precios'!B320</f>
        <v>0</v>
      </c>
      <c r="C320" s="54">
        <f>IF(B320="","",'Listas de Precios'!C320)</f>
        <v>0</v>
      </c>
      <c r="D320" s="54"/>
      <c r="E320" s="251">
        <f>IF(B320="","",'Listas de Precios'!M320)</f>
        <v>0</v>
      </c>
      <c r="F320" s="252">
        <f>IF(C320="","",'Listas de Precios'!N320)</f>
        <v>0</v>
      </c>
      <c r="G320" s="253">
        <f>IF(E320="","",'Listas de Precios'!O320)</f>
        <v>0</v>
      </c>
      <c r="H320" s="37"/>
      <c r="I320" s="5"/>
    </row>
    <row r="321" spans="1:9" ht="15.75" customHeight="1">
      <c r="A321" s="5"/>
      <c r="B321" s="54">
        <f>'Listas de Precios'!B321</f>
        <v>0</v>
      </c>
      <c r="C321" s="54">
        <f>IF(B321="","",'Listas de Precios'!C321)</f>
        <v>0</v>
      </c>
      <c r="D321" s="54"/>
      <c r="E321" s="251">
        <f>IF(B321="","",'Listas de Precios'!M321)</f>
        <v>0</v>
      </c>
      <c r="F321" s="252">
        <f>IF(C321="","",'Listas de Precios'!N321)</f>
        <v>0</v>
      </c>
      <c r="G321" s="253">
        <f>IF(E321="","",'Listas de Precios'!O321)</f>
        <v>0</v>
      </c>
      <c r="H321" s="37"/>
      <c r="I321" s="5"/>
    </row>
    <row r="322" spans="1:9" ht="15.75" customHeight="1">
      <c r="A322" s="5"/>
      <c r="B322" s="54">
        <f>'Listas de Precios'!B322</f>
        <v>0</v>
      </c>
      <c r="C322" s="54">
        <f>IF(B322="","",'Listas de Precios'!C322)</f>
        <v>0</v>
      </c>
      <c r="D322" s="54"/>
      <c r="E322" s="251">
        <f>IF(B322="","",'Listas de Precios'!M322)</f>
        <v>0</v>
      </c>
      <c r="F322" s="252">
        <f>IF(C322="","",'Listas de Precios'!N322)</f>
        <v>0</v>
      </c>
      <c r="G322" s="253">
        <f>IF(E322="","",'Listas de Precios'!O322)</f>
        <v>0</v>
      </c>
      <c r="H322" s="37"/>
      <c r="I322" s="5"/>
    </row>
    <row r="323" spans="1:9" ht="15.75" customHeight="1">
      <c r="A323" s="5"/>
      <c r="B323" s="54">
        <f>'Listas de Precios'!B323</f>
        <v>0</v>
      </c>
      <c r="C323" s="54">
        <f>IF(B323="","",'Listas de Precios'!C323)</f>
        <v>0</v>
      </c>
      <c r="D323" s="54"/>
      <c r="E323" s="251">
        <f>IF(B323="","",'Listas de Precios'!M323)</f>
        <v>0</v>
      </c>
      <c r="F323" s="252">
        <f>IF(C323="","",'Listas de Precios'!N323)</f>
        <v>0</v>
      </c>
      <c r="G323" s="253">
        <f>IF(E323="","",'Listas de Precios'!O323)</f>
        <v>0</v>
      </c>
      <c r="H323" s="37"/>
      <c r="I323" s="5"/>
    </row>
    <row r="324" spans="1:9" ht="15.75" customHeight="1">
      <c r="A324" s="5"/>
      <c r="B324" s="54">
        <f>'Listas de Precios'!B324</f>
        <v>0</v>
      </c>
      <c r="C324" s="54">
        <f>IF(B324="","",'Listas de Precios'!C324)</f>
        <v>0</v>
      </c>
      <c r="D324" s="54"/>
      <c r="E324" s="251">
        <f>IF(B324="","",'Listas de Precios'!M324)</f>
        <v>0</v>
      </c>
      <c r="F324" s="252">
        <f>IF(C324="","",'Listas de Precios'!N324)</f>
        <v>0</v>
      </c>
      <c r="G324" s="253">
        <f>IF(E324="","",'Listas de Precios'!O324)</f>
        <v>0</v>
      </c>
      <c r="H324" s="37"/>
      <c r="I324" s="5"/>
    </row>
    <row r="325" spans="1:9" ht="15.75" customHeight="1">
      <c r="A325" s="5"/>
      <c r="B325" s="54">
        <f>'Listas de Precios'!B325</f>
        <v>0</v>
      </c>
      <c r="C325" s="54">
        <f>IF(B325="","",'Listas de Precios'!C325)</f>
        <v>0</v>
      </c>
      <c r="D325" s="54"/>
      <c r="E325" s="251">
        <f>IF(B325="","",'Listas de Precios'!M325)</f>
        <v>0</v>
      </c>
      <c r="F325" s="252">
        <f>IF(C325="","",'Listas de Precios'!N325)</f>
        <v>0</v>
      </c>
      <c r="G325" s="253">
        <f>IF(E325="","",'Listas de Precios'!O325)</f>
        <v>0</v>
      </c>
      <c r="H325" s="37"/>
      <c r="I325" s="5"/>
    </row>
    <row r="326" spans="1:9" ht="15.75" customHeight="1">
      <c r="A326" s="5"/>
      <c r="B326" s="54">
        <f>'Listas de Precios'!B326</f>
        <v>0</v>
      </c>
      <c r="C326" s="54">
        <f>IF(B326="","",'Listas de Precios'!C326)</f>
        <v>0</v>
      </c>
      <c r="D326" s="54"/>
      <c r="E326" s="251">
        <f>IF(B326="","",'Listas de Precios'!M326)</f>
        <v>0</v>
      </c>
      <c r="F326" s="252">
        <f>IF(C326="","",'Listas de Precios'!N326)</f>
        <v>0</v>
      </c>
      <c r="G326" s="253">
        <f>IF(E326="","",'Listas de Precios'!O326)</f>
        <v>0</v>
      </c>
      <c r="H326" s="37"/>
      <c r="I326" s="5"/>
    </row>
    <row r="327" spans="1:9" ht="15.75" customHeight="1">
      <c r="A327" s="5"/>
      <c r="B327" s="54">
        <f>'Listas de Precios'!B327</f>
        <v>0</v>
      </c>
      <c r="C327" s="54">
        <f>IF(B327="","",'Listas de Precios'!C327)</f>
        <v>0</v>
      </c>
      <c r="D327" s="54"/>
      <c r="E327" s="251">
        <f>IF(B327="","",'Listas de Precios'!M327)</f>
        <v>0</v>
      </c>
      <c r="F327" s="252">
        <f>IF(C327="","",'Listas de Precios'!N327)</f>
        <v>0</v>
      </c>
      <c r="G327" s="253">
        <f>IF(E327="","",'Listas de Precios'!O327)</f>
        <v>0</v>
      </c>
      <c r="H327" s="37"/>
      <c r="I327" s="5"/>
    </row>
    <row r="328" spans="1:9" ht="15.75" customHeight="1">
      <c r="A328" s="5"/>
      <c r="B328" s="54">
        <f>'Listas de Precios'!B328</f>
        <v>0</v>
      </c>
      <c r="C328" s="54">
        <f>IF(B328="","",'Listas de Precios'!C328)</f>
        <v>0</v>
      </c>
      <c r="D328" s="54"/>
      <c r="E328" s="251">
        <f>IF(B328="","",'Listas de Precios'!M328)</f>
        <v>0</v>
      </c>
      <c r="F328" s="252">
        <f>IF(C328="","",'Listas de Precios'!N328)</f>
        <v>0</v>
      </c>
      <c r="G328" s="253">
        <f>IF(E328="","",'Listas de Precios'!O328)</f>
        <v>0</v>
      </c>
      <c r="H328" s="37"/>
      <c r="I328" s="5"/>
    </row>
    <row r="329" spans="1:9" ht="15.75" customHeight="1">
      <c r="A329" s="5"/>
      <c r="B329" s="54">
        <f>'Listas de Precios'!B329</f>
        <v>0</v>
      </c>
      <c r="C329" s="54">
        <f>IF(B329="","",'Listas de Precios'!C329)</f>
        <v>0</v>
      </c>
      <c r="D329" s="54"/>
      <c r="E329" s="251">
        <f>IF(B329="","",'Listas de Precios'!M329)</f>
        <v>0</v>
      </c>
      <c r="F329" s="252">
        <f>IF(C329="","",'Listas de Precios'!N329)</f>
        <v>0</v>
      </c>
      <c r="G329" s="253">
        <f>IF(E329="","",'Listas de Precios'!O329)</f>
        <v>0</v>
      </c>
      <c r="H329" s="37"/>
      <c r="I329" s="5"/>
    </row>
    <row r="330" spans="1:9" ht="15.75" customHeight="1">
      <c r="A330" s="5"/>
      <c r="B330" s="54">
        <f>'Listas de Precios'!B330</f>
        <v>0</v>
      </c>
      <c r="C330" s="54">
        <f>IF(B330="","",'Listas de Precios'!C330)</f>
        <v>0</v>
      </c>
      <c r="D330" s="54"/>
      <c r="E330" s="251">
        <f>IF(B330="","",'Listas de Precios'!M330)</f>
        <v>0</v>
      </c>
      <c r="F330" s="252">
        <f>IF(C330="","",'Listas de Precios'!N330)</f>
        <v>0</v>
      </c>
      <c r="G330" s="253">
        <f>IF(E330="","",'Listas de Precios'!O330)</f>
        <v>0</v>
      </c>
      <c r="H330" s="37"/>
      <c r="I330" s="5"/>
    </row>
    <row r="331" spans="1:9" ht="15.75" customHeight="1">
      <c r="A331" s="5"/>
      <c r="B331" s="54">
        <f>'Listas de Precios'!B331</f>
        <v>0</v>
      </c>
      <c r="C331" s="54">
        <f>IF(B331="","",'Listas de Precios'!C331)</f>
        <v>0</v>
      </c>
      <c r="D331" s="54"/>
      <c r="E331" s="251">
        <f>IF(B331="","",'Listas de Precios'!M331)</f>
        <v>0</v>
      </c>
      <c r="F331" s="252">
        <f>IF(C331="","",'Listas de Precios'!N331)</f>
        <v>0</v>
      </c>
      <c r="G331" s="253">
        <f>IF(E331="","",'Listas de Precios'!O331)</f>
        <v>0</v>
      </c>
      <c r="H331" s="37"/>
      <c r="I331" s="5"/>
    </row>
    <row r="332" spans="1:9" ht="15.75" customHeight="1">
      <c r="A332" s="5"/>
      <c r="B332" s="54">
        <f>'Listas de Precios'!B332</f>
        <v>0</v>
      </c>
      <c r="C332" s="54">
        <f>IF(B332="","",'Listas de Precios'!C332)</f>
        <v>0</v>
      </c>
      <c r="D332" s="54"/>
      <c r="E332" s="251">
        <f>IF(B332="","",'Listas de Precios'!M332)</f>
        <v>0</v>
      </c>
      <c r="F332" s="252">
        <f>IF(C332="","",'Listas de Precios'!N332)</f>
        <v>0</v>
      </c>
      <c r="G332" s="253">
        <f>IF(E332="","",'Listas de Precios'!O332)</f>
        <v>0</v>
      </c>
      <c r="H332" s="37"/>
      <c r="I332" s="5"/>
    </row>
    <row r="333" spans="1:9" ht="15.75" customHeight="1">
      <c r="A333" s="5"/>
      <c r="B333" s="54">
        <f>'Listas de Precios'!B333</f>
        <v>0</v>
      </c>
      <c r="C333" s="54">
        <f>IF(B333="","",'Listas de Precios'!C333)</f>
        <v>0</v>
      </c>
      <c r="D333" s="54"/>
      <c r="E333" s="251">
        <f>IF(B333="","",'Listas de Precios'!M333)</f>
        <v>0</v>
      </c>
      <c r="F333" s="252">
        <f>IF(C333="","",'Listas de Precios'!N333)</f>
        <v>0</v>
      </c>
      <c r="G333" s="253">
        <f>IF(E333="","",'Listas de Precios'!O333)</f>
        <v>0</v>
      </c>
      <c r="H333" s="37"/>
      <c r="I333" s="5"/>
    </row>
    <row r="334" spans="1:9" ht="15.75" customHeight="1">
      <c r="A334" s="5"/>
      <c r="B334" s="54">
        <f>'Listas de Precios'!B334</f>
        <v>0</v>
      </c>
      <c r="C334" s="54">
        <f>IF(B334="","",'Listas de Precios'!C334)</f>
        <v>0</v>
      </c>
      <c r="D334" s="54"/>
      <c r="E334" s="251">
        <f>IF(B334="","",'Listas de Precios'!M334)</f>
        <v>0</v>
      </c>
      <c r="F334" s="252">
        <f>IF(C334="","",'Listas de Precios'!N334)</f>
        <v>0</v>
      </c>
      <c r="G334" s="253">
        <f>IF(E334="","",'Listas de Precios'!O334)</f>
        <v>0</v>
      </c>
      <c r="H334" s="37"/>
      <c r="I334" s="5"/>
    </row>
    <row r="335" spans="1:9" ht="15.75" customHeight="1">
      <c r="A335" s="5"/>
      <c r="B335" s="54">
        <f>'Listas de Precios'!B335</f>
        <v>0</v>
      </c>
      <c r="C335" s="54">
        <f>IF(B335="","",'Listas de Precios'!C335)</f>
        <v>0</v>
      </c>
      <c r="D335" s="54"/>
      <c r="E335" s="251">
        <f>IF(B335="","",'Listas de Precios'!M335)</f>
        <v>0</v>
      </c>
      <c r="F335" s="252">
        <f>IF(C335="","",'Listas de Precios'!N335)</f>
        <v>0</v>
      </c>
      <c r="G335" s="253">
        <f>IF(E335="","",'Listas de Precios'!O335)</f>
        <v>0</v>
      </c>
      <c r="H335" s="37"/>
      <c r="I335" s="5"/>
    </row>
    <row r="336" spans="1:9" ht="15.75" customHeight="1">
      <c r="A336" s="5"/>
      <c r="B336" s="54">
        <f>'Listas de Precios'!B336</f>
        <v>0</v>
      </c>
      <c r="C336" s="54">
        <f>IF(B336="","",'Listas de Precios'!C336)</f>
        <v>0</v>
      </c>
      <c r="D336" s="54"/>
      <c r="E336" s="251">
        <f>IF(B336="","",'Listas de Precios'!M336)</f>
        <v>0</v>
      </c>
      <c r="F336" s="252">
        <f>IF(C336="","",'Listas de Precios'!N336)</f>
        <v>0</v>
      </c>
      <c r="G336" s="253">
        <f>IF(E336="","",'Listas de Precios'!O336)</f>
        <v>0</v>
      </c>
      <c r="H336" s="37"/>
      <c r="I336" s="5"/>
    </row>
    <row r="337" spans="1:9" ht="15.75" customHeight="1">
      <c r="A337" s="5"/>
      <c r="B337" s="54">
        <f>'Listas de Precios'!B337</f>
        <v>0</v>
      </c>
      <c r="C337" s="54">
        <f>IF(B337="","",'Listas de Precios'!C337)</f>
        <v>0</v>
      </c>
      <c r="D337" s="54"/>
      <c r="E337" s="251">
        <f>IF(B337="","",'Listas de Precios'!M337)</f>
        <v>0</v>
      </c>
      <c r="F337" s="252">
        <f>IF(C337="","",'Listas de Precios'!N337)</f>
        <v>0</v>
      </c>
      <c r="G337" s="253">
        <f>IF(E337="","",'Listas de Precios'!O337)</f>
        <v>0</v>
      </c>
      <c r="H337" s="37"/>
      <c r="I337" s="5"/>
    </row>
    <row r="338" spans="1:9" ht="15.75" customHeight="1">
      <c r="A338" s="5"/>
      <c r="B338" s="54">
        <f>'Listas de Precios'!B338</f>
        <v>0</v>
      </c>
      <c r="C338" s="54">
        <f>IF(B338="","",'Listas de Precios'!C338)</f>
        <v>0</v>
      </c>
      <c r="D338" s="54"/>
      <c r="E338" s="251">
        <f>IF(B338="","",'Listas de Precios'!M338)</f>
        <v>0</v>
      </c>
      <c r="F338" s="252">
        <f>IF(C338="","",'Listas de Precios'!N338)</f>
        <v>0</v>
      </c>
      <c r="G338" s="253">
        <f>IF(E338="","",'Listas de Precios'!O338)</f>
        <v>0</v>
      </c>
      <c r="H338" s="37"/>
      <c r="I338" s="5"/>
    </row>
    <row r="339" spans="1:9" ht="15.75" customHeight="1">
      <c r="A339" s="5"/>
      <c r="B339" s="54">
        <f>'Listas de Precios'!B339</f>
        <v>0</v>
      </c>
      <c r="C339" s="54">
        <f>IF(B339="","",'Listas de Precios'!C339)</f>
        <v>0</v>
      </c>
      <c r="D339" s="54"/>
      <c r="E339" s="251">
        <f>IF(B339="","",'Listas de Precios'!M339)</f>
        <v>0</v>
      </c>
      <c r="F339" s="252">
        <f>IF(C339="","",'Listas de Precios'!N339)</f>
        <v>0</v>
      </c>
      <c r="G339" s="253">
        <f>IF(E339="","",'Listas de Precios'!O339)</f>
        <v>0</v>
      </c>
      <c r="H339" s="37"/>
      <c r="I339" s="5"/>
    </row>
    <row r="340" spans="1:9" ht="15.75" customHeight="1">
      <c r="A340" s="5"/>
      <c r="B340" s="54">
        <f>'Listas de Precios'!B340</f>
        <v>0</v>
      </c>
      <c r="C340" s="54">
        <f>IF(B340="","",'Listas de Precios'!C340)</f>
        <v>0</v>
      </c>
      <c r="D340" s="54"/>
      <c r="E340" s="251">
        <f>IF(B340="","",'Listas de Precios'!M340)</f>
        <v>0</v>
      </c>
      <c r="F340" s="252">
        <f>IF(C340="","",'Listas de Precios'!N340)</f>
        <v>0</v>
      </c>
      <c r="G340" s="253">
        <f>IF(E340="","",'Listas de Precios'!O340)</f>
        <v>0</v>
      </c>
      <c r="H340" s="37"/>
      <c r="I340" s="5"/>
    </row>
    <row r="341" spans="1:9" ht="15.75" customHeight="1">
      <c r="A341" s="5"/>
      <c r="B341" s="54">
        <f>'Listas de Precios'!B341</f>
        <v>0</v>
      </c>
      <c r="C341" s="54">
        <f>IF(B341="","",'Listas de Precios'!C341)</f>
        <v>0</v>
      </c>
      <c r="D341" s="54"/>
      <c r="E341" s="251">
        <f>IF(B341="","",'Listas de Precios'!M341)</f>
        <v>0</v>
      </c>
      <c r="F341" s="252">
        <f>IF(C341="","",'Listas de Precios'!N341)</f>
        <v>0</v>
      </c>
      <c r="G341" s="253">
        <f>IF(E341="","",'Listas de Precios'!O341)</f>
        <v>0</v>
      </c>
      <c r="H341" s="37"/>
      <c r="I341" s="5"/>
    </row>
    <row r="342" spans="1:9" ht="15.75" customHeight="1">
      <c r="A342" s="5"/>
      <c r="B342" s="54">
        <f>'Listas de Precios'!B342</f>
        <v>0</v>
      </c>
      <c r="C342" s="54">
        <f>IF(B342="","",'Listas de Precios'!C342)</f>
        <v>0</v>
      </c>
      <c r="D342" s="54"/>
      <c r="E342" s="251">
        <f>IF(B342="","",'Listas de Precios'!M342)</f>
        <v>0</v>
      </c>
      <c r="F342" s="252">
        <f>IF(C342="","",'Listas de Precios'!N342)</f>
        <v>0</v>
      </c>
      <c r="G342" s="253">
        <f>IF(E342="","",'Listas de Precios'!O342)</f>
        <v>0</v>
      </c>
      <c r="H342" s="37"/>
      <c r="I342" s="5"/>
    </row>
    <row r="343" spans="1:9" ht="15.75" customHeight="1">
      <c r="A343" s="5"/>
      <c r="B343" s="54">
        <f>'Listas de Precios'!B343</f>
        <v>0</v>
      </c>
      <c r="C343" s="54">
        <f>IF(B343="","",'Listas de Precios'!C343)</f>
        <v>0</v>
      </c>
      <c r="D343" s="54"/>
      <c r="E343" s="251">
        <f>IF(B343="","",'Listas de Precios'!M343)</f>
        <v>0</v>
      </c>
      <c r="F343" s="252">
        <f>IF(C343="","",'Listas de Precios'!N343)</f>
        <v>0</v>
      </c>
      <c r="G343" s="253">
        <f>IF(E343="","",'Listas de Precios'!O343)</f>
        <v>0</v>
      </c>
      <c r="H343" s="37"/>
      <c r="I343" s="5"/>
    </row>
    <row r="344" spans="1:9" ht="15.75" customHeight="1">
      <c r="A344" s="5"/>
      <c r="B344" s="54">
        <f>'Listas de Precios'!B344</f>
        <v>0</v>
      </c>
      <c r="C344" s="54">
        <f>IF(B344="","",'Listas de Precios'!C344)</f>
        <v>0</v>
      </c>
      <c r="D344" s="54"/>
      <c r="E344" s="251">
        <f>IF(B344="","",'Listas de Precios'!M344)</f>
        <v>0</v>
      </c>
      <c r="F344" s="252">
        <f>IF(C344="","",'Listas de Precios'!N344)</f>
        <v>0</v>
      </c>
      <c r="G344" s="253">
        <f>IF(E344="","",'Listas de Precios'!O344)</f>
        <v>0</v>
      </c>
      <c r="H344" s="37"/>
      <c r="I344" s="5"/>
    </row>
    <row r="345" spans="1:9" ht="15.75" customHeight="1">
      <c r="A345" s="5"/>
      <c r="B345" s="54">
        <f>'Listas de Precios'!B345</f>
        <v>0</v>
      </c>
      <c r="C345" s="54">
        <f>IF(B345="","",'Listas de Precios'!C345)</f>
        <v>0</v>
      </c>
      <c r="D345" s="54"/>
      <c r="E345" s="251">
        <f>IF(B345="","",'Listas de Precios'!M345)</f>
        <v>0</v>
      </c>
      <c r="F345" s="252">
        <f>IF(C345="","",'Listas de Precios'!N345)</f>
        <v>0</v>
      </c>
      <c r="G345" s="253">
        <f>IF(E345="","",'Listas de Precios'!O345)</f>
        <v>0</v>
      </c>
      <c r="H345" s="37"/>
      <c r="I345" s="5"/>
    </row>
    <row r="346" spans="1:9" ht="15.75" customHeight="1">
      <c r="A346" s="5"/>
      <c r="B346" s="54">
        <f>'Listas de Precios'!B346</f>
        <v>0</v>
      </c>
      <c r="C346" s="54">
        <f>IF(B346="","",'Listas de Precios'!C346)</f>
        <v>0</v>
      </c>
      <c r="D346" s="54"/>
      <c r="E346" s="251">
        <f>IF(B346="","",'Listas de Precios'!M346)</f>
        <v>0</v>
      </c>
      <c r="F346" s="252">
        <f>IF(C346="","",'Listas de Precios'!N346)</f>
        <v>0</v>
      </c>
      <c r="G346" s="253">
        <f>IF(E346="","",'Listas de Precios'!O346)</f>
        <v>0</v>
      </c>
      <c r="H346" s="37"/>
      <c r="I346" s="5"/>
    </row>
    <row r="347" spans="1:9" ht="15.75" customHeight="1">
      <c r="A347" s="5"/>
      <c r="B347" s="54">
        <f>'Listas de Precios'!B347</f>
        <v>0</v>
      </c>
      <c r="C347" s="54">
        <f>IF(B347="","",'Listas de Precios'!C347)</f>
        <v>0</v>
      </c>
      <c r="D347" s="54"/>
      <c r="E347" s="251">
        <f>IF(B347="","",'Listas de Precios'!M347)</f>
        <v>0</v>
      </c>
      <c r="F347" s="252">
        <f>IF(C347="","",'Listas de Precios'!N347)</f>
        <v>0</v>
      </c>
      <c r="G347" s="253">
        <f>IF(E347="","",'Listas de Precios'!O347)</f>
        <v>0</v>
      </c>
      <c r="H347" s="37"/>
      <c r="I347" s="5"/>
    </row>
    <row r="348" spans="1:9" ht="15.75" customHeight="1">
      <c r="A348" s="5"/>
      <c r="B348" s="54">
        <f>'Listas de Precios'!B348</f>
        <v>0</v>
      </c>
      <c r="C348" s="54">
        <f>IF(B348="","",'Listas de Precios'!C348)</f>
        <v>0</v>
      </c>
      <c r="D348" s="54"/>
      <c r="E348" s="251">
        <f>IF(B348="","",'Listas de Precios'!M348)</f>
        <v>0</v>
      </c>
      <c r="F348" s="252">
        <f>IF(C348="","",'Listas de Precios'!N348)</f>
        <v>0</v>
      </c>
      <c r="G348" s="253">
        <f>IF(E348="","",'Listas de Precios'!O348)</f>
        <v>0</v>
      </c>
      <c r="H348" s="37"/>
      <c r="I348" s="5"/>
    </row>
    <row r="349" spans="1:9" ht="15.75" customHeight="1">
      <c r="A349" s="5"/>
      <c r="B349" s="54">
        <f>'Listas de Precios'!B349</f>
        <v>0</v>
      </c>
      <c r="C349" s="54">
        <f>IF(B349="","",'Listas de Precios'!C349)</f>
        <v>0</v>
      </c>
      <c r="D349" s="54"/>
      <c r="E349" s="251">
        <f>IF(B349="","",'Listas de Precios'!M349)</f>
        <v>0</v>
      </c>
      <c r="F349" s="252">
        <f>IF(C349="","",'Listas de Precios'!N349)</f>
        <v>0</v>
      </c>
      <c r="G349" s="253">
        <f>IF(E349="","",'Listas de Precios'!O349)</f>
        <v>0</v>
      </c>
      <c r="H349" s="37"/>
      <c r="I349" s="5"/>
    </row>
    <row r="350" spans="1:9" ht="15.75" customHeight="1">
      <c r="A350" s="5"/>
      <c r="B350" s="54">
        <f>'Listas de Precios'!B350</f>
        <v>0</v>
      </c>
      <c r="C350" s="54">
        <f>IF(B350="","",'Listas de Precios'!C350)</f>
        <v>0</v>
      </c>
      <c r="D350" s="54"/>
      <c r="E350" s="251">
        <f>IF(B350="","",'Listas de Precios'!M350)</f>
        <v>0</v>
      </c>
      <c r="F350" s="252">
        <f>IF(C350="","",'Listas de Precios'!N350)</f>
        <v>0</v>
      </c>
      <c r="G350" s="253">
        <f>IF(E350="","",'Listas de Precios'!O350)</f>
        <v>0</v>
      </c>
      <c r="H350" s="37"/>
      <c r="I350" s="5"/>
    </row>
    <row r="351" spans="1:9" ht="15.75" customHeight="1">
      <c r="A351" s="5"/>
      <c r="B351" s="54">
        <f>'Listas de Precios'!B351</f>
        <v>0</v>
      </c>
      <c r="C351" s="54">
        <f>IF(B351="","",'Listas de Precios'!C351)</f>
        <v>0</v>
      </c>
      <c r="D351" s="54"/>
      <c r="E351" s="251">
        <f>IF(B351="","",'Listas de Precios'!M351)</f>
        <v>0</v>
      </c>
      <c r="F351" s="252">
        <f>IF(C351="","",'Listas de Precios'!N351)</f>
        <v>0</v>
      </c>
      <c r="G351" s="253">
        <f>IF(E351="","",'Listas de Precios'!O351)</f>
        <v>0</v>
      </c>
      <c r="H351" s="37"/>
      <c r="I351" s="5"/>
    </row>
    <row r="352" spans="1:9" ht="15.75" customHeight="1">
      <c r="A352" s="5"/>
      <c r="B352" s="54">
        <f>'Listas de Precios'!B352</f>
        <v>0</v>
      </c>
      <c r="C352" s="54">
        <f>IF(B352="","",'Listas de Precios'!C352)</f>
        <v>0</v>
      </c>
      <c r="D352" s="54"/>
      <c r="E352" s="251">
        <f>IF(B352="","",'Listas de Precios'!M352)</f>
        <v>0</v>
      </c>
      <c r="F352" s="252">
        <f>IF(C352="","",'Listas de Precios'!N352)</f>
        <v>0</v>
      </c>
      <c r="G352" s="253">
        <f>IF(E352="","",'Listas de Precios'!O352)</f>
        <v>0</v>
      </c>
      <c r="H352" s="37"/>
      <c r="I352" s="5"/>
    </row>
    <row r="353" spans="1:9" ht="15.75" customHeight="1">
      <c r="A353" s="5"/>
      <c r="B353" s="54">
        <f>'Listas de Precios'!B353</f>
        <v>0</v>
      </c>
      <c r="C353" s="54">
        <f>IF(B353="","",'Listas de Precios'!C353)</f>
        <v>0</v>
      </c>
      <c r="D353" s="54"/>
      <c r="E353" s="251">
        <f>IF(B353="","",'Listas de Precios'!M353)</f>
        <v>0</v>
      </c>
      <c r="F353" s="252">
        <f>IF(C353="","",'Listas de Precios'!N353)</f>
        <v>0</v>
      </c>
      <c r="G353" s="253">
        <f>IF(E353="","",'Listas de Precios'!O353)</f>
        <v>0</v>
      </c>
      <c r="H353" s="37"/>
      <c r="I353" s="5"/>
    </row>
    <row r="354" spans="1:9" ht="15.75" customHeight="1">
      <c r="A354" s="5"/>
      <c r="B354" s="54">
        <f>'Listas de Precios'!B354</f>
        <v>0</v>
      </c>
      <c r="C354" s="54">
        <f>IF(B354="","",'Listas de Precios'!C354)</f>
        <v>0</v>
      </c>
      <c r="D354" s="54"/>
      <c r="E354" s="251">
        <f>IF(B354="","",'Listas de Precios'!M354)</f>
        <v>0</v>
      </c>
      <c r="F354" s="252">
        <f>IF(C354="","",'Listas de Precios'!N354)</f>
        <v>0</v>
      </c>
      <c r="G354" s="253">
        <f>IF(E354="","",'Listas de Precios'!O354)</f>
        <v>0</v>
      </c>
      <c r="H354" s="37"/>
      <c r="I354" s="5"/>
    </row>
    <row r="355" spans="1:9" ht="15.75" customHeight="1">
      <c r="A355" s="5"/>
      <c r="B355" s="54">
        <f>'Listas de Precios'!B355</f>
        <v>0</v>
      </c>
      <c r="C355" s="54">
        <f>IF(B355="","",'Listas de Precios'!C355)</f>
        <v>0</v>
      </c>
      <c r="D355" s="54"/>
      <c r="E355" s="251">
        <f>IF(B355="","",'Listas de Precios'!M355)</f>
        <v>0</v>
      </c>
      <c r="F355" s="252">
        <f>IF(C355="","",'Listas de Precios'!N355)</f>
        <v>0</v>
      </c>
      <c r="G355" s="253">
        <f>IF(E355="","",'Listas de Precios'!O355)</f>
        <v>0</v>
      </c>
      <c r="H355" s="37"/>
      <c r="I355" s="5"/>
    </row>
    <row r="356" spans="1:9" ht="15.75" customHeight="1">
      <c r="A356" s="5"/>
      <c r="B356" s="54">
        <f>'Listas de Precios'!B356</f>
        <v>0</v>
      </c>
      <c r="C356" s="54">
        <f>IF(B356="","",'Listas de Precios'!C356)</f>
        <v>0</v>
      </c>
      <c r="D356" s="54"/>
      <c r="E356" s="251">
        <f>IF(B356="","",'Listas de Precios'!M356)</f>
        <v>0</v>
      </c>
      <c r="F356" s="252">
        <f>IF(C356="","",'Listas de Precios'!N356)</f>
        <v>0</v>
      </c>
      <c r="G356" s="253">
        <f>IF(E356="","",'Listas de Precios'!O356)</f>
        <v>0</v>
      </c>
      <c r="H356" s="37"/>
      <c r="I356" s="5"/>
    </row>
    <row r="357" spans="1:9" ht="15.75" customHeight="1">
      <c r="A357" s="5"/>
      <c r="B357" s="54">
        <f>'Listas de Precios'!B357</f>
        <v>0</v>
      </c>
      <c r="C357" s="54">
        <f>IF(B357="","",'Listas de Precios'!C357)</f>
        <v>0</v>
      </c>
      <c r="D357" s="54"/>
      <c r="E357" s="251">
        <f>IF(B357="","",'Listas de Precios'!M357)</f>
        <v>0</v>
      </c>
      <c r="F357" s="252">
        <f>IF(C357="","",'Listas de Precios'!N357)</f>
        <v>0</v>
      </c>
      <c r="G357" s="253">
        <f>IF(E357="","",'Listas de Precios'!O357)</f>
        <v>0</v>
      </c>
      <c r="H357" s="37"/>
      <c r="I357" s="5"/>
    </row>
    <row r="358" spans="1:9" ht="15.75" customHeight="1">
      <c r="A358" s="5"/>
      <c r="B358" s="54">
        <f>'Listas de Precios'!B358</f>
        <v>0</v>
      </c>
      <c r="C358" s="54">
        <f>IF(B358="","",'Listas de Precios'!C358)</f>
        <v>0</v>
      </c>
      <c r="D358" s="54"/>
      <c r="E358" s="251">
        <f>IF(B358="","",'Listas de Precios'!M358)</f>
        <v>0</v>
      </c>
      <c r="F358" s="252">
        <f>IF(C358="","",'Listas de Precios'!N358)</f>
        <v>0</v>
      </c>
      <c r="G358" s="253">
        <f>IF(E358="","",'Listas de Precios'!O358)</f>
        <v>0</v>
      </c>
      <c r="H358" s="37"/>
      <c r="I358" s="5"/>
    </row>
    <row r="359" spans="1:9" ht="15.75" customHeight="1">
      <c r="A359" s="5"/>
      <c r="B359" s="54">
        <f>'Listas de Precios'!B359</f>
        <v>0</v>
      </c>
      <c r="C359" s="54">
        <f>IF(B359="","",'Listas de Precios'!C359)</f>
        <v>0</v>
      </c>
      <c r="D359" s="54"/>
      <c r="E359" s="251">
        <f>IF(B359="","",'Listas de Precios'!M359)</f>
        <v>0</v>
      </c>
      <c r="F359" s="252">
        <f>IF(C359="","",'Listas de Precios'!N359)</f>
        <v>0</v>
      </c>
      <c r="G359" s="253">
        <f>IF(E359="","",'Listas de Precios'!O359)</f>
        <v>0</v>
      </c>
      <c r="H359" s="37"/>
      <c r="I359" s="5"/>
    </row>
    <row r="360" spans="1:9" ht="15.75" customHeight="1">
      <c r="A360" s="5"/>
      <c r="B360" s="54">
        <f>'Listas de Precios'!B360</f>
        <v>0</v>
      </c>
      <c r="C360" s="54">
        <f>IF(B360="","",'Listas de Precios'!C360)</f>
        <v>0</v>
      </c>
      <c r="D360" s="54"/>
      <c r="E360" s="251">
        <f>IF(B360="","",'Listas de Precios'!M360)</f>
        <v>0</v>
      </c>
      <c r="F360" s="252">
        <f>IF(C360="","",'Listas de Precios'!N360)</f>
        <v>0</v>
      </c>
      <c r="G360" s="253">
        <f>IF(E360="","",'Listas de Precios'!O360)</f>
        <v>0</v>
      </c>
      <c r="H360" s="37"/>
      <c r="I360" s="5"/>
    </row>
    <row r="361" spans="1:9" ht="15.75" customHeight="1">
      <c r="A361" s="5"/>
      <c r="B361" s="54">
        <f>'Listas de Precios'!B361</f>
        <v>0</v>
      </c>
      <c r="C361" s="54">
        <f>IF(B361="","",'Listas de Precios'!C361)</f>
        <v>0</v>
      </c>
      <c r="D361" s="54"/>
      <c r="E361" s="251">
        <f>IF(B361="","",'Listas de Precios'!M361)</f>
        <v>0</v>
      </c>
      <c r="F361" s="252">
        <f>IF(C361="","",'Listas de Precios'!N361)</f>
        <v>0</v>
      </c>
      <c r="G361" s="253">
        <f>IF(E361="","",'Listas de Precios'!O361)</f>
        <v>0</v>
      </c>
      <c r="H361" s="37"/>
      <c r="I361" s="5"/>
    </row>
    <row r="362" spans="1:9" ht="15.75" customHeight="1">
      <c r="A362" s="5"/>
      <c r="B362" s="54">
        <f>'Listas de Precios'!B362</f>
        <v>0</v>
      </c>
      <c r="C362" s="54">
        <f>IF(B362="","",'Listas de Precios'!C362)</f>
        <v>0</v>
      </c>
      <c r="D362" s="54"/>
      <c r="E362" s="251">
        <f>IF(B362="","",'Listas de Precios'!M362)</f>
        <v>0</v>
      </c>
      <c r="F362" s="252">
        <f>IF(C362="","",'Listas de Precios'!N362)</f>
        <v>0</v>
      </c>
      <c r="G362" s="253">
        <f>IF(E362="","",'Listas de Precios'!O362)</f>
        <v>0</v>
      </c>
      <c r="H362" s="37"/>
      <c r="I362" s="5"/>
    </row>
    <row r="363" spans="1:9" ht="15.75" customHeight="1">
      <c r="A363" s="5"/>
      <c r="B363" s="54">
        <f>'Listas de Precios'!B363</f>
        <v>0</v>
      </c>
      <c r="C363" s="54">
        <f>IF(B363="","",'Listas de Precios'!C363)</f>
        <v>0</v>
      </c>
      <c r="D363" s="54"/>
      <c r="E363" s="251">
        <f>IF(B363="","",'Listas de Precios'!M363)</f>
        <v>0</v>
      </c>
      <c r="F363" s="252">
        <f>IF(C363="","",'Listas de Precios'!N363)</f>
        <v>0</v>
      </c>
      <c r="G363" s="253">
        <f>IF(E363="","",'Listas de Precios'!O363)</f>
        <v>0</v>
      </c>
      <c r="H363" s="37"/>
      <c r="I363" s="5"/>
    </row>
    <row r="364" spans="1:9" ht="15.75" customHeight="1">
      <c r="A364" s="5"/>
      <c r="B364" s="54">
        <f>'Listas de Precios'!B364</f>
        <v>0</v>
      </c>
      <c r="C364" s="54">
        <f>IF(B364="","",'Listas de Precios'!C364)</f>
        <v>0</v>
      </c>
      <c r="D364" s="54"/>
      <c r="E364" s="251">
        <f>IF(B364="","",'Listas de Precios'!M364)</f>
        <v>0</v>
      </c>
      <c r="F364" s="252">
        <f>IF(C364="","",'Listas de Precios'!N364)</f>
        <v>0</v>
      </c>
      <c r="G364" s="253">
        <f>IF(E364="","",'Listas de Precios'!O364)</f>
        <v>0</v>
      </c>
      <c r="H364" s="37"/>
      <c r="I364" s="5"/>
    </row>
    <row r="365" spans="1:9" ht="15.75" customHeight="1">
      <c r="A365" s="5"/>
      <c r="B365" s="54">
        <f>'Listas de Precios'!B365</f>
        <v>0</v>
      </c>
      <c r="C365" s="54">
        <f>IF(B365="","",'Listas de Precios'!C365)</f>
        <v>0</v>
      </c>
      <c r="D365" s="54"/>
      <c r="E365" s="251">
        <f>IF(B365="","",'Listas de Precios'!M365)</f>
        <v>0</v>
      </c>
      <c r="F365" s="252">
        <f>IF(C365="","",'Listas de Precios'!N365)</f>
        <v>0</v>
      </c>
      <c r="G365" s="253">
        <f>IF(E365="","",'Listas de Precios'!O365)</f>
        <v>0</v>
      </c>
      <c r="H365" s="37"/>
      <c r="I365" s="5"/>
    </row>
    <row r="366" spans="1:9" ht="15.75" customHeight="1">
      <c r="A366" s="5"/>
      <c r="B366" s="54">
        <f>'Listas de Precios'!B366</f>
        <v>0</v>
      </c>
      <c r="C366" s="54">
        <f>IF(B366="","",'Listas de Precios'!C366)</f>
        <v>0</v>
      </c>
      <c r="D366" s="54"/>
      <c r="E366" s="251">
        <f>IF(B366="","",'Listas de Precios'!M366)</f>
        <v>0</v>
      </c>
      <c r="F366" s="252">
        <f>IF(C366="","",'Listas de Precios'!N366)</f>
        <v>0</v>
      </c>
      <c r="G366" s="253">
        <f>IF(E366="","",'Listas de Precios'!O366)</f>
        <v>0</v>
      </c>
      <c r="H366" s="37"/>
      <c r="I366" s="5"/>
    </row>
    <row r="367" spans="1:9" ht="15.75" customHeight="1">
      <c r="A367" s="5"/>
      <c r="B367" s="54">
        <f>'Listas de Precios'!B367</f>
        <v>0</v>
      </c>
      <c r="C367" s="54">
        <f>IF(B367="","",'Listas de Precios'!C367)</f>
        <v>0</v>
      </c>
      <c r="D367" s="54"/>
      <c r="E367" s="251">
        <f>IF(B367="","",'Listas de Precios'!M367)</f>
        <v>0</v>
      </c>
      <c r="F367" s="252">
        <f>IF(C367="","",'Listas de Precios'!N367)</f>
        <v>0</v>
      </c>
      <c r="G367" s="253">
        <f>IF(E367="","",'Listas de Precios'!O367)</f>
        <v>0</v>
      </c>
      <c r="H367" s="37"/>
      <c r="I367" s="5"/>
    </row>
    <row r="368" spans="1:9" ht="15.75" customHeight="1">
      <c r="A368" s="5"/>
      <c r="B368" s="54">
        <f>'Listas de Precios'!B368</f>
        <v>0</v>
      </c>
      <c r="C368" s="54">
        <f>IF(B368="","",'Listas de Precios'!C368)</f>
        <v>0</v>
      </c>
      <c r="D368" s="54"/>
      <c r="E368" s="251">
        <f>IF(B368="","",'Listas de Precios'!M368)</f>
        <v>0</v>
      </c>
      <c r="F368" s="252">
        <f>IF(C368="","",'Listas de Precios'!N368)</f>
        <v>0</v>
      </c>
      <c r="G368" s="253">
        <f>IF(E368="","",'Listas de Precios'!O368)</f>
        <v>0</v>
      </c>
      <c r="H368" s="37"/>
      <c r="I368" s="5"/>
    </row>
    <row r="369" spans="1:9" ht="15.75" customHeight="1">
      <c r="A369" s="5"/>
      <c r="B369" s="54">
        <f>'Listas de Precios'!B369</f>
        <v>0</v>
      </c>
      <c r="C369" s="54">
        <f>IF(B369="","",'Listas de Precios'!C369)</f>
        <v>0</v>
      </c>
      <c r="D369" s="54"/>
      <c r="E369" s="251">
        <f>IF(B369="","",'Listas de Precios'!M369)</f>
        <v>0</v>
      </c>
      <c r="F369" s="252">
        <f>IF(C369="","",'Listas de Precios'!N369)</f>
        <v>0</v>
      </c>
      <c r="G369" s="253">
        <f>IF(E369="","",'Listas de Precios'!O369)</f>
        <v>0</v>
      </c>
      <c r="H369" s="37"/>
      <c r="I369" s="5"/>
    </row>
    <row r="370" spans="1:9" ht="15.75" customHeight="1">
      <c r="A370" s="5"/>
      <c r="B370" s="54">
        <f>'Listas de Precios'!B370</f>
        <v>0</v>
      </c>
      <c r="C370" s="54">
        <f>IF(B370="","",'Listas de Precios'!C370)</f>
        <v>0</v>
      </c>
      <c r="D370" s="54"/>
      <c r="E370" s="251">
        <f>IF(B370="","",'Listas de Precios'!M370)</f>
        <v>0</v>
      </c>
      <c r="F370" s="252">
        <f>IF(C370="","",'Listas de Precios'!N370)</f>
        <v>0</v>
      </c>
      <c r="G370" s="253">
        <f>IF(E370="","",'Listas de Precios'!O370)</f>
        <v>0</v>
      </c>
      <c r="H370" s="37"/>
      <c r="I370" s="5"/>
    </row>
    <row r="371" spans="1:9" ht="15.75" customHeight="1">
      <c r="A371" s="5"/>
      <c r="B371" s="54">
        <f>'Listas de Precios'!B371</f>
        <v>0</v>
      </c>
      <c r="C371" s="54">
        <f>IF(B371="","",'Listas de Precios'!C371)</f>
        <v>0</v>
      </c>
      <c r="D371" s="54"/>
      <c r="E371" s="251">
        <f>IF(B371="","",'Listas de Precios'!M371)</f>
        <v>0</v>
      </c>
      <c r="F371" s="252">
        <f>IF(C371="","",'Listas de Precios'!N371)</f>
        <v>0</v>
      </c>
      <c r="G371" s="253">
        <f>IF(E371="","",'Listas de Precios'!O371)</f>
        <v>0</v>
      </c>
      <c r="H371" s="37"/>
      <c r="I371" s="5"/>
    </row>
    <row r="372" spans="1:9" ht="15.75" customHeight="1">
      <c r="A372" s="5"/>
      <c r="B372" s="54">
        <f>'Listas de Precios'!B372</f>
        <v>0</v>
      </c>
      <c r="C372" s="54">
        <f>IF(B372="","",'Listas de Precios'!C372)</f>
        <v>0</v>
      </c>
      <c r="D372" s="54"/>
      <c r="E372" s="251">
        <f>IF(B372="","",'Listas de Precios'!M372)</f>
        <v>0</v>
      </c>
      <c r="F372" s="252">
        <f>IF(C372="","",'Listas de Precios'!N372)</f>
        <v>0</v>
      </c>
      <c r="G372" s="253">
        <f>IF(E372="","",'Listas de Precios'!O372)</f>
        <v>0</v>
      </c>
      <c r="H372" s="37"/>
      <c r="I372" s="5"/>
    </row>
    <row r="373" spans="1:9" ht="15.75" customHeight="1">
      <c r="A373" s="5"/>
      <c r="B373" s="54">
        <f>'Listas de Precios'!B373</f>
        <v>0</v>
      </c>
      <c r="C373" s="54">
        <f>IF(B373="","",'Listas de Precios'!C373)</f>
        <v>0</v>
      </c>
      <c r="D373" s="54"/>
      <c r="E373" s="251">
        <f>IF(B373="","",'Listas de Precios'!M373)</f>
        <v>0</v>
      </c>
      <c r="F373" s="252">
        <f>IF(C373="","",'Listas de Precios'!N373)</f>
        <v>0</v>
      </c>
      <c r="G373" s="253">
        <f>IF(E373="","",'Listas de Precios'!O373)</f>
        <v>0</v>
      </c>
      <c r="H373" s="37"/>
      <c r="I373" s="5"/>
    </row>
    <row r="374" spans="1:9" ht="15.75" customHeight="1">
      <c r="A374" s="5"/>
      <c r="B374" s="54">
        <f>'Listas de Precios'!B374</f>
        <v>0</v>
      </c>
      <c r="C374" s="54">
        <f>IF(B374="","",'Listas de Precios'!C374)</f>
        <v>0</v>
      </c>
      <c r="D374" s="54"/>
      <c r="E374" s="251">
        <f>IF(B374="","",'Listas de Precios'!M374)</f>
        <v>0</v>
      </c>
      <c r="F374" s="252">
        <f>IF(C374="","",'Listas de Precios'!N374)</f>
        <v>0</v>
      </c>
      <c r="G374" s="253">
        <f>IF(E374="","",'Listas de Precios'!O374)</f>
        <v>0</v>
      </c>
      <c r="H374" s="37"/>
      <c r="I374" s="5"/>
    </row>
    <row r="375" spans="1:9" ht="15.75" customHeight="1">
      <c r="A375" s="5"/>
      <c r="B375" s="54">
        <f>'Listas de Precios'!B375</f>
        <v>0</v>
      </c>
      <c r="C375" s="54">
        <f>IF(B375="","",'Listas de Precios'!C375)</f>
        <v>0</v>
      </c>
      <c r="D375" s="54"/>
      <c r="E375" s="251">
        <f>IF(B375="","",'Listas de Precios'!M375)</f>
        <v>0</v>
      </c>
      <c r="F375" s="252">
        <f>IF(C375="","",'Listas de Precios'!N375)</f>
        <v>0</v>
      </c>
      <c r="G375" s="253">
        <f>IF(E375="","",'Listas de Precios'!O375)</f>
        <v>0</v>
      </c>
      <c r="H375" s="37"/>
      <c r="I375" s="5"/>
    </row>
    <row r="376" spans="1:9" ht="15.75" customHeight="1">
      <c r="A376" s="5"/>
      <c r="B376" s="54">
        <f>'Listas de Precios'!B376</f>
        <v>0</v>
      </c>
      <c r="C376" s="54">
        <f>IF(B376="","",'Listas de Precios'!C376)</f>
        <v>0</v>
      </c>
      <c r="D376" s="54"/>
      <c r="E376" s="251">
        <f>IF(B376="","",'Listas de Precios'!M376)</f>
        <v>0</v>
      </c>
      <c r="F376" s="252">
        <f>IF(C376="","",'Listas de Precios'!N376)</f>
        <v>0</v>
      </c>
      <c r="G376" s="253">
        <f>IF(E376="","",'Listas de Precios'!O376)</f>
        <v>0</v>
      </c>
      <c r="H376" s="37"/>
      <c r="I376" s="5"/>
    </row>
    <row r="377" spans="1:9" ht="15.75" customHeight="1">
      <c r="A377" s="5"/>
      <c r="B377" s="54">
        <f>'Listas de Precios'!B377</f>
        <v>0</v>
      </c>
      <c r="C377" s="54">
        <f>IF(B377="","",'Listas de Precios'!C377)</f>
        <v>0</v>
      </c>
      <c r="D377" s="54"/>
      <c r="E377" s="251">
        <f>IF(B377="","",'Listas de Precios'!M377)</f>
        <v>0</v>
      </c>
      <c r="F377" s="252">
        <f>IF(C377="","",'Listas de Precios'!N377)</f>
        <v>0</v>
      </c>
      <c r="G377" s="253">
        <f>IF(E377="","",'Listas de Precios'!O377)</f>
        <v>0</v>
      </c>
      <c r="H377" s="37"/>
      <c r="I377" s="5"/>
    </row>
    <row r="378" spans="1:9" ht="15.75" customHeight="1">
      <c r="A378" s="5"/>
      <c r="B378" s="54">
        <f>'Listas de Precios'!B378</f>
        <v>0</v>
      </c>
      <c r="C378" s="54">
        <f>IF(B378="","",'Listas de Precios'!C378)</f>
        <v>0</v>
      </c>
      <c r="D378" s="54"/>
      <c r="E378" s="251">
        <f>IF(B378="","",'Listas de Precios'!M378)</f>
        <v>0</v>
      </c>
      <c r="F378" s="252">
        <f>IF(C378="","",'Listas de Precios'!N378)</f>
        <v>0</v>
      </c>
      <c r="G378" s="253">
        <f>IF(E378="","",'Listas de Precios'!O378)</f>
        <v>0</v>
      </c>
      <c r="H378" s="37"/>
      <c r="I378" s="5"/>
    </row>
    <row r="379" spans="1:9" ht="15.75" customHeight="1">
      <c r="A379" s="5"/>
      <c r="B379" s="54">
        <f>'Listas de Precios'!B379</f>
        <v>0</v>
      </c>
      <c r="C379" s="54">
        <f>IF(B379="","",'Listas de Precios'!C379)</f>
        <v>0</v>
      </c>
      <c r="D379" s="54"/>
      <c r="E379" s="251">
        <f>IF(B379="","",'Listas de Precios'!M379)</f>
        <v>0</v>
      </c>
      <c r="F379" s="252">
        <f>IF(C379="","",'Listas de Precios'!N379)</f>
        <v>0</v>
      </c>
      <c r="G379" s="253">
        <f>IF(E379="","",'Listas de Precios'!O379)</f>
        <v>0</v>
      </c>
      <c r="H379" s="37"/>
      <c r="I379" s="5"/>
    </row>
    <row r="380" spans="1:9" ht="15.75" customHeight="1">
      <c r="A380" s="5"/>
      <c r="B380" s="54">
        <f>'Listas de Precios'!B380</f>
        <v>0</v>
      </c>
      <c r="C380" s="54">
        <f>IF(B380="","",'Listas de Precios'!C380)</f>
        <v>0</v>
      </c>
      <c r="D380" s="54"/>
      <c r="E380" s="251">
        <f>IF(B380="","",'Listas de Precios'!M380)</f>
        <v>0</v>
      </c>
      <c r="F380" s="252">
        <f>IF(C380="","",'Listas de Precios'!N380)</f>
        <v>0</v>
      </c>
      <c r="G380" s="253">
        <f>IF(E380="","",'Listas de Precios'!O380)</f>
        <v>0</v>
      </c>
      <c r="H380" s="37"/>
      <c r="I380" s="5"/>
    </row>
    <row r="381" spans="1:9" ht="15.75" customHeight="1">
      <c r="A381" s="5"/>
      <c r="B381" s="54">
        <f>'Listas de Precios'!B381</f>
        <v>0</v>
      </c>
      <c r="C381" s="54">
        <f>IF(B381="","",'Listas de Precios'!C381)</f>
        <v>0</v>
      </c>
      <c r="D381" s="54"/>
      <c r="E381" s="251">
        <f>IF(B381="","",'Listas de Precios'!M381)</f>
        <v>0</v>
      </c>
      <c r="F381" s="252">
        <f>IF(C381="","",'Listas de Precios'!N381)</f>
        <v>0</v>
      </c>
      <c r="G381" s="253">
        <f>IF(E381="","",'Listas de Precios'!O381)</f>
        <v>0</v>
      </c>
      <c r="H381" s="37"/>
      <c r="I381" s="5"/>
    </row>
    <row r="382" spans="1:9" ht="15.75" customHeight="1">
      <c r="A382" s="5"/>
      <c r="B382" s="54">
        <f>'Listas de Precios'!B382</f>
        <v>0</v>
      </c>
      <c r="C382" s="54">
        <f>IF(B382="","",'Listas de Precios'!C382)</f>
        <v>0</v>
      </c>
      <c r="D382" s="54"/>
      <c r="E382" s="251">
        <f>IF(B382="","",'Listas de Precios'!M382)</f>
        <v>0</v>
      </c>
      <c r="F382" s="252">
        <f>IF(C382="","",'Listas de Precios'!N382)</f>
        <v>0</v>
      </c>
      <c r="G382" s="253">
        <f>IF(E382="","",'Listas de Precios'!O382)</f>
        <v>0</v>
      </c>
      <c r="H382" s="37"/>
      <c r="I382" s="5"/>
    </row>
    <row r="383" spans="1:9" ht="15.75" customHeight="1">
      <c r="A383" s="5"/>
      <c r="B383" s="54">
        <f>'Listas de Precios'!B383</f>
        <v>0</v>
      </c>
      <c r="C383" s="54">
        <f>IF(B383="","",'Listas de Precios'!C383)</f>
        <v>0</v>
      </c>
      <c r="D383" s="54"/>
      <c r="E383" s="251">
        <f>IF(B383="","",'Listas de Precios'!M383)</f>
        <v>0</v>
      </c>
      <c r="F383" s="252">
        <f>IF(C383="","",'Listas de Precios'!N383)</f>
        <v>0</v>
      </c>
      <c r="G383" s="253">
        <f>IF(E383="","",'Listas de Precios'!O383)</f>
        <v>0</v>
      </c>
      <c r="H383" s="37"/>
      <c r="I383" s="5"/>
    </row>
    <row r="384" spans="1:9" ht="15.75" customHeight="1">
      <c r="A384" s="5"/>
      <c r="B384" s="54">
        <f>'Listas de Precios'!B384</f>
        <v>0</v>
      </c>
      <c r="C384" s="54">
        <f>IF(B384="","",'Listas de Precios'!C384)</f>
        <v>0</v>
      </c>
      <c r="D384" s="54"/>
      <c r="E384" s="251">
        <f>IF(B384="","",'Listas de Precios'!M384)</f>
        <v>0</v>
      </c>
      <c r="F384" s="252">
        <f>IF(C384="","",'Listas de Precios'!N384)</f>
        <v>0</v>
      </c>
      <c r="G384" s="253">
        <f>IF(E384="","",'Listas de Precios'!O384)</f>
        <v>0</v>
      </c>
      <c r="H384" s="37"/>
      <c r="I384" s="5"/>
    </row>
    <row r="385" spans="1:9" ht="15.75" customHeight="1">
      <c r="A385" s="5"/>
      <c r="B385" s="54">
        <f>'Listas de Precios'!B385</f>
        <v>0</v>
      </c>
      <c r="C385" s="54">
        <f>IF(B385="","",'Listas de Precios'!C385)</f>
        <v>0</v>
      </c>
      <c r="D385" s="54"/>
      <c r="E385" s="251">
        <f>IF(B385="","",'Listas de Precios'!M385)</f>
        <v>0</v>
      </c>
      <c r="F385" s="252">
        <f>IF(C385="","",'Listas de Precios'!N385)</f>
        <v>0</v>
      </c>
      <c r="G385" s="253">
        <f>IF(E385="","",'Listas de Precios'!O385)</f>
        <v>0</v>
      </c>
      <c r="H385" s="37"/>
      <c r="I385" s="5"/>
    </row>
    <row r="386" spans="1:9" ht="15.75" customHeight="1">
      <c r="A386" s="5"/>
      <c r="B386" s="54">
        <f>'Listas de Precios'!B386</f>
        <v>0</v>
      </c>
      <c r="C386" s="54">
        <f>IF(B386="","",'Listas de Precios'!C386)</f>
        <v>0</v>
      </c>
      <c r="D386" s="54"/>
      <c r="E386" s="251">
        <f>IF(B386="","",'Listas de Precios'!M386)</f>
        <v>0</v>
      </c>
      <c r="F386" s="252">
        <f>IF(C386="","",'Listas de Precios'!N386)</f>
        <v>0</v>
      </c>
      <c r="G386" s="253">
        <f>IF(E386="","",'Listas de Precios'!O386)</f>
        <v>0</v>
      </c>
      <c r="H386" s="37"/>
      <c r="I386" s="5"/>
    </row>
    <row r="387" spans="1:9" ht="15.75" customHeight="1">
      <c r="A387" s="5"/>
      <c r="B387" s="54">
        <f>'Listas de Precios'!B387</f>
        <v>0</v>
      </c>
      <c r="C387" s="54">
        <f>IF(B387="","",'Listas de Precios'!C387)</f>
        <v>0</v>
      </c>
      <c r="D387" s="54"/>
      <c r="E387" s="251">
        <f>IF(B387="","",'Listas de Precios'!M387)</f>
        <v>0</v>
      </c>
      <c r="F387" s="252">
        <f>IF(C387="","",'Listas de Precios'!N387)</f>
        <v>0</v>
      </c>
      <c r="G387" s="253">
        <f>IF(E387="","",'Listas de Precios'!O387)</f>
        <v>0</v>
      </c>
      <c r="H387" s="37"/>
      <c r="I387" s="5"/>
    </row>
    <row r="388" spans="1:9" ht="15.75" customHeight="1">
      <c r="A388" s="5"/>
      <c r="B388" s="54">
        <f>'Listas de Precios'!B388</f>
        <v>0</v>
      </c>
      <c r="C388" s="54">
        <f>IF(B388="","",'Listas de Precios'!C388)</f>
        <v>0</v>
      </c>
      <c r="D388" s="54"/>
      <c r="E388" s="251">
        <f>IF(B388="","",'Listas de Precios'!M388)</f>
        <v>0</v>
      </c>
      <c r="F388" s="252">
        <f>IF(C388="","",'Listas de Precios'!N388)</f>
        <v>0</v>
      </c>
      <c r="G388" s="253">
        <f>IF(E388="","",'Listas de Precios'!O388)</f>
        <v>0</v>
      </c>
      <c r="H388" s="37"/>
      <c r="I388" s="5"/>
    </row>
    <row r="389" spans="1:9" ht="15.75" customHeight="1">
      <c r="A389" s="5"/>
      <c r="B389" s="54">
        <f>'Listas de Precios'!B389</f>
        <v>0</v>
      </c>
      <c r="C389" s="54">
        <f>IF(B389="","",'Listas de Precios'!C389)</f>
        <v>0</v>
      </c>
      <c r="D389" s="54"/>
      <c r="E389" s="251">
        <f>IF(B389="","",'Listas de Precios'!M389)</f>
        <v>0</v>
      </c>
      <c r="F389" s="252">
        <f>IF(C389="","",'Listas de Precios'!N389)</f>
        <v>0</v>
      </c>
      <c r="G389" s="253">
        <f>IF(E389="","",'Listas de Precios'!O389)</f>
        <v>0</v>
      </c>
      <c r="H389" s="37"/>
      <c r="I389" s="5"/>
    </row>
    <row r="390" spans="1:9" ht="15.75" customHeight="1">
      <c r="A390" s="5"/>
      <c r="B390" s="54">
        <f>'Listas de Precios'!B390</f>
        <v>0</v>
      </c>
      <c r="C390" s="54">
        <f>IF(B390="","",'Listas de Precios'!C390)</f>
        <v>0</v>
      </c>
      <c r="D390" s="54"/>
      <c r="E390" s="251">
        <f>IF(B390="","",'Listas de Precios'!M390)</f>
        <v>0</v>
      </c>
      <c r="F390" s="252">
        <f>IF(C390="","",'Listas de Precios'!N390)</f>
        <v>0</v>
      </c>
      <c r="G390" s="253">
        <f>IF(E390="","",'Listas de Precios'!O390)</f>
        <v>0</v>
      </c>
      <c r="H390" s="37"/>
      <c r="I390" s="5"/>
    </row>
    <row r="391" spans="1:9" ht="15.75" customHeight="1">
      <c r="A391" s="5"/>
      <c r="B391" s="54">
        <f>'Listas de Precios'!B391</f>
        <v>0</v>
      </c>
      <c r="C391" s="54">
        <f>IF(B391="","",'Listas de Precios'!C391)</f>
        <v>0</v>
      </c>
      <c r="D391" s="54"/>
      <c r="E391" s="251">
        <f>IF(B391="","",'Listas de Precios'!M391)</f>
        <v>0</v>
      </c>
      <c r="F391" s="252">
        <f>IF(C391="","",'Listas de Precios'!N391)</f>
        <v>0</v>
      </c>
      <c r="G391" s="253">
        <f>IF(E391="","",'Listas de Precios'!O391)</f>
        <v>0</v>
      </c>
      <c r="H391" s="37"/>
      <c r="I391" s="5"/>
    </row>
    <row r="392" spans="1:9" ht="15.75" customHeight="1">
      <c r="A392" s="5"/>
      <c r="B392" s="54">
        <f>'Listas de Precios'!B392</f>
        <v>0</v>
      </c>
      <c r="C392" s="54">
        <f>IF(B392="","",'Listas de Precios'!C392)</f>
        <v>0</v>
      </c>
      <c r="D392" s="54"/>
      <c r="E392" s="251">
        <f>IF(B392="","",'Listas de Precios'!M392)</f>
        <v>0</v>
      </c>
      <c r="F392" s="252">
        <f>IF(C392="","",'Listas de Precios'!N392)</f>
        <v>0</v>
      </c>
      <c r="G392" s="253">
        <f>IF(E392="","",'Listas de Precios'!O392)</f>
        <v>0</v>
      </c>
      <c r="H392" s="37"/>
      <c r="I392" s="5"/>
    </row>
    <row r="393" spans="1:9" ht="15.75" customHeight="1">
      <c r="A393" s="5"/>
      <c r="B393" s="54">
        <f>'Listas de Precios'!B393</f>
        <v>0</v>
      </c>
      <c r="C393" s="54">
        <f>IF(B393="","",'Listas de Precios'!C393)</f>
        <v>0</v>
      </c>
      <c r="D393" s="54"/>
      <c r="E393" s="251">
        <f>IF(B393="","",'Listas de Precios'!M393)</f>
        <v>0</v>
      </c>
      <c r="F393" s="252">
        <f>IF(C393="","",'Listas de Precios'!N393)</f>
        <v>0</v>
      </c>
      <c r="G393" s="253">
        <f>IF(E393="","",'Listas de Precios'!O393)</f>
        <v>0</v>
      </c>
      <c r="H393" s="37"/>
      <c r="I393" s="5"/>
    </row>
    <row r="394" spans="1:9" ht="15.75" customHeight="1">
      <c r="A394" s="5"/>
      <c r="B394" s="54">
        <f>'Listas de Precios'!B394</f>
        <v>0</v>
      </c>
      <c r="C394" s="54">
        <f>IF(B394="","",'Listas de Precios'!C394)</f>
        <v>0</v>
      </c>
      <c r="D394" s="54"/>
      <c r="E394" s="251">
        <f>IF(B394="","",'Listas de Precios'!M394)</f>
        <v>0</v>
      </c>
      <c r="F394" s="252">
        <f>IF(C394="","",'Listas de Precios'!N394)</f>
        <v>0</v>
      </c>
      <c r="G394" s="253">
        <f>IF(E394="","",'Listas de Precios'!O394)</f>
        <v>0</v>
      </c>
      <c r="H394" s="37"/>
      <c r="I394" s="5"/>
    </row>
    <row r="395" spans="1:9" ht="15.75" customHeight="1">
      <c r="A395" s="5"/>
      <c r="B395" s="54">
        <f>'Listas de Precios'!B395</f>
        <v>0</v>
      </c>
      <c r="C395" s="54">
        <f>IF(B395="","",'Listas de Precios'!C395)</f>
        <v>0</v>
      </c>
      <c r="D395" s="54"/>
      <c r="E395" s="251">
        <f>IF(B395="","",'Listas de Precios'!M395)</f>
        <v>0</v>
      </c>
      <c r="F395" s="252">
        <f>IF(C395="","",'Listas de Precios'!N395)</f>
        <v>0</v>
      </c>
      <c r="G395" s="253">
        <f>IF(E395="","",'Listas de Precios'!O395)</f>
        <v>0</v>
      </c>
      <c r="H395" s="37"/>
      <c r="I395" s="5"/>
    </row>
    <row r="396" spans="1:9" ht="15.75" customHeight="1">
      <c r="A396" s="5"/>
      <c r="B396" s="54">
        <f>'Listas de Precios'!B396</f>
        <v>0</v>
      </c>
      <c r="C396" s="54">
        <f>IF(B396="","",'Listas de Precios'!C396)</f>
        <v>0</v>
      </c>
      <c r="D396" s="54"/>
      <c r="E396" s="251">
        <f>IF(B396="","",'Listas de Precios'!M396)</f>
        <v>0</v>
      </c>
      <c r="F396" s="252">
        <f>IF(C396="","",'Listas de Precios'!N396)</f>
        <v>0</v>
      </c>
      <c r="G396" s="253">
        <f>IF(E396="","",'Listas de Precios'!O396)</f>
        <v>0</v>
      </c>
      <c r="H396" s="37"/>
      <c r="I396" s="5"/>
    </row>
    <row r="397" spans="1:9" ht="15.75" customHeight="1">
      <c r="A397" s="5"/>
      <c r="B397" s="54">
        <f>'Listas de Precios'!B397</f>
        <v>0</v>
      </c>
      <c r="C397" s="54">
        <f>IF(B397="","",'Listas de Precios'!C397)</f>
        <v>0</v>
      </c>
      <c r="D397" s="54"/>
      <c r="E397" s="251">
        <f>IF(B397="","",'Listas de Precios'!M397)</f>
        <v>0</v>
      </c>
      <c r="F397" s="252">
        <f>IF(C397="","",'Listas de Precios'!N397)</f>
        <v>0</v>
      </c>
      <c r="G397" s="253">
        <f>IF(E397="","",'Listas de Precios'!O397)</f>
        <v>0</v>
      </c>
      <c r="H397" s="37"/>
      <c r="I397" s="5"/>
    </row>
    <row r="398" spans="1:9" ht="15.75" customHeight="1">
      <c r="A398" s="5"/>
      <c r="B398" s="54">
        <f>'Listas de Precios'!B398</f>
        <v>0</v>
      </c>
      <c r="C398" s="54">
        <f>IF(B398="","",'Listas de Precios'!C398)</f>
        <v>0</v>
      </c>
      <c r="D398" s="54"/>
      <c r="E398" s="251">
        <f>IF(B398="","",'Listas de Precios'!M398)</f>
        <v>0</v>
      </c>
      <c r="F398" s="252">
        <f>IF(C398="","",'Listas de Precios'!N398)</f>
        <v>0</v>
      </c>
      <c r="G398" s="253">
        <f>IF(E398="","",'Listas de Precios'!O398)</f>
        <v>0</v>
      </c>
      <c r="H398" s="37"/>
      <c r="I398" s="5"/>
    </row>
    <row r="399" spans="1:9" ht="15.75" customHeight="1">
      <c r="A399" s="5"/>
      <c r="B399" s="54">
        <f>'Listas de Precios'!B399</f>
        <v>0</v>
      </c>
      <c r="C399" s="54">
        <f>IF(B399="","",'Listas de Precios'!C399)</f>
        <v>0</v>
      </c>
      <c r="D399" s="54"/>
      <c r="E399" s="251">
        <f>IF(B399="","",'Listas de Precios'!M399)</f>
        <v>0</v>
      </c>
      <c r="F399" s="252">
        <f>IF(C399="","",'Listas de Precios'!N399)</f>
        <v>0</v>
      </c>
      <c r="G399" s="253">
        <f>IF(E399="","",'Listas de Precios'!O399)</f>
        <v>0</v>
      </c>
      <c r="H399" s="37"/>
      <c r="I399" s="5"/>
    </row>
    <row r="400" spans="1:9" ht="15.75" customHeight="1">
      <c r="A400" s="5"/>
      <c r="B400" s="54">
        <f>'Listas de Precios'!B400</f>
        <v>0</v>
      </c>
      <c r="C400" s="54">
        <f>IF(B400="","",'Listas de Precios'!C400)</f>
        <v>0</v>
      </c>
      <c r="D400" s="54"/>
      <c r="E400" s="251">
        <f>IF(B400="","",'Listas de Precios'!M400)</f>
        <v>0</v>
      </c>
      <c r="F400" s="252">
        <f>IF(C400="","",'Listas de Precios'!N400)</f>
        <v>0</v>
      </c>
      <c r="G400" s="253">
        <f>IF(E400="","",'Listas de Precios'!O400)</f>
        <v>0</v>
      </c>
      <c r="H400" s="37"/>
      <c r="I400" s="5"/>
    </row>
    <row r="401" spans="1:9" ht="15.75" customHeight="1">
      <c r="A401" s="5"/>
      <c r="B401" s="54">
        <f>'Listas de Precios'!B401</f>
        <v>0</v>
      </c>
      <c r="C401" s="54">
        <f>IF(B401="","",'Listas de Precios'!C401)</f>
        <v>0</v>
      </c>
      <c r="D401" s="54"/>
      <c r="E401" s="251">
        <f>IF(B401="","",'Listas de Precios'!M401)</f>
        <v>0</v>
      </c>
      <c r="F401" s="252">
        <f>IF(C401="","",'Listas de Precios'!N401)</f>
        <v>0</v>
      </c>
      <c r="G401" s="253">
        <f>IF(E401="","",'Listas de Precios'!O401)</f>
        <v>0</v>
      </c>
      <c r="H401" s="37"/>
      <c r="I401" s="5"/>
    </row>
    <row r="402" spans="1:9" ht="15.75" customHeight="1">
      <c r="A402" s="5"/>
      <c r="B402" s="54">
        <f>'Listas de Precios'!B402</f>
        <v>0</v>
      </c>
      <c r="C402" s="54">
        <f>IF(B402="","",'Listas de Precios'!C402)</f>
        <v>0</v>
      </c>
      <c r="D402" s="54"/>
      <c r="E402" s="251">
        <f>IF(B402="","",'Listas de Precios'!M402)</f>
        <v>0</v>
      </c>
      <c r="F402" s="252">
        <f>IF(C402="","",'Listas de Precios'!N402)</f>
        <v>0</v>
      </c>
      <c r="G402" s="253">
        <f>IF(E402="","",'Listas de Precios'!O402)</f>
        <v>0</v>
      </c>
      <c r="H402" s="37"/>
      <c r="I402" s="5"/>
    </row>
    <row r="403" spans="1:9" ht="15.75" customHeight="1">
      <c r="A403" s="5"/>
      <c r="B403" s="54">
        <f>'Listas de Precios'!B403</f>
        <v>0</v>
      </c>
      <c r="C403" s="54">
        <f>IF(B403="","",'Listas de Precios'!C403)</f>
        <v>0</v>
      </c>
      <c r="D403" s="54"/>
      <c r="E403" s="251">
        <f>IF(B403="","",'Listas de Precios'!M403)</f>
        <v>0</v>
      </c>
      <c r="F403" s="252">
        <f>IF(C403="","",'Listas de Precios'!N403)</f>
        <v>0</v>
      </c>
      <c r="G403" s="253">
        <f>IF(E403="","",'Listas de Precios'!O403)</f>
        <v>0</v>
      </c>
      <c r="H403" s="37"/>
      <c r="I403" s="5"/>
    </row>
    <row r="404" spans="1:9" ht="15.75" customHeight="1">
      <c r="A404" s="5"/>
      <c r="B404" s="54">
        <f>'Listas de Precios'!B404</f>
        <v>0</v>
      </c>
      <c r="C404" s="54">
        <f>IF(B404="","",'Listas de Precios'!C404)</f>
        <v>0</v>
      </c>
      <c r="D404" s="54"/>
      <c r="E404" s="251">
        <f>IF(B404="","",'Listas de Precios'!M404)</f>
        <v>0</v>
      </c>
      <c r="F404" s="252">
        <f>IF(C404="","",'Listas de Precios'!N404)</f>
        <v>0</v>
      </c>
      <c r="G404" s="253">
        <f>IF(E404="","",'Listas de Precios'!O404)</f>
        <v>0</v>
      </c>
      <c r="H404" s="37"/>
      <c r="I404" s="5"/>
    </row>
    <row r="405" spans="1:9" ht="15.75" customHeight="1">
      <c r="A405" s="5"/>
      <c r="B405" s="54">
        <f>'Listas de Precios'!B405</f>
        <v>0</v>
      </c>
      <c r="C405" s="54">
        <f>IF(B405="","",'Listas de Precios'!C405)</f>
        <v>0</v>
      </c>
      <c r="D405" s="54"/>
      <c r="E405" s="251">
        <f>IF(B405="","",'Listas de Precios'!M405)</f>
        <v>0</v>
      </c>
      <c r="F405" s="252">
        <f>IF(C405="","",'Listas de Precios'!N405)</f>
        <v>0</v>
      </c>
      <c r="G405" s="253">
        <f>IF(E405="","",'Listas de Precios'!O405)</f>
        <v>0</v>
      </c>
      <c r="H405" s="37"/>
      <c r="I405" s="5"/>
    </row>
    <row r="406" spans="1:9" ht="15.75" customHeight="1">
      <c r="A406" s="5"/>
      <c r="B406" s="54">
        <f>'Listas de Precios'!B406</f>
        <v>0</v>
      </c>
      <c r="C406" s="54">
        <f>IF(B406="","",'Listas de Precios'!C406)</f>
        <v>0</v>
      </c>
      <c r="D406" s="54"/>
      <c r="E406" s="251">
        <f>IF(B406="","",'Listas de Precios'!M406)</f>
        <v>0</v>
      </c>
      <c r="F406" s="252">
        <f>IF(C406="","",'Listas de Precios'!N406)</f>
        <v>0</v>
      </c>
      <c r="G406" s="253">
        <f>IF(E406="","",'Listas de Precios'!O406)</f>
        <v>0</v>
      </c>
      <c r="H406" s="37"/>
      <c r="I406" s="5"/>
    </row>
    <row r="407" spans="1:9" ht="15.75" customHeight="1">
      <c r="A407" s="5"/>
      <c r="B407" s="54">
        <f>'Listas de Precios'!B407</f>
        <v>0</v>
      </c>
      <c r="C407" s="54">
        <f>IF(B407="","",'Listas de Precios'!C407)</f>
        <v>0</v>
      </c>
      <c r="D407" s="54"/>
      <c r="E407" s="251">
        <f>IF(B407="","",'Listas de Precios'!M407)</f>
        <v>0</v>
      </c>
      <c r="F407" s="252">
        <f>IF(C407="","",'Listas de Precios'!N407)</f>
        <v>0</v>
      </c>
      <c r="G407" s="253">
        <f>IF(E407="","",'Listas de Precios'!O407)</f>
        <v>0</v>
      </c>
      <c r="H407" s="37"/>
      <c r="I407" s="5"/>
    </row>
    <row r="408" spans="1:9" ht="15.75" customHeight="1">
      <c r="A408" s="5"/>
      <c r="B408" s="54">
        <f>'Listas de Precios'!B408</f>
        <v>0</v>
      </c>
      <c r="C408" s="54">
        <f>IF(B408="","",'Listas de Precios'!C408)</f>
        <v>0</v>
      </c>
      <c r="D408" s="54"/>
      <c r="E408" s="251">
        <f>IF(B408="","",'Listas de Precios'!M408)</f>
        <v>0</v>
      </c>
      <c r="F408" s="252">
        <f>IF(C408="","",'Listas de Precios'!N408)</f>
        <v>0</v>
      </c>
      <c r="G408" s="253">
        <f>IF(E408="","",'Listas de Precios'!O408)</f>
        <v>0</v>
      </c>
      <c r="H408" s="37"/>
      <c r="I408" s="5"/>
    </row>
    <row r="409" spans="1:9" ht="15.75" customHeight="1">
      <c r="A409" s="5"/>
      <c r="B409" s="54">
        <f>'Listas de Precios'!B409</f>
        <v>0</v>
      </c>
      <c r="C409" s="54">
        <f>IF(B409="","",'Listas de Precios'!C409)</f>
        <v>0</v>
      </c>
      <c r="D409" s="54"/>
      <c r="E409" s="251">
        <f>IF(B409="","",'Listas de Precios'!M409)</f>
        <v>0</v>
      </c>
      <c r="F409" s="252">
        <f>IF(C409="","",'Listas de Precios'!N409)</f>
        <v>0</v>
      </c>
      <c r="G409" s="253">
        <f>IF(E409="","",'Listas de Precios'!O409)</f>
        <v>0</v>
      </c>
      <c r="H409" s="37"/>
      <c r="I409" s="5"/>
    </row>
    <row r="410" spans="1:9" ht="15.75" customHeight="1">
      <c r="A410" s="5"/>
      <c r="B410" s="54">
        <f>'Listas de Precios'!B410</f>
        <v>0</v>
      </c>
      <c r="C410" s="54">
        <f>IF(B410="","",'Listas de Precios'!C410)</f>
        <v>0</v>
      </c>
      <c r="D410" s="54"/>
      <c r="E410" s="251">
        <f>IF(B410="","",'Listas de Precios'!M410)</f>
        <v>0</v>
      </c>
      <c r="F410" s="252">
        <f>IF(C410="","",'Listas de Precios'!N410)</f>
        <v>0</v>
      </c>
      <c r="G410" s="253">
        <f>IF(E410="","",'Listas de Precios'!O410)</f>
        <v>0</v>
      </c>
      <c r="H410" s="37"/>
      <c r="I410" s="5"/>
    </row>
    <row r="411" spans="1:9" ht="15.75" customHeight="1">
      <c r="A411" s="5"/>
      <c r="B411" s="54">
        <f>'Listas de Precios'!B411</f>
        <v>0</v>
      </c>
      <c r="C411" s="54">
        <f>IF(B411="","",'Listas de Precios'!C411)</f>
        <v>0</v>
      </c>
      <c r="D411" s="54"/>
      <c r="E411" s="251">
        <f>IF(B411="","",'Listas de Precios'!M411)</f>
        <v>0</v>
      </c>
      <c r="F411" s="252">
        <f>IF(C411="","",'Listas de Precios'!N411)</f>
        <v>0</v>
      </c>
      <c r="G411" s="253">
        <f>IF(E411="","",'Listas de Precios'!O411)</f>
        <v>0</v>
      </c>
      <c r="H411" s="37"/>
      <c r="I411" s="5"/>
    </row>
    <row r="412" spans="1:9" ht="15.75" customHeight="1">
      <c r="A412" s="5"/>
      <c r="B412" s="54">
        <f>'Listas de Precios'!B412</f>
        <v>0</v>
      </c>
      <c r="C412" s="54">
        <f>IF(B412="","",'Listas de Precios'!C412)</f>
        <v>0</v>
      </c>
      <c r="D412" s="54"/>
      <c r="E412" s="251">
        <f>IF(B412="","",'Listas de Precios'!M412)</f>
        <v>0</v>
      </c>
      <c r="F412" s="252">
        <f>IF(C412="","",'Listas de Precios'!N412)</f>
        <v>0</v>
      </c>
      <c r="G412" s="253">
        <f>IF(E412="","",'Listas de Precios'!O412)</f>
        <v>0</v>
      </c>
      <c r="H412" s="37"/>
      <c r="I412" s="5"/>
    </row>
    <row r="413" spans="1:9" ht="15.75" customHeight="1">
      <c r="A413" s="5"/>
      <c r="B413" s="54">
        <f>'Listas de Precios'!B413</f>
        <v>0</v>
      </c>
      <c r="C413" s="54">
        <f>IF(B413="","",'Listas de Precios'!C413)</f>
        <v>0</v>
      </c>
      <c r="D413" s="54"/>
      <c r="E413" s="251">
        <f>IF(B413="","",'Listas de Precios'!M413)</f>
        <v>0</v>
      </c>
      <c r="F413" s="252">
        <f>IF(C413="","",'Listas de Precios'!N413)</f>
        <v>0</v>
      </c>
      <c r="G413" s="253">
        <f>IF(E413="","",'Listas de Precios'!O413)</f>
        <v>0</v>
      </c>
      <c r="H413" s="37"/>
      <c r="I413" s="5"/>
    </row>
    <row r="414" spans="1:9" ht="15.75" customHeight="1">
      <c r="A414" s="5"/>
      <c r="B414" s="54">
        <f>'Listas de Precios'!B414</f>
        <v>0</v>
      </c>
      <c r="C414" s="54">
        <f>IF(B414="","",'Listas de Precios'!C414)</f>
        <v>0</v>
      </c>
      <c r="D414" s="54"/>
      <c r="E414" s="251">
        <f>IF(B414="","",'Listas de Precios'!M414)</f>
        <v>0</v>
      </c>
      <c r="F414" s="252">
        <f>IF(C414="","",'Listas de Precios'!N414)</f>
        <v>0</v>
      </c>
      <c r="G414" s="253">
        <f>IF(E414="","",'Listas de Precios'!O414)</f>
        <v>0</v>
      </c>
      <c r="H414" s="37"/>
      <c r="I414" s="5"/>
    </row>
    <row r="415" spans="1:9" ht="15.75" customHeight="1">
      <c r="A415" s="5"/>
      <c r="B415" s="54">
        <f>'Listas de Precios'!B415</f>
        <v>0</v>
      </c>
      <c r="C415" s="54">
        <f>IF(B415="","",'Listas de Precios'!C415)</f>
        <v>0</v>
      </c>
      <c r="D415" s="54"/>
      <c r="E415" s="251">
        <f>IF(B415="","",'Listas de Precios'!M415)</f>
        <v>0</v>
      </c>
      <c r="F415" s="252">
        <f>IF(C415="","",'Listas de Precios'!N415)</f>
        <v>0</v>
      </c>
      <c r="G415" s="253">
        <f>IF(E415="","",'Listas de Precios'!O415)</f>
        <v>0</v>
      </c>
      <c r="H415" s="37"/>
      <c r="I415" s="5"/>
    </row>
    <row r="416" spans="1:9" ht="15.75" customHeight="1">
      <c r="A416" s="5"/>
      <c r="B416" s="54">
        <f>'Listas de Precios'!B416</f>
        <v>0</v>
      </c>
      <c r="C416" s="54">
        <f>IF(B416="","",'Listas de Precios'!C416)</f>
        <v>0</v>
      </c>
      <c r="D416" s="54"/>
      <c r="E416" s="251">
        <f>IF(B416="","",'Listas de Precios'!M416)</f>
        <v>0</v>
      </c>
      <c r="F416" s="252">
        <f>IF(C416="","",'Listas de Precios'!N416)</f>
        <v>0</v>
      </c>
      <c r="G416" s="253">
        <f>IF(E416="","",'Listas de Precios'!O416)</f>
        <v>0</v>
      </c>
      <c r="H416" s="37"/>
      <c r="I416" s="5"/>
    </row>
    <row r="417" spans="1:9" ht="15.75" customHeight="1">
      <c r="A417" s="5"/>
      <c r="B417" s="54">
        <f>'Listas de Precios'!B417</f>
        <v>0</v>
      </c>
      <c r="C417" s="54">
        <f>IF(B417="","",'Listas de Precios'!C417)</f>
        <v>0</v>
      </c>
      <c r="D417" s="54"/>
      <c r="E417" s="251">
        <f>IF(B417="","",'Listas de Precios'!M417)</f>
        <v>0</v>
      </c>
      <c r="F417" s="252">
        <f>IF(C417="","",'Listas de Precios'!N417)</f>
        <v>0</v>
      </c>
      <c r="G417" s="253">
        <f>IF(E417="","",'Listas de Precios'!O417)</f>
        <v>0</v>
      </c>
      <c r="H417" s="37"/>
      <c r="I417" s="5"/>
    </row>
    <row r="418" spans="1:9" ht="15.75" customHeight="1">
      <c r="A418" s="5"/>
      <c r="B418" s="54">
        <f>'Listas de Precios'!B418</f>
        <v>0</v>
      </c>
      <c r="C418" s="54">
        <f>IF(B418="","",'Listas de Precios'!C418)</f>
        <v>0</v>
      </c>
      <c r="D418" s="54"/>
      <c r="E418" s="251">
        <f>IF(B418="","",'Listas de Precios'!M418)</f>
        <v>0</v>
      </c>
      <c r="F418" s="252">
        <f>IF(C418="","",'Listas de Precios'!N418)</f>
        <v>0</v>
      </c>
      <c r="G418" s="253">
        <f>IF(E418="","",'Listas de Precios'!O418)</f>
        <v>0</v>
      </c>
      <c r="H418" s="37"/>
      <c r="I418" s="5"/>
    </row>
    <row r="419" spans="1:9" ht="15.75" customHeight="1">
      <c r="A419" s="5"/>
      <c r="B419" s="54">
        <f>'Listas de Precios'!B419</f>
        <v>0</v>
      </c>
      <c r="C419" s="54">
        <f>IF(B419="","",'Listas de Precios'!C419)</f>
        <v>0</v>
      </c>
      <c r="D419" s="54"/>
      <c r="E419" s="251">
        <f>IF(B419="","",'Listas de Precios'!M419)</f>
        <v>0</v>
      </c>
      <c r="F419" s="252">
        <f>IF(C419="","",'Listas de Precios'!N419)</f>
        <v>0</v>
      </c>
      <c r="G419" s="253">
        <f>IF(E419="","",'Listas de Precios'!O419)</f>
        <v>0</v>
      </c>
      <c r="H419" s="37"/>
      <c r="I419" s="5"/>
    </row>
    <row r="420" spans="1:9" ht="15.75" customHeight="1">
      <c r="A420" s="5"/>
      <c r="B420" s="54">
        <f>'Listas de Precios'!B420</f>
        <v>0</v>
      </c>
      <c r="C420" s="54">
        <f>IF(B420="","",'Listas de Precios'!C420)</f>
        <v>0</v>
      </c>
      <c r="D420" s="54"/>
      <c r="E420" s="251">
        <f>IF(B420="","",'Listas de Precios'!M420)</f>
        <v>0</v>
      </c>
      <c r="F420" s="252">
        <f>IF(C420="","",'Listas de Precios'!N420)</f>
        <v>0</v>
      </c>
      <c r="G420" s="253">
        <f>IF(E420="","",'Listas de Precios'!O420)</f>
        <v>0</v>
      </c>
      <c r="H420" s="37"/>
      <c r="I420" s="5"/>
    </row>
    <row r="421" spans="1:9" ht="15.75" customHeight="1">
      <c r="A421" s="5"/>
      <c r="B421" s="54">
        <f>'Listas de Precios'!B421</f>
        <v>0</v>
      </c>
      <c r="C421" s="54">
        <f>IF(B421="","",'Listas de Precios'!C421)</f>
        <v>0</v>
      </c>
      <c r="D421" s="54"/>
      <c r="E421" s="251">
        <f>IF(B421="","",'Listas de Precios'!M421)</f>
        <v>0</v>
      </c>
      <c r="F421" s="252">
        <f>IF(C421="","",'Listas de Precios'!N421)</f>
        <v>0</v>
      </c>
      <c r="G421" s="253">
        <f>IF(E421="","",'Listas de Precios'!O421)</f>
        <v>0</v>
      </c>
      <c r="H421" s="37"/>
      <c r="I421" s="5"/>
    </row>
    <row r="422" spans="1:9" ht="15.75" customHeight="1">
      <c r="A422" s="5"/>
      <c r="B422" s="54">
        <f>'Listas de Precios'!B422</f>
        <v>0</v>
      </c>
      <c r="C422" s="54">
        <f>IF(B422="","",'Listas de Precios'!C422)</f>
        <v>0</v>
      </c>
      <c r="D422" s="54"/>
      <c r="E422" s="251">
        <f>IF(B422="","",'Listas de Precios'!M422)</f>
        <v>0</v>
      </c>
      <c r="F422" s="252">
        <f>IF(C422="","",'Listas de Precios'!N422)</f>
        <v>0</v>
      </c>
      <c r="G422" s="253">
        <f>IF(E422="","",'Listas de Precios'!O422)</f>
        <v>0</v>
      </c>
      <c r="H422" s="37"/>
      <c r="I422" s="5"/>
    </row>
    <row r="423" spans="1:9" ht="15.75" customHeight="1">
      <c r="A423" s="5"/>
      <c r="B423" s="54">
        <f>'Listas de Precios'!B423</f>
        <v>0</v>
      </c>
      <c r="C423" s="54">
        <f>IF(B423="","",'Listas de Precios'!C423)</f>
        <v>0</v>
      </c>
      <c r="D423" s="54"/>
      <c r="E423" s="251">
        <f>IF(B423="","",'Listas de Precios'!M423)</f>
        <v>0</v>
      </c>
      <c r="F423" s="252">
        <f>IF(C423="","",'Listas de Precios'!N423)</f>
        <v>0</v>
      </c>
      <c r="G423" s="253">
        <f>IF(E423="","",'Listas de Precios'!O423)</f>
        <v>0</v>
      </c>
      <c r="H423" s="37"/>
      <c r="I423" s="5"/>
    </row>
    <row r="424" spans="1:9" ht="15.75" customHeight="1">
      <c r="A424" s="5"/>
      <c r="B424" s="54">
        <f>'Listas de Precios'!B424</f>
        <v>0</v>
      </c>
      <c r="C424" s="54">
        <f>IF(B424="","",'Listas de Precios'!C424)</f>
        <v>0</v>
      </c>
      <c r="D424" s="54"/>
      <c r="E424" s="251">
        <f>IF(B424="","",'Listas de Precios'!M424)</f>
        <v>0</v>
      </c>
      <c r="F424" s="252">
        <f>IF(C424="","",'Listas de Precios'!N424)</f>
        <v>0</v>
      </c>
      <c r="G424" s="253">
        <f>IF(E424="","",'Listas de Precios'!O424)</f>
        <v>0</v>
      </c>
      <c r="H424" s="37"/>
      <c r="I424" s="5"/>
    </row>
    <row r="425" spans="1:9" ht="15.75" customHeight="1">
      <c r="A425" s="5"/>
      <c r="B425" s="54">
        <f>'Listas de Precios'!B425</f>
        <v>0</v>
      </c>
      <c r="C425" s="54">
        <f>IF(B425="","",'Listas de Precios'!C425)</f>
        <v>0</v>
      </c>
      <c r="D425" s="54"/>
      <c r="E425" s="251">
        <f>IF(B425="","",'Listas de Precios'!M425)</f>
        <v>0</v>
      </c>
      <c r="F425" s="252">
        <f>IF(C425="","",'Listas de Precios'!N425)</f>
        <v>0</v>
      </c>
      <c r="G425" s="253">
        <f>IF(E425="","",'Listas de Precios'!O425)</f>
        <v>0</v>
      </c>
      <c r="H425" s="37"/>
      <c r="I425" s="5"/>
    </row>
    <row r="426" spans="1:9" ht="15.75" customHeight="1">
      <c r="A426" s="5"/>
      <c r="B426" s="54">
        <f>'Listas de Precios'!B426</f>
        <v>0</v>
      </c>
      <c r="C426" s="54">
        <f>IF(B426="","",'Listas de Precios'!C426)</f>
        <v>0</v>
      </c>
      <c r="D426" s="54"/>
      <c r="E426" s="251">
        <f>IF(B426="","",'Listas de Precios'!M426)</f>
        <v>0</v>
      </c>
      <c r="F426" s="252">
        <f>IF(C426="","",'Listas de Precios'!N426)</f>
        <v>0</v>
      </c>
      <c r="G426" s="253">
        <f>IF(E426="","",'Listas de Precios'!O426)</f>
        <v>0</v>
      </c>
      <c r="H426" s="37"/>
      <c r="I426" s="5"/>
    </row>
    <row r="427" spans="1:9" ht="15.75" customHeight="1">
      <c r="A427" s="5"/>
      <c r="B427" s="54">
        <f>'Listas de Precios'!B427</f>
        <v>0</v>
      </c>
      <c r="C427" s="54">
        <f>IF(B427="","",'Listas de Precios'!C427)</f>
        <v>0</v>
      </c>
      <c r="D427" s="54"/>
      <c r="E427" s="251">
        <f>IF(B427="","",'Listas de Precios'!M427)</f>
        <v>0</v>
      </c>
      <c r="F427" s="252">
        <f>IF(C427="","",'Listas de Precios'!N427)</f>
        <v>0</v>
      </c>
      <c r="G427" s="253">
        <f>IF(E427="","",'Listas de Precios'!O427)</f>
        <v>0</v>
      </c>
      <c r="H427" s="37"/>
      <c r="I427" s="5"/>
    </row>
    <row r="428" spans="1:9" ht="15.75" customHeight="1">
      <c r="A428" s="5"/>
      <c r="B428" s="54">
        <f>'Listas de Precios'!B428</f>
        <v>0</v>
      </c>
      <c r="C428" s="54">
        <f>IF(B428="","",'Listas de Precios'!C428)</f>
        <v>0</v>
      </c>
      <c r="D428" s="54"/>
      <c r="E428" s="251">
        <f>IF(B428="","",'Listas de Precios'!M428)</f>
        <v>0</v>
      </c>
      <c r="F428" s="252">
        <f>IF(C428="","",'Listas de Precios'!N428)</f>
        <v>0</v>
      </c>
      <c r="G428" s="253">
        <f>IF(E428="","",'Listas de Precios'!O428)</f>
        <v>0</v>
      </c>
      <c r="H428" s="37"/>
      <c r="I428" s="5"/>
    </row>
    <row r="429" spans="1:9" ht="15.75" customHeight="1">
      <c r="A429" s="5"/>
      <c r="B429" s="54">
        <f>'Listas de Precios'!B429</f>
        <v>0</v>
      </c>
      <c r="C429" s="54">
        <f>IF(B429="","",'Listas de Precios'!C429)</f>
        <v>0</v>
      </c>
      <c r="D429" s="54"/>
      <c r="E429" s="251">
        <f>IF(B429="","",'Listas de Precios'!M429)</f>
        <v>0</v>
      </c>
      <c r="F429" s="252">
        <f>IF(C429="","",'Listas de Precios'!N429)</f>
        <v>0</v>
      </c>
      <c r="G429" s="253">
        <f>IF(E429="","",'Listas de Precios'!O429)</f>
        <v>0</v>
      </c>
      <c r="H429" s="37"/>
      <c r="I429" s="5"/>
    </row>
    <row r="430" spans="1:9" ht="15.75" customHeight="1">
      <c r="A430" s="5"/>
      <c r="B430" s="54">
        <f>'Listas de Precios'!B430</f>
        <v>0</v>
      </c>
      <c r="C430" s="54">
        <f>IF(B430="","",'Listas de Precios'!C430)</f>
        <v>0</v>
      </c>
      <c r="D430" s="54"/>
      <c r="E430" s="251">
        <f>IF(B430="","",'Listas de Precios'!M430)</f>
        <v>0</v>
      </c>
      <c r="F430" s="252">
        <f>IF(C430="","",'Listas de Precios'!N430)</f>
        <v>0</v>
      </c>
      <c r="G430" s="253">
        <f>IF(E430="","",'Listas de Precios'!O430)</f>
        <v>0</v>
      </c>
      <c r="H430" s="37"/>
      <c r="I430" s="5"/>
    </row>
    <row r="431" spans="1:9" ht="15.75" customHeight="1">
      <c r="A431" s="5"/>
      <c r="B431" s="54">
        <f>'Listas de Precios'!B431</f>
        <v>0</v>
      </c>
      <c r="C431" s="54">
        <f>IF(B431="","",'Listas de Precios'!C431)</f>
        <v>0</v>
      </c>
      <c r="D431" s="54"/>
      <c r="E431" s="251">
        <f>IF(B431="","",'Listas de Precios'!M431)</f>
        <v>0</v>
      </c>
      <c r="F431" s="252">
        <f>IF(C431="","",'Listas de Precios'!N431)</f>
        <v>0</v>
      </c>
      <c r="G431" s="253">
        <f>IF(E431="","",'Listas de Precios'!O431)</f>
        <v>0</v>
      </c>
      <c r="H431" s="37"/>
      <c r="I431" s="5"/>
    </row>
    <row r="432" spans="1:9" ht="15.75" customHeight="1">
      <c r="A432" s="5"/>
      <c r="B432" s="54">
        <f>'Listas de Precios'!B432</f>
        <v>0</v>
      </c>
      <c r="C432" s="54">
        <f>IF(B432="","",'Listas de Precios'!C432)</f>
        <v>0</v>
      </c>
      <c r="D432" s="54"/>
      <c r="E432" s="251">
        <f>IF(B432="","",'Listas de Precios'!M432)</f>
        <v>0</v>
      </c>
      <c r="F432" s="252">
        <f>IF(C432="","",'Listas de Precios'!N432)</f>
        <v>0</v>
      </c>
      <c r="G432" s="253">
        <f>IF(E432="","",'Listas de Precios'!O432)</f>
        <v>0</v>
      </c>
      <c r="H432" s="37"/>
      <c r="I432" s="5"/>
    </row>
    <row r="433" spans="1:9" ht="15.75" customHeight="1">
      <c r="A433" s="5"/>
      <c r="B433" s="54">
        <f>'Listas de Precios'!B433</f>
        <v>0</v>
      </c>
      <c r="C433" s="54">
        <f>IF(B433="","",'Listas de Precios'!C433)</f>
        <v>0</v>
      </c>
      <c r="D433" s="54"/>
      <c r="E433" s="251">
        <f>IF(B433="","",'Listas de Precios'!M433)</f>
        <v>0</v>
      </c>
      <c r="F433" s="252">
        <f>IF(C433="","",'Listas de Precios'!N433)</f>
        <v>0</v>
      </c>
      <c r="G433" s="253">
        <f>IF(E433="","",'Listas de Precios'!O433)</f>
        <v>0</v>
      </c>
      <c r="H433" s="37"/>
      <c r="I433" s="5"/>
    </row>
    <row r="434" spans="1:9" ht="15.75" customHeight="1">
      <c r="A434" s="5"/>
      <c r="B434" s="54">
        <f>'Listas de Precios'!B434</f>
        <v>0</v>
      </c>
      <c r="C434" s="54">
        <f>IF(B434="","",'Listas de Precios'!C434)</f>
        <v>0</v>
      </c>
      <c r="D434" s="54"/>
      <c r="E434" s="251">
        <f>IF(B434="","",'Listas de Precios'!M434)</f>
        <v>0</v>
      </c>
      <c r="F434" s="252">
        <f>IF(C434="","",'Listas de Precios'!N434)</f>
        <v>0</v>
      </c>
      <c r="G434" s="253">
        <f>IF(E434="","",'Listas de Precios'!O434)</f>
        <v>0</v>
      </c>
      <c r="H434" s="37"/>
      <c r="I434" s="5"/>
    </row>
    <row r="435" spans="1:9" ht="15.75" customHeight="1">
      <c r="A435" s="5"/>
      <c r="B435" s="54">
        <f>'Listas de Precios'!B435</f>
        <v>0</v>
      </c>
      <c r="C435" s="54">
        <f>IF(B435="","",'Listas de Precios'!C435)</f>
        <v>0</v>
      </c>
      <c r="D435" s="54"/>
      <c r="E435" s="251">
        <f>IF(B435="","",'Listas de Precios'!M435)</f>
        <v>0</v>
      </c>
      <c r="F435" s="252">
        <f>IF(C435="","",'Listas de Precios'!N435)</f>
        <v>0</v>
      </c>
      <c r="G435" s="253">
        <f>IF(E435="","",'Listas de Precios'!O435)</f>
        <v>0</v>
      </c>
      <c r="H435" s="37"/>
      <c r="I435" s="5"/>
    </row>
    <row r="436" spans="1:9" ht="15.75" customHeight="1">
      <c r="A436" s="5"/>
      <c r="B436" s="54">
        <f>'Listas de Precios'!B436</f>
        <v>0</v>
      </c>
      <c r="C436" s="54">
        <f>IF(B436="","",'Listas de Precios'!C436)</f>
        <v>0</v>
      </c>
      <c r="D436" s="54"/>
      <c r="E436" s="251">
        <f>IF(B436="","",'Listas de Precios'!M436)</f>
        <v>0</v>
      </c>
      <c r="F436" s="252">
        <f>IF(C436="","",'Listas de Precios'!N436)</f>
        <v>0</v>
      </c>
      <c r="G436" s="253">
        <f>IF(E436="","",'Listas de Precios'!O436)</f>
        <v>0</v>
      </c>
      <c r="H436" s="37"/>
      <c r="I436" s="5"/>
    </row>
    <row r="437" spans="1:9" ht="15.75" customHeight="1">
      <c r="A437" s="5"/>
      <c r="B437" s="54">
        <f>'Listas de Precios'!B437</f>
        <v>0</v>
      </c>
      <c r="C437" s="54">
        <f>IF(B437="","",'Listas de Precios'!C437)</f>
        <v>0</v>
      </c>
      <c r="D437" s="54"/>
      <c r="E437" s="251">
        <f>IF(B437="","",'Listas de Precios'!M437)</f>
        <v>0</v>
      </c>
      <c r="F437" s="252">
        <f>IF(C437="","",'Listas de Precios'!N437)</f>
        <v>0</v>
      </c>
      <c r="G437" s="253">
        <f>IF(E437="","",'Listas de Precios'!O437)</f>
        <v>0</v>
      </c>
      <c r="H437" s="37"/>
      <c r="I437" s="5"/>
    </row>
    <row r="438" spans="1:9" ht="15.75" customHeight="1">
      <c r="A438" s="5"/>
      <c r="B438" s="54">
        <f>'Listas de Precios'!B438</f>
        <v>0</v>
      </c>
      <c r="C438" s="54">
        <f>IF(B438="","",'Listas de Precios'!C438)</f>
        <v>0</v>
      </c>
      <c r="D438" s="54"/>
      <c r="E438" s="251">
        <f>IF(B438="","",'Listas de Precios'!M438)</f>
        <v>0</v>
      </c>
      <c r="F438" s="252">
        <f>IF(C438="","",'Listas de Precios'!N438)</f>
        <v>0</v>
      </c>
      <c r="G438" s="253">
        <f>IF(E438="","",'Listas de Precios'!O438)</f>
        <v>0</v>
      </c>
      <c r="H438" s="37"/>
      <c r="I438" s="5"/>
    </row>
    <row r="439" spans="1:9" ht="15.75" customHeight="1">
      <c r="A439" s="5"/>
      <c r="B439" s="54">
        <f>'Listas de Precios'!B439</f>
        <v>0</v>
      </c>
      <c r="C439" s="54">
        <f>IF(B439="","",'Listas de Precios'!C439)</f>
        <v>0</v>
      </c>
      <c r="D439" s="54"/>
      <c r="E439" s="251">
        <f>IF(B439="","",'Listas de Precios'!M439)</f>
        <v>0</v>
      </c>
      <c r="F439" s="252">
        <f>IF(C439="","",'Listas de Precios'!N439)</f>
        <v>0</v>
      </c>
      <c r="G439" s="253">
        <f>IF(E439="","",'Listas de Precios'!O439)</f>
        <v>0</v>
      </c>
      <c r="H439" s="37"/>
      <c r="I439" s="5"/>
    </row>
    <row r="440" spans="1:9" ht="15.75" customHeight="1">
      <c r="A440" s="5"/>
      <c r="B440" s="54">
        <f>'Listas de Precios'!B440</f>
        <v>0</v>
      </c>
      <c r="C440" s="54">
        <f>IF(B440="","",'Listas de Precios'!C440)</f>
        <v>0</v>
      </c>
      <c r="D440" s="54"/>
      <c r="E440" s="251">
        <f>IF(B440="","",'Listas de Precios'!M440)</f>
        <v>0</v>
      </c>
      <c r="F440" s="252">
        <f>IF(C440="","",'Listas de Precios'!N440)</f>
        <v>0</v>
      </c>
      <c r="G440" s="253">
        <f>IF(E440="","",'Listas de Precios'!O440)</f>
        <v>0</v>
      </c>
      <c r="H440" s="37"/>
      <c r="I440" s="5"/>
    </row>
    <row r="441" spans="1:9" ht="15.75" customHeight="1">
      <c r="A441" s="5"/>
      <c r="B441" s="54">
        <f>'Listas de Precios'!B441</f>
        <v>0</v>
      </c>
      <c r="C441" s="54">
        <f>IF(B441="","",'Listas de Precios'!C441)</f>
        <v>0</v>
      </c>
      <c r="D441" s="54"/>
      <c r="E441" s="251">
        <f>IF(B441="","",'Listas de Precios'!M441)</f>
        <v>0</v>
      </c>
      <c r="F441" s="252">
        <f>IF(C441="","",'Listas de Precios'!N441)</f>
        <v>0</v>
      </c>
      <c r="G441" s="253">
        <f>IF(E441="","",'Listas de Precios'!O441)</f>
        <v>0</v>
      </c>
      <c r="H441" s="37"/>
      <c r="I441" s="5"/>
    </row>
    <row r="442" spans="1:9" ht="15.75" customHeight="1">
      <c r="A442" s="5"/>
      <c r="B442" s="54">
        <f>'Listas de Precios'!B442</f>
        <v>0</v>
      </c>
      <c r="C442" s="54">
        <f>IF(B442="","",'Listas de Precios'!C442)</f>
        <v>0</v>
      </c>
      <c r="D442" s="54"/>
      <c r="E442" s="251">
        <f>IF(B442="","",'Listas de Precios'!M442)</f>
        <v>0</v>
      </c>
      <c r="F442" s="252">
        <f>IF(C442="","",'Listas de Precios'!N442)</f>
        <v>0</v>
      </c>
      <c r="G442" s="253">
        <f>IF(E442="","",'Listas de Precios'!O442)</f>
        <v>0</v>
      </c>
      <c r="H442" s="37"/>
      <c r="I442" s="5"/>
    </row>
    <row r="443" spans="1:9" ht="15.75" customHeight="1">
      <c r="A443" s="5"/>
      <c r="B443" s="54">
        <f>'Listas de Precios'!B443</f>
        <v>0</v>
      </c>
      <c r="C443" s="54">
        <f>IF(B443="","",'Listas de Precios'!C443)</f>
        <v>0</v>
      </c>
      <c r="D443" s="54"/>
      <c r="E443" s="251">
        <f>IF(B443="","",'Listas de Precios'!M443)</f>
        <v>0</v>
      </c>
      <c r="F443" s="252">
        <f>IF(C443="","",'Listas de Precios'!N443)</f>
        <v>0</v>
      </c>
      <c r="G443" s="253">
        <f>IF(E443="","",'Listas de Precios'!O443)</f>
        <v>0</v>
      </c>
      <c r="H443" s="37"/>
      <c r="I443" s="5"/>
    </row>
    <row r="444" spans="1:9" ht="15.75" customHeight="1">
      <c r="A444" s="5"/>
      <c r="B444" s="54">
        <f>'Listas de Precios'!B444</f>
        <v>0</v>
      </c>
      <c r="C444" s="54">
        <f>IF(B444="","",'Listas de Precios'!C444)</f>
        <v>0</v>
      </c>
      <c r="D444" s="54"/>
      <c r="E444" s="251">
        <f>IF(B444="","",'Listas de Precios'!M444)</f>
        <v>0</v>
      </c>
      <c r="F444" s="252">
        <f>IF(C444="","",'Listas de Precios'!N444)</f>
        <v>0</v>
      </c>
      <c r="G444" s="253">
        <f>IF(E444="","",'Listas de Precios'!O444)</f>
        <v>0</v>
      </c>
      <c r="H444" s="37"/>
      <c r="I444" s="5"/>
    </row>
    <row r="445" spans="1:9" ht="15.75" customHeight="1">
      <c r="A445" s="5"/>
      <c r="B445" s="54">
        <f>'Listas de Precios'!B445</f>
        <v>0</v>
      </c>
      <c r="C445" s="54">
        <f>IF(B445="","",'Listas de Precios'!C445)</f>
        <v>0</v>
      </c>
      <c r="D445" s="54"/>
      <c r="E445" s="251">
        <f>IF(B445="","",'Listas de Precios'!M445)</f>
        <v>0</v>
      </c>
      <c r="F445" s="252">
        <f>IF(C445="","",'Listas de Precios'!N445)</f>
        <v>0</v>
      </c>
      <c r="G445" s="253">
        <f>IF(E445="","",'Listas de Precios'!O445)</f>
        <v>0</v>
      </c>
      <c r="H445" s="37"/>
      <c r="I445" s="5"/>
    </row>
    <row r="446" spans="1:9" ht="15.75" customHeight="1">
      <c r="A446" s="5"/>
      <c r="B446" s="54">
        <f>'Listas de Precios'!B446</f>
        <v>0</v>
      </c>
      <c r="C446" s="54">
        <f>IF(B446="","",'Listas de Precios'!C446)</f>
        <v>0</v>
      </c>
      <c r="D446" s="54"/>
      <c r="E446" s="251">
        <f>IF(B446="","",'Listas de Precios'!M446)</f>
        <v>0</v>
      </c>
      <c r="F446" s="252">
        <f>IF(C446="","",'Listas de Precios'!N446)</f>
        <v>0</v>
      </c>
      <c r="G446" s="253">
        <f>IF(E446="","",'Listas de Precios'!O446)</f>
        <v>0</v>
      </c>
      <c r="H446" s="37"/>
      <c r="I446" s="5"/>
    </row>
    <row r="447" spans="1:9" ht="15.75" customHeight="1">
      <c r="A447" s="5"/>
      <c r="B447" s="54">
        <f>'Listas de Precios'!B447</f>
        <v>0</v>
      </c>
      <c r="C447" s="54">
        <f>IF(B447="","",'Listas de Precios'!C447)</f>
        <v>0</v>
      </c>
      <c r="D447" s="54"/>
      <c r="E447" s="251">
        <f>IF(B447="","",'Listas de Precios'!M447)</f>
        <v>0</v>
      </c>
      <c r="F447" s="252">
        <f>IF(C447="","",'Listas de Precios'!N447)</f>
        <v>0</v>
      </c>
      <c r="G447" s="253">
        <f>IF(E447="","",'Listas de Precios'!O447)</f>
        <v>0</v>
      </c>
      <c r="H447" s="37"/>
      <c r="I447" s="5"/>
    </row>
    <row r="448" spans="1:9" ht="15.75" customHeight="1">
      <c r="A448" s="5"/>
      <c r="B448" s="54">
        <f>'Listas de Precios'!B448</f>
        <v>0</v>
      </c>
      <c r="C448" s="54">
        <f>IF(B448="","",'Listas de Precios'!C448)</f>
        <v>0</v>
      </c>
      <c r="D448" s="54"/>
      <c r="E448" s="251">
        <f>IF(B448="","",'Listas de Precios'!M448)</f>
        <v>0</v>
      </c>
      <c r="F448" s="252">
        <f>IF(C448="","",'Listas de Precios'!N448)</f>
        <v>0</v>
      </c>
      <c r="G448" s="253">
        <f>IF(E448="","",'Listas de Precios'!O448)</f>
        <v>0</v>
      </c>
      <c r="H448" s="37"/>
      <c r="I448" s="5"/>
    </row>
    <row r="449" spans="1:9" ht="15.75" customHeight="1">
      <c r="A449" s="5"/>
      <c r="B449" s="54">
        <f>'Listas de Precios'!B449</f>
        <v>0</v>
      </c>
      <c r="C449" s="54">
        <f>IF(B449="","",'Listas de Precios'!C449)</f>
        <v>0</v>
      </c>
      <c r="D449" s="54"/>
      <c r="E449" s="251">
        <f>IF(B449="","",'Listas de Precios'!M449)</f>
        <v>0</v>
      </c>
      <c r="F449" s="252">
        <f>IF(C449="","",'Listas de Precios'!N449)</f>
        <v>0</v>
      </c>
      <c r="G449" s="253">
        <f>IF(E449="","",'Listas de Precios'!O449)</f>
        <v>0</v>
      </c>
      <c r="H449" s="37"/>
      <c r="I449" s="5"/>
    </row>
    <row r="450" spans="1:9" ht="15.75" customHeight="1">
      <c r="A450" s="5"/>
      <c r="B450" s="54">
        <f>'Listas de Precios'!B450</f>
        <v>0</v>
      </c>
      <c r="C450" s="54">
        <f>IF(B450="","",'Listas de Precios'!C450)</f>
        <v>0</v>
      </c>
      <c r="D450" s="54"/>
      <c r="E450" s="251">
        <f>IF(B450="","",'Listas de Precios'!M450)</f>
        <v>0</v>
      </c>
      <c r="F450" s="252">
        <f>IF(C450="","",'Listas de Precios'!N450)</f>
        <v>0</v>
      </c>
      <c r="G450" s="253">
        <f>IF(E450="","",'Listas de Precios'!O450)</f>
        <v>0</v>
      </c>
      <c r="H450" s="37"/>
      <c r="I450" s="5"/>
    </row>
    <row r="451" spans="1:9" ht="15.75" customHeight="1">
      <c r="A451" s="5"/>
      <c r="B451" s="54">
        <f>'Listas de Precios'!B451</f>
        <v>0</v>
      </c>
      <c r="C451" s="54">
        <f>IF(B451="","",'Listas de Precios'!C451)</f>
        <v>0</v>
      </c>
      <c r="D451" s="54"/>
      <c r="E451" s="251">
        <f>IF(B451="","",'Listas de Precios'!M451)</f>
        <v>0</v>
      </c>
      <c r="F451" s="252">
        <f>IF(C451="","",'Listas de Precios'!N451)</f>
        <v>0</v>
      </c>
      <c r="G451" s="253">
        <f>IF(E451="","",'Listas de Precios'!O451)</f>
        <v>0</v>
      </c>
      <c r="H451" s="37"/>
      <c r="I451" s="5"/>
    </row>
    <row r="452" spans="1:9" ht="15.75" customHeight="1">
      <c r="A452" s="5"/>
      <c r="B452" s="54">
        <f>'Listas de Precios'!B452</f>
        <v>0</v>
      </c>
      <c r="C452" s="54">
        <f>IF(B452="","",'Listas de Precios'!C452)</f>
        <v>0</v>
      </c>
      <c r="D452" s="54"/>
      <c r="E452" s="251">
        <f>IF(B452="","",'Listas de Precios'!M452)</f>
        <v>0</v>
      </c>
      <c r="F452" s="252">
        <f>IF(C452="","",'Listas de Precios'!N452)</f>
        <v>0</v>
      </c>
      <c r="G452" s="253">
        <f>IF(E452="","",'Listas de Precios'!O452)</f>
        <v>0</v>
      </c>
      <c r="H452" s="37"/>
      <c r="I452" s="5"/>
    </row>
    <row r="453" spans="1:9" ht="15.75" customHeight="1">
      <c r="A453" s="5"/>
      <c r="B453" s="54">
        <f>'Listas de Precios'!B453</f>
        <v>0</v>
      </c>
      <c r="C453" s="54">
        <f>IF(B453="","",'Listas de Precios'!C453)</f>
        <v>0</v>
      </c>
      <c r="D453" s="54"/>
      <c r="E453" s="251">
        <f>IF(B453="","",'Listas de Precios'!M453)</f>
        <v>0</v>
      </c>
      <c r="F453" s="252">
        <f>IF(C453="","",'Listas de Precios'!N453)</f>
        <v>0</v>
      </c>
      <c r="G453" s="253">
        <f>IF(E453="","",'Listas de Precios'!O453)</f>
        <v>0</v>
      </c>
      <c r="H453" s="37"/>
      <c r="I453" s="5"/>
    </row>
    <row r="454" spans="1:9" ht="15.75" customHeight="1">
      <c r="A454" s="5"/>
      <c r="B454" s="54">
        <f>'Listas de Precios'!B454</f>
        <v>0</v>
      </c>
      <c r="C454" s="54">
        <f>IF(B454="","",'Listas de Precios'!C454)</f>
        <v>0</v>
      </c>
      <c r="D454" s="54"/>
      <c r="E454" s="251">
        <f>IF(B454="","",'Listas de Precios'!M454)</f>
        <v>0</v>
      </c>
      <c r="F454" s="252">
        <f>IF(C454="","",'Listas de Precios'!N454)</f>
        <v>0</v>
      </c>
      <c r="G454" s="253">
        <f>IF(E454="","",'Listas de Precios'!O454)</f>
        <v>0</v>
      </c>
      <c r="H454" s="37"/>
      <c r="I454" s="5"/>
    </row>
    <row r="455" spans="1:9" ht="15.75" customHeight="1">
      <c r="A455" s="5"/>
      <c r="B455" s="54">
        <f>'Listas de Precios'!B455</f>
        <v>0</v>
      </c>
      <c r="C455" s="54">
        <f>IF(B455="","",'Listas de Precios'!C455)</f>
        <v>0</v>
      </c>
      <c r="D455" s="54"/>
      <c r="E455" s="251">
        <f>IF(B455="","",'Listas de Precios'!M455)</f>
        <v>0</v>
      </c>
      <c r="F455" s="252">
        <f>IF(C455="","",'Listas de Precios'!N455)</f>
        <v>0</v>
      </c>
      <c r="G455" s="253">
        <f>IF(E455="","",'Listas de Precios'!O455)</f>
        <v>0</v>
      </c>
      <c r="H455" s="37"/>
      <c r="I455" s="5"/>
    </row>
    <row r="456" spans="1:9" ht="15.75" customHeight="1">
      <c r="A456" s="5"/>
      <c r="B456" s="54">
        <f>'Listas de Precios'!B456</f>
        <v>0</v>
      </c>
      <c r="C456" s="54">
        <f>IF(B456="","",'Listas de Precios'!C456)</f>
        <v>0</v>
      </c>
      <c r="D456" s="54"/>
      <c r="E456" s="251">
        <f>IF(B456="","",'Listas de Precios'!M456)</f>
        <v>0</v>
      </c>
      <c r="F456" s="252">
        <f>IF(C456="","",'Listas de Precios'!N456)</f>
        <v>0</v>
      </c>
      <c r="G456" s="253">
        <f>IF(E456="","",'Listas de Precios'!O456)</f>
        <v>0</v>
      </c>
      <c r="H456" s="37"/>
      <c r="I456" s="5"/>
    </row>
    <row r="457" spans="1:9" ht="15.75" customHeight="1">
      <c r="A457" s="5"/>
      <c r="B457" s="54">
        <f>'Listas de Precios'!B457</f>
        <v>0</v>
      </c>
      <c r="C457" s="54">
        <f>IF(B457="","",'Listas de Precios'!C457)</f>
        <v>0</v>
      </c>
      <c r="D457" s="54"/>
      <c r="E457" s="251">
        <f>IF(B457="","",'Listas de Precios'!M457)</f>
        <v>0</v>
      </c>
      <c r="F457" s="252">
        <f>IF(C457="","",'Listas de Precios'!N457)</f>
        <v>0</v>
      </c>
      <c r="G457" s="253">
        <f>IF(E457="","",'Listas de Precios'!O457)</f>
        <v>0</v>
      </c>
      <c r="H457" s="37"/>
      <c r="I457" s="5"/>
    </row>
    <row r="458" spans="1:9" ht="15.75" customHeight="1">
      <c r="A458" s="5"/>
      <c r="B458" s="54">
        <f>'Listas de Precios'!B458</f>
        <v>0</v>
      </c>
      <c r="C458" s="54">
        <f>IF(B458="","",'Listas de Precios'!C458)</f>
        <v>0</v>
      </c>
      <c r="D458" s="54"/>
      <c r="E458" s="251">
        <f>IF(B458="","",'Listas de Precios'!M458)</f>
        <v>0</v>
      </c>
      <c r="F458" s="252">
        <f>IF(C458="","",'Listas de Precios'!N458)</f>
        <v>0</v>
      </c>
      <c r="G458" s="253">
        <f>IF(E458="","",'Listas de Precios'!O458)</f>
        <v>0</v>
      </c>
      <c r="H458" s="37"/>
      <c r="I458" s="5"/>
    </row>
    <row r="459" spans="1:9" ht="15.75" customHeight="1">
      <c r="A459" s="5"/>
      <c r="B459" s="54">
        <f>'Listas de Precios'!B459</f>
        <v>0</v>
      </c>
      <c r="C459" s="54">
        <f>IF(B459="","",'Listas de Precios'!C459)</f>
        <v>0</v>
      </c>
      <c r="D459" s="54"/>
      <c r="E459" s="251">
        <f>IF(B459="","",'Listas de Precios'!M459)</f>
        <v>0</v>
      </c>
      <c r="F459" s="252">
        <f>IF(C459="","",'Listas de Precios'!N459)</f>
        <v>0</v>
      </c>
      <c r="G459" s="253">
        <f>IF(E459="","",'Listas de Precios'!O459)</f>
        <v>0</v>
      </c>
      <c r="H459" s="37"/>
      <c r="I459" s="5"/>
    </row>
    <row r="460" spans="1:9" ht="15.75" customHeight="1">
      <c r="A460" s="5"/>
      <c r="B460" s="54">
        <f>'Listas de Precios'!B460</f>
        <v>0</v>
      </c>
      <c r="C460" s="54">
        <f>IF(B460="","",'Listas de Precios'!C460)</f>
        <v>0</v>
      </c>
      <c r="D460" s="54"/>
      <c r="E460" s="251">
        <f>IF(B460="","",'Listas de Precios'!M460)</f>
        <v>0</v>
      </c>
      <c r="F460" s="252">
        <f>IF(C460="","",'Listas de Precios'!N460)</f>
        <v>0</v>
      </c>
      <c r="G460" s="253">
        <f>IF(E460="","",'Listas de Precios'!O460)</f>
        <v>0</v>
      </c>
      <c r="H460" s="37"/>
      <c r="I460" s="5"/>
    </row>
    <row r="461" spans="1:9" ht="15.75" customHeight="1">
      <c r="A461" s="5"/>
      <c r="B461" s="54">
        <f>'Listas de Precios'!B461</f>
        <v>0</v>
      </c>
      <c r="C461" s="54">
        <f>IF(B461="","",'Listas de Precios'!C461)</f>
        <v>0</v>
      </c>
      <c r="D461" s="54"/>
      <c r="E461" s="251">
        <f>IF(B461="","",'Listas de Precios'!M461)</f>
        <v>0</v>
      </c>
      <c r="F461" s="252">
        <f>IF(C461="","",'Listas de Precios'!N461)</f>
        <v>0</v>
      </c>
      <c r="G461" s="253">
        <f>IF(E461="","",'Listas de Precios'!O461)</f>
        <v>0</v>
      </c>
      <c r="H461" s="37"/>
      <c r="I461" s="5"/>
    </row>
    <row r="462" spans="1:9" ht="15.75" customHeight="1">
      <c r="A462" s="5"/>
      <c r="B462" s="54">
        <f>'Listas de Precios'!B462</f>
        <v>0</v>
      </c>
      <c r="C462" s="54">
        <f>IF(B462="","",'Listas de Precios'!C462)</f>
        <v>0</v>
      </c>
      <c r="D462" s="54"/>
      <c r="E462" s="251">
        <f>IF(B462="","",'Listas de Precios'!M462)</f>
        <v>0</v>
      </c>
      <c r="F462" s="252">
        <f>IF(C462="","",'Listas de Precios'!N462)</f>
        <v>0</v>
      </c>
      <c r="G462" s="253">
        <f>IF(E462="","",'Listas de Precios'!O462)</f>
        <v>0</v>
      </c>
      <c r="H462" s="37"/>
      <c r="I462" s="5"/>
    </row>
    <row r="463" spans="1:9" ht="15.75" customHeight="1">
      <c r="A463" s="5"/>
      <c r="B463" s="54">
        <f>'Listas de Precios'!B463</f>
        <v>0</v>
      </c>
      <c r="C463" s="54">
        <f>IF(B463="","",'Listas de Precios'!C463)</f>
        <v>0</v>
      </c>
      <c r="D463" s="54"/>
      <c r="E463" s="251">
        <f>IF(B463="","",'Listas de Precios'!M463)</f>
        <v>0</v>
      </c>
      <c r="F463" s="252">
        <f>IF(C463="","",'Listas de Precios'!N463)</f>
        <v>0</v>
      </c>
      <c r="G463" s="253">
        <f>IF(E463="","",'Listas de Precios'!O463)</f>
        <v>0</v>
      </c>
      <c r="H463" s="37"/>
      <c r="I463" s="5"/>
    </row>
    <row r="464" spans="1:9" ht="15.75" customHeight="1">
      <c r="A464" s="5"/>
      <c r="B464" s="54">
        <f>'Listas de Precios'!B464</f>
        <v>0</v>
      </c>
      <c r="C464" s="54">
        <f>IF(B464="","",'Listas de Precios'!C464)</f>
        <v>0</v>
      </c>
      <c r="D464" s="54"/>
      <c r="E464" s="251">
        <f>IF(B464="","",'Listas de Precios'!M464)</f>
        <v>0</v>
      </c>
      <c r="F464" s="252">
        <f>IF(C464="","",'Listas de Precios'!N464)</f>
        <v>0</v>
      </c>
      <c r="G464" s="253">
        <f>IF(E464="","",'Listas de Precios'!O464)</f>
        <v>0</v>
      </c>
      <c r="H464" s="37"/>
      <c r="I464" s="5"/>
    </row>
    <row r="465" spans="1:9" ht="15.75" customHeight="1">
      <c r="A465" s="5"/>
      <c r="B465" s="54">
        <f>'Listas de Precios'!B465</f>
        <v>0</v>
      </c>
      <c r="C465" s="54">
        <f>IF(B465="","",'Listas de Precios'!C465)</f>
        <v>0</v>
      </c>
      <c r="D465" s="54"/>
      <c r="E465" s="251">
        <f>IF(B465="","",'Listas de Precios'!M465)</f>
        <v>0</v>
      </c>
      <c r="F465" s="252">
        <f>IF(C465="","",'Listas de Precios'!N465)</f>
        <v>0</v>
      </c>
      <c r="G465" s="253">
        <f>IF(E465="","",'Listas de Precios'!O465)</f>
        <v>0</v>
      </c>
      <c r="H465" s="37"/>
      <c r="I465" s="5"/>
    </row>
    <row r="466" spans="1:9" ht="15.75" customHeight="1">
      <c r="A466" s="5"/>
      <c r="B466" s="54">
        <f>'Listas de Precios'!B466</f>
        <v>0</v>
      </c>
      <c r="C466" s="54">
        <f>IF(B466="","",'Listas de Precios'!C466)</f>
        <v>0</v>
      </c>
      <c r="D466" s="54"/>
      <c r="E466" s="251">
        <f>IF(B466="","",'Listas de Precios'!M466)</f>
        <v>0</v>
      </c>
      <c r="F466" s="252">
        <f>IF(C466="","",'Listas de Precios'!N466)</f>
        <v>0</v>
      </c>
      <c r="G466" s="253">
        <f>IF(E466="","",'Listas de Precios'!O466)</f>
        <v>0</v>
      </c>
      <c r="H466" s="37"/>
      <c r="I466" s="5"/>
    </row>
    <row r="467" spans="1:9" ht="15.75" customHeight="1">
      <c r="A467" s="5"/>
      <c r="B467" s="54">
        <f>'Listas de Precios'!B467</f>
        <v>0</v>
      </c>
      <c r="C467" s="54">
        <f>IF(B467="","",'Listas de Precios'!C467)</f>
        <v>0</v>
      </c>
      <c r="D467" s="54"/>
      <c r="E467" s="251">
        <f>IF(B467="","",'Listas de Precios'!M467)</f>
        <v>0</v>
      </c>
      <c r="F467" s="252">
        <f>IF(C467="","",'Listas de Precios'!N467)</f>
        <v>0</v>
      </c>
      <c r="G467" s="253">
        <f>IF(E467="","",'Listas de Precios'!O467)</f>
        <v>0</v>
      </c>
      <c r="H467" s="37"/>
      <c r="I467" s="5"/>
    </row>
    <row r="468" spans="1:9" ht="15.75" customHeight="1">
      <c r="A468" s="5"/>
      <c r="B468" s="54">
        <f>'Listas de Precios'!B468</f>
        <v>0</v>
      </c>
      <c r="C468" s="54">
        <f>IF(B468="","",'Listas de Precios'!C468)</f>
        <v>0</v>
      </c>
      <c r="D468" s="54"/>
      <c r="E468" s="251">
        <f>IF(B468="","",'Listas de Precios'!M468)</f>
        <v>0</v>
      </c>
      <c r="F468" s="252">
        <f>IF(C468="","",'Listas de Precios'!N468)</f>
        <v>0</v>
      </c>
      <c r="G468" s="253">
        <f>IF(E468="","",'Listas de Precios'!O468)</f>
        <v>0</v>
      </c>
      <c r="H468" s="37"/>
      <c r="I468" s="5"/>
    </row>
    <row r="469" spans="1:9" ht="15.75" customHeight="1">
      <c r="A469" s="5"/>
      <c r="B469" s="54">
        <f>'Listas de Precios'!B469</f>
        <v>0</v>
      </c>
      <c r="C469" s="54">
        <f>IF(B469="","",'Listas de Precios'!C469)</f>
        <v>0</v>
      </c>
      <c r="D469" s="54"/>
      <c r="E469" s="251">
        <f>IF(B469="","",'Listas de Precios'!M469)</f>
        <v>0</v>
      </c>
      <c r="F469" s="252">
        <f>IF(C469="","",'Listas de Precios'!N469)</f>
        <v>0</v>
      </c>
      <c r="G469" s="253">
        <f>IF(E469="","",'Listas de Precios'!O469)</f>
        <v>0</v>
      </c>
      <c r="H469" s="37"/>
      <c r="I469" s="5"/>
    </row>
    <row r="470" spans="1:9" ht="15.75" customHeight="1">
      <c r="A470" s="5"/>
      <c r="B470" s="54">
        <f>'Listas de Precios'!B470</f>
        <v>0</v>
      </c>
      <c r="C470" s="54">
        <f>IF(B470="","",'Listas de Precios'!C470)</f>
        <v>0</v>
      </c>
      <c r="D470" s="54"/>
      <c r="E470" s="251">
        <f>IF(B470="","",'Listas de Precios'!M470)</f>
        <v>0</v>
      </c>
      <c r="F470" s="252">
        <f>IF(C470="","",'Listas de Precios'!N470)</f>
        <v>0</v>
      </c>
      <c r="G470" s="253">
        <f>IF(E470="","",'Listas de Precios'!O470)</f>
        <v>0</v>
      </c>
      <c r="H470" s="37"/>
      <c r="I470" s="5"/>
    </row>
    <row r="471" spans="1:9" ht="15.75" customHeight="1">
      <c r="A471" s="5"/>
      <c r="B471" s="54">
        <f>'Listas de Precios'!B471</f>
        <v>0</v>
      </c>
      <c r="C471" s="54">
        <f>IF(B471="","",'Listas de Precios'!C471)</f>
        <v>0</v>
      </c>
      <c r="D471" s="54"/>
      <c r="E471" s="251">
        <f>IF(B471="","",'Listas de Precios'!M471)</f>
        <v>0</v>
      </c>
      <c r="F471" s="252">
        <f>IF(C471="","",'Listas de Precios'!N471)</f>
        <v>0</v>
      </c>
      <c r="G471" s="253">
        <f>IF(E471="","",'Listas de Precios'!O471)</f>
        <v>0</v>
      </c>
      <c r="H471" s="37"/>
      <c r="I471" s="5"/>
    </row>
    <row r="472" spans="1:9" ht="15.75" customHeight="1">
      <c r="A472" s="5"/>
      <c r="B472" s="54">
        <f>'Listas de Precios'!B472</f>
        <v>0</v>
      </c>
      <c r="C472" s="54">
        <f>IF(B472="","",'Listas de Precios'!C472)</f>
        <v>0</v>
      </c>
      <c r="D472" s="54"/>
      <c r="E472" s="251">
        <f>IF(B472="","",'Listas de Precios'!M472)</f>
        <v>0</v>
      </c>
      <c r="F472" s="252">
        <f>IF(C472="","",'Listas de Precios'!N472)</f>
        <v>0</v>
      </c>
      <c r="G472" s="253">
        <f>IF(E472="","",'Listas de Precios'!O472)</f>
        <v>0</v>
      </c>
      <c r="H472" s="37"/>
      <c r="I472" s="5"/>
    </row>
    <row r="473" spans="1:9" ht="15.75" customHeight="1">
      <c r="A473" s="5"/>
      <c r="B473" s="54">
        <f>'Listas de Precios'!B473</f>
        <v>0</v>
      </c>
      <c r="C473" s="54">
        <f>IF(B473="","",'Listas de Precios'!C473)</f>
        <v>0</v>
      </c>
      <c r="D473" s="54"/>
      <c r="E473" s="251">
        <f>IF(B473="","",'Listas de Precios'!M473)</f>
        <v>0</v>
      </c>
      <c r="F473" s="252">
        <f>IF(C473="","",'Listas de Precios'!N473)</f>
        <v>0</v>
      </c>
      <c r="G473" s="253">
        <f>IF(E473="","",'Listas de Precios'!O473)</f>
        <v>0</v>
      </c>
      <c r="H473" s="37"/>
      <c r="I473" s="5"/>
    </row>
    <row r="474" spans="1:9" ht="15.75" customHeight="1">
      <c r="A474" s="5"/>
      <c r="B474" s="54">
        <f>'Listas de Precios'!B474</f>
        <v>0</v>
      </c>
      <c r="C474" s="54">
        <f>IF(B474="","",'Listas de Precios'!C474)</f>
        <v>0</v>
      </c>
      <c r="D474" s="54"/>
      <c r="E474" s="251">
        <f>IF(B474="","",'Listas de Precios'!M474)</f>
        <v>0</v>
      </c>
      <c r="F474" s="252">
        <f>IF(C474="","",'Listas de Precios'!N474)</f>
        <v>0</v>
      </c>
      <c r="G474" s="253">
        <f>IF(E474="","",'Listas de Precios'!O474)</f>
        <v>0</v>
      </c>
      <c r="H474" s="37"/>
      <c r="I474" s="5"/>
    </row>
    <row r="475" spans="1:9" ht="15.75" customHeight="1">
      <c r="A475" s="5"/>
      <c r="B475" s="54">
        <f>'Listas de Precios'!B475</f>
        <v>0</v>
      </c>
      <c r="C475" s="54">
        <f>IF(B475="","",'Listas de Precios'!C475)</f>
        <v>0</v>
      </c>
      <c r="D475" s="54"/>
      <c r="E475" s="251">
        <f>IF(B475="","",'Listas de Precios'!M475)</f>
        <v>0</v>
      </c>
      <c r="F475" s="252">
        <f>IF(C475="","",'Listas de Precios'!N475)</f>
        <v>0</v>
      </c>
      <c r="G475" s="253">
        <f>IF(E475="","",'Listas de Precios'!O475)</f>
        <v>0</v>
      </c>
      <c r="H475" s="37"/>
      <c r="I475" s="5"/>
    </row>
    <row r="476" spans="1:9" ht="15.75" customHeight="1">
      <c r="A476" s="5"/>
      <c r="B476" s="54">
        <f>'Listas de Precios'!B476</f>
        <v>0</v>
      </c>
      <c r="C476" s="54">
        <f>IF(B476="","",'Listas de Precios'!C476)</f>
        <v>0</v>
      </c>
      <c r="D476" s="54"/>
      <c r="E476" s="251">
        <f>IF(B476="","",'Listas de Precios'!M476)</f>
        <v>0</v>
      </c>
      <c r="F476" s="252">
        <f>IF(C476="","",'Listas de Precios'!N476)</f>
        <v>0</v>
      </c>
      <c r="G476" s="253">
        <f>IF(E476="","",'Listas de Precios'!O476)</f>
        <v>0</v>
      </c>
      <c r="H476" s="37"/>
      <c r="I476" s="5"/>
    </row>
    <row r="477" spans="1:9" ht="15.75" customHeight="1">
      <c r="A477" s="5"/>
      <c r="B477" s="54">
        <f>'Listas de Precios'!B477</f>
        <v>0</v>
      </c>
      <c r="C477" s="54">
        <f>IF(B477="","",'Listas de Precios'!C477)</f>
        <v>0</v>
      </c>
      <c r="D477" s="54"/>
      <c r="E477" s="251">
        <f>IF(B477="","",'Listas de Precios'!M477)</f>
        <v>0</v>
      </c>
      <c r="F477" s="252">
        <f>IF(C477="","",'Listas de Precios'!N477)</f>
        <v>0</v>
      </c>
      <c r="G477" s="253">
        <f>IF(E477="","",'Listas de Precios'!O477)</f>
        <v>0</v>
      </c>
      <c r="H477" s="37"/>
      <c r="I477" s="5"/>
    </row>
    <row r="478" spans="1:9" ht="15.75" customHeight="1">
      <c r="A478" s="5"/>
      <c r="B478" s="54">
        <f>'Listas de Precios'!B478</f>
        <v>0</v>
      </c>
      <c r="C478" s="54">
        <f>IF(B478="","",'Listas de Precios'!C478)</f>
        <v>0</v>
      </c>
      <c r="D478" s="54"/>
      <c r="E478" s="251">
        <f>IF(B478="","",'Listas de Precios'!M478)</f>
        <v>0</v>
      </c>
      <c r="F478" s="252">
        <f>IF(C478="","",'Listas de Precios'!N478)</f>
        <v>0</v>
      </c>
      <c r="G478" s="253">
        <f>IF(E478="","",'Listas de Precios'!O478)</f>
        <v>0</v>
      </c>
      <c r="H478" s="37"/>
      <c r="I478" s="5"/>
    </row>
    <row r="479" spans="1:9" ht="15.75" customHeight="1">
      <c r="A479" s="5"/>
      <c r="B479" s="54">
        <f>'Listas de Precios'!B479</f>
        <v>0</v>
      </c>
      <c r="C479" s="54">
        <f>IF(B479="","",'Listas de Precios'!C479)</f>
        <v>0</v>
      </c>
      <c r="D479" s="54"/>
      <c r="E479" s="251">
        <f>IF(B479="","",'Listas de Precios'!M479)</f>
        <v>0</v>
      </c>
      <c r="F479" s="252">
        <f>IF(C479="","",'Listas de Precios'!N479)</f>
        <v>0</v>
      </c>
      <c r="G479" s="253">
        <f>IF(E479="","",'Listas de Precios'!O479)</f>
        <v>0</v>
      </c>
      <c r="H479" s="37"/>
      <c r="I479" s="5"/>
    </row>
    <row r="480" spans="1:9" ht="15.75" customHeight="1">
      <c r="A480" s="5"/>
      <c r="B480" s="54">
        <f>'Listas de Precios'!B480</f>
        <v>0</v>
      </c>
      <c r="C480" s="54">
        <f>IF(B480="","",'Listas de Precios'!C480)</f>
        <v>0</v>
      </c>
      <c r="D480" s="54"/>
      <c r="E480" s="251">
        <f>IF(B480="","",'Listas de Precios'!M480)</f>
        <v>0</v>
      </c>
      <c r="F480" s="252">
        <f>IF(C480="","",'Listas de Precios'!N480)</f>
        <v>0</v>
      </c>
      <c r="G480" s="253">
        <f>IF(E480="","",'Listas de Precios'!O480)</f>
        <v>0</v>
      </c>
      <c r="H480" s="37"/>
      <c r="I480" s="5"/>
    </row>
    <row r="481" spans="1:9" ht="15.75" customHeight="1">
      <c r="A481" s="5"/>
      <c r="B481" s="54">
        <f>'Listas de Precios'!B481</f>
        <v>0</v>
      </c>
      <c r="C481" s="54">
        <f>IF(B481="","",'Listas de Precios'!C481)</f>
        <v>0</v>
      </c>
      <c r="D481" s="54"/>
      <c r="E481" s="251">
        <f>IF(B481="","",'Listas de Precios'!M481)</f>
        <v>0</v>
      </c>
      <c r="F481" s="252">
        <f>IF(C481="","",'Listas de Precios'!N481)</f>
        <v>0</v>
      </c>
      <c r="G481" s="253">
        <f>IF(E481="","",'Listas de Precios'!O481)</f>
        <v>0</v>
      </c>
      <c r="H481" s="37"/>
      <c r="I481" s="5"/>
    </row>
    <row r="482" spans="1:9" ht="15.75" customHeight="1">
      <c r="A482" s="5"/>
      <c r="B482" s="54">
        <f>'Listas de Precios'!B482</f>
        <v>0</v>
      </c>
      <c r="C482" s="54">
        <f>IF(B482="","",'Listas de Precios'!C482)</f>
        <v>0</v>
      </c>
      <c r="D482" s="54"/>
      <c r="E482" s="251">
        <f>IF(B482="","",'Listas de Precios'!M482)</f>
        <v>0</v>
      </c>
      <c r="F482" s="252">
        <f>IF(C482="","",'Listas de Precios'!N482)</f>
        <v>0</v>
      </c>
      <c r="G482" s="253">
        <f>IF(E482="","",'Listas de Precios'!O482)</f>
        <v>0</v>
      </c>
      <c r="H482" s="37"/>
      <c r="I482" s="5"/>
    </row>
    <row r="483" spans="1:9" ht="15.75" customHeight="1">
      <c r="A483" s="5"/>
      <c r="B483" s="54">
        <f>'Listas de Precios'!B483</f>
        <v>0</v>
      </c>
      <c r="C483" s="54">
        <f>IF(B483="","",'Listas de Precios'!C483)</f>
        <v>0</v>
      </c>
      <c r="D483" s="54"/>
      <c r="E483" s="251">
        <f>IF(B483="","",'Listas de Precios'!M483)</f>
        <v>0</v>
      </c>
      <c r="F483" s="252">
        <f>IF(C483="","",'Listas de Precios'!N483)</f>
        <v>0</v>
      </c>
      <c r="G483" s="253">
        <f>IF(E483="","",'Listas de Precios'!O483)</f>
        <v>0</v>
      </c>
      <c r="H483" s="37"/>
      <c r="I483" s="5"/>
    </row>
    <row r="484" spans="1:9" ht="15.75" customHeight="1">
      <c r="A484" s="5"/>
      <c r="B484" s="54">
        <f>'Listas de Precios'!B484</f>
        <v>0</v>
      </c>
      <c r="C484" s="54">
        <f>IF(B484="","",'Listas de Precios'!C484)</f>
        <v>0</v>
      </c>
      <c r="D484" s="54"/>
      <c r="E484" s="251">
        <f>IF(B484="","",'Listas de Precios'!M484)</f>
        <v>0</v>
      </c>
      <c r="F484" s="252">
        <f>IF(C484="","",'Listas de Precios'!N484)</f>
        <v>0</v>
      </c>
      <c r="G484" s="253">
        <f>IF(E484="","",'Listas de Precios'!O484)</f>
        <v>0</v>
      </c>
      <c r="H484" s="37"/>
      <c r="I484" s="5"/>
    </row>
    <row r="485" spans="1:9" ht="15.75" customHeight="1">
      <c r="A485" s="5"/>
      <c r="B485" s="54">
        <f>'Listas de Precios'!B485</f>
        <v>0</v>
      </c>
      <c r="C485" s="54">
        <f>IF(B485="","",'Listas de Precios'!C485)</f>
        <v>0</v>
      </c>
      <c r="D485" s="54"/>
      <c r="E485" s="251">
        <f>IF(B485="","",'Listas de Precios'!M485)</f>
        <v>0</v>
      </c>
      <c r="F485" s="252">
        <f>IF(C485="","",'Listas de Precios'!N485)</f>
        <v>0</v>
      </c>
      <c r="G485" s="253">
        <f>IF(E485="","",'Listas de Precios'!O485)</f>
        <v>0</v>
      </c>
      <c r="H485" s="37"/>
      <c r="I485" s="5"/>
    </row>
    <row r="486" spans="1:9" ht="15.75" customHeight="1">
      <c r="A486" s="5"/>
      <c r="B486" s="54">
        <f>'Listas de Precios'!B486</f>
        <v>0</v>
      </c>
      <c r="C486" s="54">
        <f>IF(B486="","",'Listas de Precios'!C486)</f>
        <v>0</v>
      </c>
      <c r="D486" s="54"/>
      <c r="E486" s="251">
        <f>IF(B486="","",'Listas de Precios'!M486)</f>
        <v>0</v>
      </c>
      <c r="F486" s="252">
        <f>IF(C486="","",'Listas de Precios'!N486)</f>
        <v>0</v>
      </c>
      <c r="G486" s="253">
        <f>IF(E486="","",'Listas de Precios'!O486)</f>
        <v>0</v>
      </c>
      <c r="H486" s="37"/>
      <c r="I486" s="5"/>
    </row>
    <row r="487" spans="1:9" ht="15.75" customHeight="1">
      <c r="A487" s="5"/>
      <c r="B487" s="54">
        <f>'Listas de Precios'!B487</f>
        <v>0</v>
      </c>
      <c r="C487" s="54">
        <f>IF(B487="","",'Listas de Precios'!C487)</f>
        <v>0</v>
      </c>
      <c r="D487" s="54"/>
      <c r="E487" s="251">
        <f>IF(B487="","",'Listas de Precios'!M487)</f>
        <v>0</v>
      </c>
      <c r="F487" s="252">
        <f>IF(C487="","",'Listas de Precios'!N487)</f>
        <v>0</v>
      </c>
      <c r="G487" s="253">
        <f>IF(E487="","",'Listas de Precios'!O487)</f>
        <v>0</v>
      </c>
      <c r="H487" s="37"/>
      <c r="I487" s="5"/>
    </row>
    <row r="488" spans="1:9" ht="15.75" customHeight="1">
      <c r="A488" s="5"/>
      <c r="B488" s="54">
        <f>'Listas de Precios'!B488</f>
        <v>0</v>
      </c>
      <c r="C488" s="54">
        <f>IF(B488="","",'Listas de Precios'!C488)</f>
        <v>0</v>
      </c>
      <c r="D488" s="54"/>
      <c r="E488" s="251">
        <f>IF(B488="","",'Listas de Precios'!M488)</f>
        <v>0</v>
      </c>
      <c r="F488" s="252">
        <f>IF(C488="","",'Listas de Precios'!N488)</f>
        <v>0</v>
      </c>
      <c r="G488" s="253">
        <f>IF(E488="","",'Listas de Precios'!O488)</f>
        <v>0</v>
      </c>
      <c r="H488" s="37"/>
      <c r="I488" s="5"/>
    </row>
    <row r="489" spans="1:9" ht="15.75" customHeight="1">
      <c r="A489" s="5"/>
      <c r="B489" s="54">
        <f>'Listas de Precios'!B489</f>
        <v>0</v>
      </c>
      <c r="C489" s="54">
        <f>IF(B489="","",'Listas de Precios'!C489)</f>
        <v>0</v>
      </c>
      <c r="D489" s="54"/>
      <c r="E489" s="251">
        <f>IF(B489="","",'Listas de Precios'!M489)</f>
        <v>0</v>
      </c>
      <c r="F489" s="252">
        <f>IF(C489="","",'Listas de Precios'!N489)</f>
        <v>0</v>
      </c>
      <c r="G489" s="253">
        <f>IF(E489="","",'Listas de Precios'!O489)</f>
        <v>0</v>
      </c>
      <c r="H489" s="37"/>
      <c r="I489" s="5"/>
    </row>
    <row r="490" spans="1:9" ht="15.75" customHeight="1">
      <c r="A490" s="5"/>
      <c r="B490" s="54">
        <f>'Listas de Precios'!B490</f>
        <v>0</v>
      </c>
      <c r="C490" s="54">
        <f>IF(B490="","",'Listas de Precios'!C490)</f>
        <v>0</v>
      </c>
      <c r="D490" s="54"/>
      <c r="E490" s="251">
        <f>IF(B490="","",'Listas de Precios'!M490)</f>
        <v>0</v>
      </c>
      <c r="F490" s="252">
        <f>IF(C490="","",'Listas de Precios'!N490)</f>
        <v>0</v>
      </c>
      <c r="G490" s="253">
        <f>IF(E490="","",'Listas de Precios'!O490)</f>
        <v>0</v>
      </c>
      <c r="H490" s="37"/>
      <c r="I490" s="5"/>
    </row>
    <row r="491" spans="1:9" ht="15.75" customHeight="1">
      <c r="A491" s="5"/>
      <c r="B491" s="54">
        <f>'Listas de Precios'!B491</f>
        <v>0</v>
      </c>
      <c r="C491" s="54">
        <f>IF(B491="","",'Listas de Precios'!C491)</f>
        <v>0</v>
      </c>
      <c r="D491" s="54"/>
      <c r="E491" s="251">
        <f>IF(B491="","",'Listas de Precios'!M491)</f>
        <v>0</v>
      </c>
      <c r="F491" s="252">
        <f>IF(C491="","",'Listas de Precios'!N491)</f>
        <v>0</v>
      </c>
      <c r="G491" s="253">
        <f>IF(E491="","",'Listas de Precios'!O491)</f>
        <v>0</v>
      </c>
      <c r="H491" s="37"/>
      <c r="I491" s="5"/>
    </row>
    <row r="492" spans="1:9" ht="15.75" customHeight="1">
      <c r="A492" s="5"/>
      <c r="B492" s="54">
        <f>'Listas de Precios'!B492</f>
        <v>0</v>
      </c>
      <c r="C492" s="54">
        <f>IF(B492="","",'Listas de Precios'!C492)</f>
        <v>0</v>
      </c>
      <c r="D492" s="54"/>
      <c r="E492" s="251">
        <f>IF(B492="","",'Listas de Precios'!M492)</f>
        <v>0</v>
      </c>
      <c r="F492" s="252">
        <f>IF(C492="","",'Listas de Precios'!N492)</f>
        <v>0</v>
      </c>
      <c r="G492" s="253">
        <f>IF(E492="","",'Listas de Precios'!O492)</f>
        <v>0</v>
      </c>
      <c r="H492" s="37"/>
      <c r="I492" s="5"/>
    </row>
    <row r="493" spans="1:9" ht="15.75" customHeight="1">
      <c r="A493" s="5"/>
      <c r="B493" s="54">
        <f>'Listas de Precios'!B493</f>
        <v>0</v>
      </c>
      <c r="C493" s="54">
        <f>IF(B493="","",'Listas de Precios'!C493)</f>
        <v>0</v>
      </c>
      <c r="D493" s="54"/>
      <c r="E493" s="251">
        <f>IF(B493="","",'Listas de Precios'!M493)</f>
        <v>0</v>
      </c>
      <c r="F493" s="252">
        <f>IF(C493="","",'Listas de Precios'!N493)</f>
        <v>0</v>
      </c>
      <c r="G493" s="253">
        <f>IF(E493="","",'Listas de Precios'!O493)</f>
        <v>0</v>
      </c>
      <c r="H493" s="37"/>
      <c r="I493" s="5"/>
    </row>
    <row r="494" spans="1:9" ht="15.75" customHeight="1">
      <c r="A494" s="5"/>
      <c r="B494" s="54">
        <f>'Listas de Precios'!B494</f>
        <v>0</v>
      </c>
      <c r="C494" s="54">
        <f>IF(B494="","",'Listas de Precios'!C494)</f>
        <v>0</v>
      </c>
      <c r="D494" s="54"/>
      <c r="E494" s="251">
        <f>IF(B494="","",'Listas de Precios'!M494)</f>
        <v>0</v>
      </c>
      <c r="F494" s="252">
        <f>IF(C494="","",'Listas de Precios'!N494)</f>
        <v>0</v>
      </c>
      <c r="G494" s="253">
        <f>IF(E494="","",'Listas de Precios'!O494)</f>
        <v>0</v>
      </c>
      <c r="H494" s="37"/>
      <c r="I494" s="5"/>
    </row>
    <row r="495" spans="1:9" ht="15.75" customHeight="1">
      <c r="A495" s="5"/>
      <c r="B495" s="54">
        <f>'Listas de Precios'!B495</f>
        <v>0</v>
      </c>
      <c r="C495" s="54">
        <f>IF(B495="","",'Listas de Precios'!C495)</f>
        <v>0</v>
      </c>
      <c r="D495" s="54"/>
      <c r="E495" s="251">
        <f>IF(B495="","",'Listas de Precios'!M495)</f>
        <v>0</v>
      </c>
      <c r="F495" s="252">
        <f>IF(C495="","",'Listas de Precios'!N495)</f>
        <v>0</v>
      </c>
      <c r="G495" s="253">
        <f>IF(E495="","",'Listas de Precios'!O495)</f>
        <v>0</v>
      </c>
      <c r="H495" s="37"/>
      <c r="I495" s="5"/>
    </row>
    <row r="496" spans="1:9" ht="15.75" customHeight="1">
      <c r="A496" s="5"/>
      <c r="B496" s="54">
        <f>'Listas de Precios'!B496</f>
        <v>0</v>
      </c>
      <c r="C496" s="54">
        <f>IF(B496="","",'Listas de Precios'!C496)</f>
        <v>0</v>
      </c>
      <c r="D496" s="54"/>
      <c r="E496" s="251">
        <f>IF(B496="","",'Listas de Precios'!M496)</f>
        <v>0</v>
      </c>
      <c r="F496" s="252">
        <f>IF(C496="","",'Listas de Precios'!N496)</f>
        <v>0</v>
      </c>
      <c r="G496" s="253">
        <f>IF(E496="","",'Listas de Precios'!O496)</f>
        <v>0</v>
      </c>
      <c r="H496" s="37"/>
      <c r="I496" s="5"/>
    </row>
    <row r="497" spans="1:9" ht="15.75" customHeight="1">
      <c r="A497" s="5"/>
      <c r="B497" s="54">
        <f>'Listas de Precios'!B497</f>
        <v>0</v>
      </c>
      <c r="C497" s="54">
        <f>IF(B497="","",'Listas de Precios'!C497)</f>
        <v>0</v>
      </c>
      <c r="D497" s="54"/>
      <c r="E497" s="251">
        <f>IF(B497="","",'Listas de Precios'!M497)</f>
        <v>0</v>
      </c>
      <c r="F497" s="252">
        <f>IF(C497="","",'Listas de Precios'!N497)</f>
        <v>0</v>
      </c>
      <c r="G497" s="253">
        <f>IF(E497="","",'Listas de Precios'!O497)</f>
        <v>0</v>
      </c>
      <c r="H497" s="37"/>
      <c r="I497" s="5"/>
    </row>
    <row r="498" spans="1:9" ht="15.75" customHeight="1">
      <c r="A498" s="5"/>
      <c r="B498" s="54">
        <f>'Listas de Precios'!B498</f>
        <v>0</v>
      </c>
      <c r="C498" s="54">
        <f>IF(B498="","",'Listas de Precios'!C498)</f>
        <v>0</v>
      </c>
      <c r="D498" s="54"/>
      <c r="E498" s="251">
        <f>IF(B498="","",'Listas de Precios'!M498)</f>
        <v>0</v>
      </c>
      <c r="F498" s="252">
        <f>IF(C498="","",'Listas de Precios'!N498)</f>
        <v>0</v>
      </c>
      <c r="G498" s="253">
        <f>IF(E498="","",'Listas de Precios'!O498)</f>
        <v>0</v>
      </c>
      <c r="H498" s="37"/>
      <c r="I498" s="5"/>
    </row>
    <row r="499" spans="1:9" ht="15.75" customHeight="1">
      <c r="A499" s="5"/>
      <c r="B499" s="54">
        <f>'Listas de Precios'!B499</f>
        <v>0</v>
      </c>
      <c r="C499" s="54">
        <f>IF(B499="","",'Listas de Precios'!C499)</f>
        <v>0</v>
      </c>
      <c r="D499" s="54"/>
      <c r="E499" s="251">
        <f>IF(B499="","",'Listas de Precios'!M499)</f>
        <v>0</v>
      </c>
      <c r="F499" s="252">
        <f>IF(C499="","",'Listas de Precios'!N499)</f>
        <v>0</v>
      </c>
      <c r="G499" s="253">
        <f>IF(E499="","",'Listas de Precios'!O499)</f>
        <v>0</v>
      </c>
      <c r="H499" s="37"/>
      <c r="I499" s="5"/>
    </row>
    <row r="500" spans="1:9" ht="15.75" customHeight="1">
      <c r="A500" s="5"/>
      <c r="B500" s="54">
        <f>'Listas de Precios'!B500</f>
        <v>0</v>
      </c>
      <c r="C500" s="54">
        <f>IF(B500="","",'Listas de Precios'!C500)</f>
        <v>0</v>
      </c>
      <c r="D500" s="54"/>
      <c r="E500" s="251">
        <f>IF(B500="","",'Listas de Precios'!M500)</f>
        <v>0</v>
      </c>
      <c r="F500" s="252">
        <f>IF(C500="","",'Listas de Precios'!N500)</f>
        <v>0</v>
      </c>
      <c r="G500" s="253">
        <f>IF(E500="","",'Listas de Precios'!O500)</f>
        <v>0</v>
      </c>
      <c r="H500" s="37"/>
      <c r="I500" s="5"/>
    </row>
    <row r="501" spans="1:9" ht="15.75" customHeight="1">
      <c r="A501" s="5"/>
      <c r="B501" s="54">
        <f>'Listas de Precios'!B501</f>
        <v>0</v>
      </c>
      <c r="C501" s="54">
        <f>IF(B501="","",'Listas de Precios'!C501)</f>
        <v>0</v>
      </c>
      <c r="D501" s="54"/>
      <c r="E501" s="251">
        <f>IF(B501="","",'Listas de Precios'!M501)</f>
        <v>0</v>
      </c>
      <c r="F501" s="252">
        <f>IF(C501="","",'Listas de Precios'!N501)</f>
        <v>0</v>
      </c>
      <c r="G501" s="253">
        <f>IF(E501="","",'Listas de Precios'!O501)</f>
        <v>0</v>
      </c>
      <c r="H501" s="37"/>
      <c r="I501" s="5"/>
    </row>
    <row r="502" spans="1:9" ht="15.75" customHeight="1">
      <c r="A502" s="5"/>
      <c r="B502" s="54">
        <f>'Listas de Precios'!B502</f>
        <v>0</v>
      </c>
      <c r="C502" s="54">
        <f>IF(B502="","",'Listas de Precios'!C502)</f>
        <v>0</v>
      </c>
      <c r="D502" s="54"/>
      <c r="E502" s="251">
        <f>IF(B502="","",'Listas de Precios'!M502)</f>
        <v>0</v>
      </c>
      <c r="F502" s="252">
        <f>IF(C502="","",'Listas de Precios'!N502)</f>
        <v>0</v>
      </c>
      <c r="G502" s="253">
        <f>IF(E502="","",'Listas de Precios'!O502)</f>
        <v>0</v>
      </c>
      <c r="H502" s="37"/>
      <c r="I502" s="5"/>
    </row>
    <row r="503" spans="1:9" ht="15.75" customHeight="1">
      <c r="A503" s="5"/>
      <c r="B503" s="54">
        <f>'Listas de Precios'!B503</f>
        <v>0</v>
      </c>
      <c r="C503" s="54">
        <f>IF(B503="","",'Listas de Precios'!C503)</f>
        <v>0</v>
      </c>
      <c r="D503" s="54"/>
      <c r="E503" s="251">
        <f>IF(B503="","",'Listas de Precios'!M503)</f>
        <v>0</v>
      </c>
      <c r="F503" s="252">
        <f>IF(C503="","",'Listas de Precios'!N503)</f>
        <v>0</v>
      </c>
      <c r="G503" s="253">
        <f>IF(E503="","",'Listas de Precios'!O503)</f>
        <v>0</v>
      </c>
      <c r="H503" s="37"/>
      <c r="I503" s="5"/>
    </row>
    <row r="504" spans="1:9" ht="15.75" customHeight="1">
      <c r="A504" s="5"/>
      <c r="B504" s="54">
        <f>'Listas de Precios'!B504</f>
        <v>0</v>
      </c>
      <c r="C504" s="54">
        <f>IF(B504="","",'Listas de Precios'!C504)</f>
        <v>0</v>
      </c>
      <c r="D504" s="54"/>
      <c r="E504" s="251">
        <f>IF(B504="","",'Listas de Precios'!M504)</f>
        <v>0</v>
      </c>
      <c r="F504" s="252">
        <f>IF(C504="","",'Listas de Precios'!N504)</f>
        <v>0</v>
      </c>
      <c r="G504" s="253">
        <f>IF(E504="","",'Listas de Precios'!O504)</f>
        <v>0</v>
      </c>
      <c r="H504" s="37"/>
      <c r="I504" s="5"/>
    </row>
    <row r="505" spans="1:9" ht="15.75" customHeight="1">
      <c r="A505" s="5"/>
      <c r="B505" s="54">
        <f>'Listas de Precios'!B505</f>
        <v>0</v>
      </c>
      <c r="C505" s="54">
        <f>IF(B505="","",'Listas de Precios'!C505)</f>
        <v>0</v>
      </c>
      <c r="D505" s="54"/>
      <c r="E505" s="251">
        <f>IF(B505="","",'Listas de Precios'!M505)</f>
        <v>0</v>
      </c>
      <c r="F505" s="252">
        <f>IF(C505="","",'Listas de Precios'!N505)</f>
        <v>0</v>
      </c>
      <c r="G505" s="253">
        <f>IF(E505="","",'Listas de Precios'!O505)</f>
        <v>0</v>
      </c>
      <c r="H505" s="37"/>
      <c r="I505" s="5"/>
    </row>
    <row r="506" spans="1:9" ht="15.75" customHeight="1">
      <c r="A506" s="5"/>
      <c r="B506" s="54">
        <f>'Listas de Precios'!B506</f>
        <v>0</v>
      </c>
      <c r="C506" s="54">
        <f>IF(B506="","",'Listas de Precios'!C506)</f>
        <v>0</v>
      </c>
      <c r="D506" s="54"/>
      <c r="E506" s="251">
        <f>IF(B506="","",'Listas de Precios'!M506)</f>
        <v>0</v>
      </c>
      <c r="F506" s="252">
        <f>IF(C506="","",'Listas de Precios'!N506)</f>
        <v>0</v>
      </c>
      <c r="G506" s="253">
        <f>IF(E506="","",'Listas de Precios'!O506)</f>
        <v>0</v>
      </c>
      <c r="H506" s="37"/>
      <c r="I506" s="5"/>
    </row>
    <row r="507" spans="1:9" ht="15.75" customHeight="1">
      <c r="A507" s="5"/>
      <c r="B507" s="54">
        <f>'Listas de Precios'!B507</f>
        <v>0</v>
      </c>
      <c r="C507" s="54">
        <f>IF(B507="","",'Listas de Precios'!C507)</f>
        <v>0</v>
      </c>
      <c r="D507" s="54"/>
      <c r="E507" s="251">
        <f>IF(B507="","",'Listas de Precios'!M507)</f>
        <v>0</v>
      </c>
      <c r="F507" s="252">
        <f>IF(C507="","",'Listas de Precios'!N507)</f>
        <v>0</v>
      </c>
      <c r="G507" s="253">
        <f>IF(E507="","",'Listas de Precios'!O507)</f>
        <v>0</v>
      </c>
      <c r="H507" s="37"/>
      <c r="I507" s="5"/>
    </row>
    <row r="508" spans="1:9" ht="15.75" customHeight="1">
      <c r="A508" s="5"/>
      <c r="B508" s="54">
        <f>'Listas de Precios'!B508</f>
        <v>0</v>
      </c>
      <c r="C508" s="54">
        <f>IF(B508="","",'Listas de Precios'!C508)</f>
        <v>0</v>
      </c>
      <c r="D508" s="54"/>
      <c r="E508" s="251">
        <f>IF(B508="","",'Listas de Precios'!M508)</f>
        <v>0</v>
      </c>
      <c r="F508" s="252">
        <f>IF(C508="","",'Listas de Precios'!N508)</f>
        <v>0</v>
      </c>
      <c r="G508" s="253">
        <f>IF(E508="","",'Listas de Precios'!O508)</f>
        <v>0</v>
      </c>
      <c r="H508" s="37"/>
      <c r="I508" s="5"/>
    </row>
    <row r="509" spans="1:9" ht="15.75" customHeight="1">
      <c r="A509" s="5"/>
      <c r="B509" s="54">
        <f>'Listas de Precios'!B509</f>
        <v>0</v>
      </c>
      <c r="C509" s="54">
        <f>IF(B509="","",'Listas de Precios'!C509)</f>
        <v>0</v>
      </c>
      <c r="D509" s="54"/>
      <c r="E509" s="251">
        <f>IF(B509="","",'Listas de Precios'!M509)</f>
        <v>0</v>
      </c>
      <c r="F509" s="252">
        <f>IF(C509="","",'Listas de Precios'!N509)</f>
        <v>0</v>
      </c>
      <c r="G509" s="253">
        <f>IF(E509="","",'Listas de Precios'!O509)</f>
        <v>0</v>
      </c>
      <c r="H509" s="37"/>
      <c r="I509" s="5"/>
    </row>
    <row r="510" spans="1:9" ht="15.75" customHeight="1">
      <c r="A510" s="5"/>
      <c r="B510" s="54">
        <f>'Listas de Precios'!B510</f>
        <v>0</v>
      </c>
      <c r="C510" s="54">
        <f>IF(B510="","",'Listas de Precios'!C510)</f>
        <v>0</v>
      </c>
      <c r="D510" s="54"/>
      <c r="E510" s="251">
        <f>IF(B510="","",'Listas de Precios'!M510)</f>
        <v>0</v>
      </c>
      <c r="F510" s="252">
        <f>IF(C510="","",'Listas de Precios'!N510)</f>
        <v>0</v>
      </c>
      <c r="G510" s="253">
        <f>IF(E510="","",'Listas de Precios'!O510)</f>
        <v>0</v>
      </c>
      <c r="H510" s="37"/>
      <c r="I510" s="5"/>
    </row>
    <row r="511" spans="1:9" ht="15.75" customHeight="1">
      <c r="A511" s="5"/>
      <c r="B511" s="54">
        <f>'Listas de Precios'!B511</f>
        <v>0</v>
      </c>
      <c r="C511" s="54">
        <f>IF(B511="","",'Listas de Precios'!C511)</f>
        <v>0</v>
      </c>
      <c r="D511" s="54"/>
      <c r="E511" s="251">
        <f>IF(B511="","",'Listas de Precios'!M511)</f>
        <v>0</v>
      </c>
      <c r="F511" s="252">
        <f>IF(C511="","",'Listas de Precios'!N511)</f>
        <v>0</v>
      </c>
      <c r="G511" s="253">
        <f>IF(E511="","",'Listas de Precios'!O511)</f>
        <v>0</v>
      </c>
      <c r="H511" s="37"/>
      <c r="I511" s="5"/>
    </row>
    <row r="512" spans="1:9" ht="15.75" customHeight="1">
      <c r="A512" s="5"/>
      <c r="B512" s="54">
        <f>'Listas de Precios'!B512</f>
        <v>0</v>
      </c>
      <c r="C512" s="54">
        <f>IF(B512="","",'Listas de Precios'!C512)</f>
        <v>0</v>
      </c>
      <c r="D512" s="54"/>
      <c r="E512" s="251">
        <f>IF(B512="","",'Listas de Precios'!M512)</f>
        <v>0</v>
      </c>
      <c r="F512" s="252">
        <f>IF(C512="","",'Listas de Precios'!N512)</f>
        <v>0</v>
      </c>
      <c r="G512" s="253">
        <f>IF(E512="","",'Listas de Precios'!O512)</f>
        <v>0</v>
      </c>
      <c r="H512" s="37"/>
      <c r="I512" s="5"/>
    </row>
    <row r="513" spans="1:9" ht="15.75" customHeight="1">
      <c r="A513" s="5"/>
      <c r="B513" s="54">
        <f>'Listas de Precios'!B513</f>
        <v>0</v>
      </c>
      <c r="C513" s="54">
        <f>IF(B513="","",'Listas de Precios'!C513)</f>
        <v>0</v>
      </c>
      <c r="D513" s="54"/>
      <c r="E513" s="251">
        <f>IF(B513="","",'Listas de Precios'!M513)</f>
        <v>0</v>
      </c>
      <c r="F513" s="252">
        <f>IF(C513="","",'Listas de Precios'!N513)</f>
        <v>0</v>
      </c>
      <c r="G513" s="253">
        <f>IF(E513="","",'Listas de Precios'!O513)</f>
        <v>0</v>
      </c>
      <c r="H513" s="37"/>
      <c r="I513" s="5"/>
    </row>
    <row r="514" spans="1:9" ht="15.75" customHeight="1">
      <c r="A514" s="5"/>
      <c r="B514" s="54">
        <f>'Listas de Precios'!B514</f>
        <v>0</v>
      </c>
      <c r="C514" s="54">
        <f>IF(B514="","",'Listas de Precios'!C514)</f>
        <v>0</v>
      </c>
      <c r="D514" s="54"/>
      <c r="E514" s="251">
        <f>IF(B514="","",'Listas de Precios'!M514)</f>
        <v>0</v>
      </c>
      <c r="F514" s="252">
        <f>IF(C514="","",'Listas de Precios'!N514)</f>
        <v>0</v>
      </c>
      <c r="G514" s="253">
        <f>IF(E514="","",'Listas de Precios'!O514)</f>
        <v>0</v>
      </c>
      <c r="H514" s="37"/>
      <c r="I514" s="5"/>
    </row>
    <row r="515" spans="1:9" ht="15.75" customHeight="1">
      <c r="A515" s="5"/>
      <c r="B515" s="54">
        <f>'Listas de Precios'!B515</f>
        <v>0</v>
      </c>
      <c r="C515" s="54">
        <f>IF(B515="","",'Listas de Precios'!C515)</f>
        <v>0</v>
      </c>
      <c r="D515" s="54"/>
      <c r="E515" s="251">
        <f>IF(B515="","",'Listas de Precios'!M515)</f>
        <v>0</v>
      </c>
      <c r="F515" s="252">
        <f>IF(C515="","",'Listas de Precios'!N515)</f>
        <v>0</v>
      </c>
      <c r="G515" s="253">
        <f>IF(E515="","",'Listas de Precios'!O515)</f>
        <v>0</v>
      </c>
      <c r="H515" s="37"/>
      <c r="I515" s="5"/>
    </row>
    <row r="516" spans="1:9" ht="15.75" customHeight="1">
      <c r="A516" s="5"/>
      <c r="B516" s="54">
        <f>'Listas de Precios'!B516</f>
        <v>0</v>
      </c>
      <c r="C516" s="54">
        <f>IF(B516="","",'Listas de Precios'!C516)</f>
        <v>0</v>
      </c>
      <c r="D516" s="54"/>
      <c r="E516" s="251">
        <f>IF(B516="","",'Listas de Precios'!M516)</f>
        <v>0</v>
      </c>
      <c r="F516" s="252">
        <f>IF(C516="","",'Listas de Precios'!N516)</f>
        <v>0</v>
      </c>
      <c r="G516" s="253">
        <f>IF(E516="","",'Listas de Precios'!O516)</f>
        <v>0</v>
      </c>
      <c r="H516" s="37"/>
      <c r="I516" s="5"/>
    </row>
    <row r="517" spans="1:9" ht="15.75" customHeight="1">
      <c r="A517" s="5"/>
      <c r="B517" s="54">
        <f>'Listas de Precios'!B517</f>
        <v>0</v>
      </c>
      <c r="C517" s="54">
        <f>IF(B517="","",'Listas de Precios'!C517)</f>
        <v>0</v>
      </c>
      <c r="D517" s="54"/>
      <c r="E517" s="251">
        <f>IF(B517="","",'Listas de Precios'!M517)</f>
        <v>0</v>
      </c>
      <c r="F517" s="252">
        <f>IF(C517="","",'Listas de Precios'!N517)</f>
        <v>0</v>
      </c>
      <c r="G517" s="253">
        <f>IF(E517="","",'Listas de Precios'!O517)</f>
        <v>0</v>
      </c>
      <c r="H517" s="37"/>
      <c r="I517" s="5"/>
    </row>
    <row r="518" spans="1:9" ht="15.75" customHeight="1">
      <c r="A518" s="5"/>
      <c r="B518" s="54">
        <f>'Listas de Precios'!B518</f>
        <v>0</v>
      </c>
      <c r="C518" s="54">
        <f>IF(B518="","",'Listas de Precios'!C518)</f>
        <v>0</v>
      </c>
      <c r="D518" s="54"/>
      <c r="E518" s="251">
        <f>IF(B518="","",'Listas de Precios'!M518)</f>
        <v>0</v>
      </c>
      <c r="F518" s="252">
        <f>IF(C518="","",'Listas de Precios'!N518)</f>
        <v>0</v>
      </c>
      <c r="G518" s="253">
        <f>IF(E518="","",'Listas de Precios'!O518)</f>
        <v>0</v>
      </c>
      <c r="H518" s="37"/>
      <c r="I518" s="5"/>
    </row>
    <row r="519" spans="1:9" ht="15.75" customHeight="1">
      <c r="A519" s="5"/>
      <c r="B519" s="54">
        <f>'Listas de Precios'!B519</f>
        <v>0</v>
      </c>
      <c r="C519" s="54">
        <f>IF(B519="","",'Listas de Precios'!C519)</f>
        <v>0</v>
      </c>
      <c r="D519" s="54"/>
      <c r="E519" s="251">
        <f>IF(B519="","",'Listas de Precios'!M519)</f>
        <v>0</v>
      </c>
      <c r="F519" s="252">
        <f>IF(C519="","",'Listas de Precios'!N519)</f>
        <v>0</v>
      </c>
      <c r="G519" s="253">
        <f>IF(E519="","",'Listas de Precios'!O519)</f>
        <v>0</v>
      </c>
      <c r="H519" s="37"/>
      <c r="I519" s="5"/>
    </row>
    <row r="520" spans="1:9" ht="15.75" customHeight="1">
      <c r="A520" s="5"/>
      <c r="B520" s="54">
        <f>'Listas de Precios'!B520</f>
        <v>0</v>
      </c>
      <c r="C520" s="54">
        <f>IF(B520="","",'Listas de Precios'!C520)</f>
        <v>0</v>
      </c>
      <c r="D520" s="54"/>
      <c r="E520" s="251">
        <f>IF(B520="","",'Listas de Precios'!M520)</f>
        <v>0</v>
      </c>
      <c r="F520" s="252">
        <f>IF(C520="","",'Listas de Precios'!N520)</f>
        <v>0</v>
      </c>
      <c r="G520" s="253">
        <f>IF(E520="","",'Listas de Precios'!O520)</f>
        <v>0</v>
      </c>
      <c r="H520" s="37"/>
      <c r="I520" s="5"/>
    </row>
    <row r="521" spans="1:9" ht="15.75" customHeight="1">
      <c r="A521" s="5"/>
      <c r="B521" s="54">
        <f>'Listas de Precios'!B521</f>
        <v>0</v>
      </c>
      <c r="C521" s="54">
        <f>IF(B521="","",'Listas de Precios'!C521)</f>
        <v>0</v>
      </c>
      <c r="D521" s="54"/>
      <c r="E521" s="251">
        <f>IF(B521="","",'Listas de Precios'!M521)</f>
        <v>0</v>
      </c>
      <c r="F521" s="252">
        <f>IF(C521="","",'Listas de Precios'!N521)</f>
        <v>0</v>
      </c>
      <c r="G521" s="253">
        <f>IF(E521="","",'Listas de Precios'!O521)</f>
        <v>0</v>
      </c>
      <c r="H521" s="37"/>
      <c r="I521" s="5"/>
    </row>
    <row r="522" spans="1:9" ht="15.75" customHeight="1">
      <c r="A522" s="5"/>
      <c r="B522" s="54">
        <f>'Listas de Precios'!B522</f>
        <v>0</v>
      </c>
      <c r="C522" s="54">
        <f>IF(B522="","",'Listas de Precios'!C522)</f>
        <v>0</v>
      </c>
      <c r="D522" s="54"/>
      <c r="E522" s="251">
        <f>IF(B522="","",'Listas de Precios'!M522)</f>
        <v>0</v>
      </c>
      <c r="F522" s="252">
        <f>IF(C522="","",'Listas de Precios'!N522)</f>
        <v>0</v>
      </c>
      <c r="G522" s="253">
        <f>IF(E522="","",'Listas de Precios'!O522)</f>
        <v>0</v>
      </c>
      <c r="H522" s="37"/>
      <c r="I522" s="5"/>
    </row>
    <row r="523" spans="1:9" ht="15.75" customHeight="1">
      <c r="A523" s="5"/>
      <c r="B523" s="54">
        <f>'Listas de Precios'!B523</f>
        <v>0</v>
      </c>
      <c r="C523" s="54">
        <f>IF(B523="","",'Listas de Precios'!C523)</f>
        <v>0</v>
      </c>
      <c r="D523" s="54"/>
      <c r="E523" s="251">
        <f>IF(B523="","",'Listas de Precios'!M523)</f>
        <v>0</v>
      </c>
      <c r="F523" s="252">
        <f>IF(C523="","",'Listas de Precios'!N523)</f>
        <v>0</v>
      </c>
      <c r="G523" s="253">
        <f>IF(E523="","",'Listas de Precios'!O523)</f>
        <v>0</v>
      </c>
      <c r="H523" s="37"/>
      <c r="I523" s="5"/>
    </row>
    <row r="524" spans="1:9" ht="15.75" customHeight="1">
      <c r="A524" s="5"/>
      <c r="B524" s="54">
        <f>'Listas de Precios'!B524</f>
        <v>0</v>
      </c>
      <c r="C524" s="54">
        <f>IF(B524="","",'Listas de Precios'!C524)</f>
        <v>0</v>
      </c>
      <c r="D524" s="54"/>
      <c r="E524" s="251">
        <f>IF(B524="","",'Listas de Precios'!M524)</f>
        <v>0</v>
      </c>
      <c r="F524" s="252">
        <f>IF(C524="","",'Listas de Precios'!N524)</f>
        <v>0</v>
      </c>
      <c r="G524" s="253">
        <f>IF(E524="","",'Listas de Precios'!O524)</f>
        <v>0</v>
      </c>
      <c r="H524" s="37"/>
      <c r="I524" s="5"/>
    </row>
    <row r="525" spans="1:9" ht="15.75" customHeight="1">
      <c r="A525" s="5"/>
      <c r="B525" s="54">
        <f>'Listas de Precios'!B525</f>
        <v>0</v>
      </c>
      <c r="C525" s="54">
        <f>IF(B525="","",'Listas de Precios'!C525)</f>
        <v>0</v>
      </c>
      <c r="D525" s="54"/>
      <c r="E525" s="251">
        <f>IF(B525="","",'Listas de Precios'!M525)</f>
        <v>0</v>
      </c>
      <c r="F525" s="252">
        <f>IF(C525="","",'Listas de Precios'!N525)</f>
        <v>0</v>
      </c>
      <c r="G525" s="253">
        <f>IF(E525="","",'Listas de Precios'!O525)</f>
        <v>0</v>
      </c>
      <c r="H525" s="37"/>
      <c r="I525" s="5"/>
    </row>
    <row r="526" spans="1:9" ht="15.75" customHeight="1">
      <c r="A526" s="5"/>
      <c r="B526" s="54">
        <f>'Listas de Precios'!B526</f>
        <v>0</v>
      </c>
      <c r="C526" s="54">
        <f>IF(B526="","",'Listas de Precios'!C526)</f>
        <v>0</v>
      </c>
      <c r="D526" s="54"/>
      <c r="E526" s="251">
        <f>IF(B526="","",'Listas de Precios'!M526)</f>
        <v>0</v>
      </c>
      <c r="F526" s="252">
        <f>IF(C526="","",'Listas de Precios'!N526)</f>
        <v>0</v>
      </c>
      <c r="G526" s="253">
        <f>IF(E526="","",'Listas de Precios'!O526)</f>
        <v>0</v>
      </c>
      <c r="H526" s="37"/>
      <c r="I526" s="5"/>
    </row>
    <row r="527" spans="1:9" ht="15.75" customHeight="1">
      <c r="A527" s="5"/>
      <c r="B527" s="54">
        <f>'Listas de Precios'!B527</f>
        <v>0</v>
      </c>
      <c r="C527" s="54">
        <f>IF(B527="","",'Listas de Precios'!C527)</f>
        <v>0</v>
      </c>
      <c r="D527" s="54"/>
      <c r="E527" s="251">
        <f>IF(B527="","",'Listas de Precios'!M527)</f>
        <v>0</v>
      </c>
      <c r="F527" s="252">
        <f>IF(C527="","",'Listas de Precios'!N527)</f>
        <v>0</v>
      </c>
      <c r="G527" s="253">
        <f>IF(E527="","",'Listas de Precios'!O527)</f>
        <v>0</v>
      </c>
      <c r="H527" s="37"/>
      <c r="I527" s="5"/>
    </row>
    <row r="528" spans="1:9" ht="15.75" customHeight="1">
      <c r="A528" s="5"/>
      <c r="B528" s="54">
        <f>'Listas de Precios'!B528</f>
        <v>0</v>
      </c>
      <c r="C528" s="54">
        <f>IF(B528="","",'Listas de Precios'!C528)</f>
        <v>0</v>
      </c>
      <c r="D528" s="54"/>
      <c r="E528" s="251">
        <f>IF(B528="","",'Listas de Precios'!M528)</f>
        <v>0</v>
      </c>
      <c r="F528" s="252">
        <f>IF(C528="","",'Listas de Precios'!N528)</f>
        <v>0</v>
      </c>
      <c r="G528" s="253">
        <f>IF(E528="","",'Listas de Precios'!O528)</f>
        <v>0</v>
      </c>
      <c r="H528" s="37"/>
      <c r="I528" s="5"/>
    </row>
    <row r="529" spans="1:9" ht="15.75" customHeight="1">
      <c r="A529" s="5"/>
      <c r="B529" s="54">
        <f>'Listas de Precios'!B529</f>
        <v>0</v>
      </c>
      <c r="C529" s="54">
        <f>IF(B529="","",'Listas de Precios'!C529)</f>
        <v>0</v>
      </c>
      <c r="D529" s="54"/>
      <c r="E529" s="251">
        <f>IF(B529="","",'Listas de Precios'!M529)</f>
        <v>0</v>
      </c>
      <c r="F529" s="252">
        <f>IF(C529="","",'Listas de Precios'!N529)</f>
        <v>0</v>
      </c>
      <c r="G529" s="253">
        <f>IF(E529="","",'Listas de Precios'!O529)</f>
        <v>0</v>
      </c>
      <c r="H529" s="37"/>
      <c r="I529" s="5"/>
    </row>
    <row r="530" spans="1:9" ht="15.75" customHeight="1">
      <c r="A530" s="5"/>
      <c r="B530" s="54">
        <f>'Listas de Precios'!B530</f>
        <v>0</v>
      </c>
      <c r="C530" s="54">
        <f>IF(B530="","",'Listas de Precios'!C530)</f>
        <v>0</v>
      </c>
      <c r="D530" s="54"/>
      <c r="E530" s="251">
        <f>IF(B530="","",'Listas de Precios'!M530)</f>
        <v>0</v>
      </c>
      <c r="F530" s="252">
        <f>IF(C530="","",'Listas de Precios'!N530)</f>
        <v>0</v>
      </c>
      <c r="G530" s="253">
        <f>IF(E530="","",'Listas de Precios'!O530)</f>
        <v>0</v>
      </c>
      <c r="H530" s="37"/>
      <c r="I530" s="5"/>
    </row>
    <row r="531" spans="1:9" ht="15.75" customHeight="1">
      <c r="A531" s="5"/>
      <c r="B531" s="54">
        <f>'Listas de Precios'!B531</f>
        <v>0</v>
      </c>
      <c r="C531" s="54">
        <f>IF(B531="","",'Listas de Precios'!C531)</f>
        <v>0</v>
      </c>
      <c r="D531" s="54"/>
      <c r="E531" s="251">
        <f>IF(B531="","",'Listas de Precios'!M531)</f>
        <v>0</v>
      </c>
      <c r="F531" s="252">
        <f>IF(C531="","",'Listas de Precios'!N531)</f>
        <v>0</v>
      </c>
      <c r="G531" s="253">
        <f>IF(E531="","",'Listas de Precios'!O531)</f>
        <v>0</v>
      </c>
      <c r="H531" s="37"/>
      <c r="I531" s="5"/>
    </row>
    <row r="532" spans="1:9" ht="15.75" customHeight="1">
      <c r="A532" s="5"/>
      <c r="B532" s="54">
        <f>'Listas de Precios'!B532</f>
        <v>0</v>
      </c>
      <c r="C532" s="54">
        <f>IF(B532="","",'Listas de Precios'!C532)</f>
        <v>0</v>
      </c>
      <c r="D532" s="54"/>
      <c r="E532" s="251">
        <f>IF(B532="","",'Listas de Precios'!M532)</f>
        <v>0</v>
      </c>
      <c r="F532" s="252">
        <f>IF(C532="","",'Listas de Precios'!N532)</f>
        <v>0</v>
      </c>
      <c r="G532" s="253">
        <f>IF(E532="","",'Listas de Precios'!O532)</f>
        <v>0</v>
      </c>
      <c r="H532" s="37"/>
      <c r="I532" s="5"/>
    </row>
    <row r="533" spans="1:9" ht="15.75" customHeight="1">
      <c r="A533" s="5"/>
      <c r="B533" s="54">
        <f>'Listas de Precios'!B533</f>
        <v>0</v>
      </c>
      <c r="C533" s="54">
        <f>IF(B533="","",'Listas de Precios'!C533)</f>
        <v>0</v>
      </c>
      <c r="D533" s="54"/>
      <c r="E533" s="251">
        <f>IF(B533="","",'Listas de Precios'!M533)</f>
        <v>0</v>
      </c>
      <c r="F533" s="252">
        <f>IF(C533="","",'Listas de Precios'!N533)</f>
        <v>0</v>
      </c>
      <c r="G533" s="253">
        <f>IF(E533="","",'Listas de Precios'!O533)</f>
        <v>0</v>
      </c>
      <c r="H533" s="37"/>
      <c r="I533" s="5"/>
    </row>
    <row r="534" spans="1:9" ht="15.75" customHeight="1">
      <c r="A534" s="5"/>
      <c r="B534" s="54">
        <f>'Listas de Precios'!B534</f>
        <v>0</v>
      </c>
      <c r="C534" s="54">
        <f>IF(B534="","",'Listas de Precios'!C534)</f>
        <v>0</v>
      </c>
      <c r="D534" s="54"/>
      <c r="E534" s="251">
        <f>IF(B534="","",'Listas de Precios'!M534)</f>
        <v>0</v>
      </c>
      <c r="F534" s="252">
        <f>IF(C534="","",'Listas de Precios'!N534)</f>
        <v>0</v>
      </c>
      <c r="G534" s="253">
        <f>IF(E534="","",'Listas de Precios'!O534)</f>
        <v>0</v>
      </c>
      <c r="H534" s="37"/>
      <c r="I534" s="5"/>
    </row>
    <row r="535" spans="1:9" ht="15.75" customHeight="1">
      <c r="A535" s="5"/>
      <c r="B535" s="54">
        <f>'Listas de Precios'!B535</f>
        <v>0</v>
      </c>
      <c r="C535" s="54">
        <f>IF(B535="","",'Listas de Precios'!C535)</f>
        <v>0</v>
      </c>
      <c r="D535" s="54"/>
      <c r="E535" s="251">
        <f>IF(B535="","",'Listas de Precios'!M535)</f>
        <v>0</v>
      </c>
      <c r="F535" s="252">
        <f>IF(C535="","",'Listas de Precios'!N535)</f>
        <v>0</v>
      </c>
      <c r="G535" s="253">
        <f>IF(E535="","",'Listas de Precios'!O535)</f>
        <v>0</v>
      </c>
      <c r="H535" s="37"/>
      <c r="I535" s="5"/>
    </row>
    <row r="536" spans="1:9" ht="15.75" customHeight="1">
      <c r="A536" s="5"/>
      <c r="B536" s="54">
        <f>'Listas de Precios'!B536</f>
        <v>0</v>
      </c>
      <c r="C536" s="54">
        <f>IF(B536="","",'Listas de Precios'!C536)</f>
        <v>0</v>
      </c>
      <c r="D536" s="54"/>
      <c r="E536" s="251">
        <f>IF(B536="","",'Listas de Precios'!M536)</f>
        <v>0</v>
      </c>
      <c r="F536" s="252">
        <f>IF(C536="","",'Listas de Precios'!N536)</f>
        <v>0</v>
      </c>
      <c r="G536" s="253">
        <f>IF(E536="","",'Listas de Precios'!O536)</f>
        <v>0</v>
      </c>
      <c r="H536" s="37"/>
      <c r="I536" s="5"/>
    </row>
    <row r="537" spans="1:9" ht="15.75" customHeight="1">
      <c r="A537" s="5"/>
      <c r="B537" s="54">
        <f>'Listas de Precios'!B537</f>
        <v>0</v>
      </c>
      <c r="C537" s="54">
        <f>IF(B537="","",'Listas de Precios'!C537)</f>
        <v>0</v>
      </c>
      <c r="D537" s="54"/>
      <c r="E537" s="251">
        <f>IF(B537="","",'Listas de Precios'!M537)</f>
        <v>0</v>
      </c>
      <c r="F537" s="252">
        <f>IF(C537="","",'Listas de Precios'!N537)</f>
        <v>0</v>
      </c>
      <c r="G537" s="253">
        <f>IF(E537="","",'Listas de Precios'!O537)</f>
        <v>0</v>
      </c>
      <c r="H537" s="37"/>
      <c r="I537" s="5"/>
    </row>
    <row r="538" spans="1:9" ht="15.75" customHeight="1">
      <c r="A538" s="5"/>
      <c r="B538" s="54">
        <f>'Listas de Precios'!B538</f>
        <v>0</v>
      </c>
      <c r="C538" s="54">
        <f>IF(B538="","",'Listas de Precios'!C538)</f>
        <v>0</v>
      </c>
      <c r="D538" s="54"/>
      <c r="E538" s="251">
        <f>IF(B538="","",'Listas de Precios'!M538)</f>
        <v>0</v>
      </c>
      <c r="F538" s="252">
        <f>IF(C538="","",'Listas de Precios'!N538)</f>
        <v>0</v>
      </c>
      <c r="G538" s="253">
        <f>IF(E538="","",'Listas de Precios'!O538)</f>
        <v>0</v>
      </c>
      <c r="H538" s="37"/>
      <c r="I538" s="5"/>
    </row>
    <row r="539" spans="1:9" ht="15.75" customHeight="1">
      <c r="A539" s="5"/>
      <c r="B539" s="54">
        <f>'Listas de Precios'!B539</f>
        <v>0</v>
      </c>
      <c r="C539" s="54">
        <f>IF(B539="","",'Listas de Precios'!C539)</f>
        <v>0</v>
      </c>
      <c r="D539" s="54"/>
      <c r="E539" s="251">
        <f>IF(B539="","",'Listas de Precios'!M539)</f>
        <v>0</v>
      </c>
      <c r="F539" s="252">
        <f>IF(C539="","",'Listas de Precios'!N539)</f>
        <v>0</v>
      </c>
      <c r="G539" s="253">
        <f>IF(E539="","",'Listas de Precios'!O539)</f>
        <v>0</v>
      </c>
      <c r="H539" s="37"/>
      <c r="I539" s="5"/>
    </row>
    <row r="540" spans="1:9" ht="15.75" customHeight="1">
      <c r="A540" s="5"/>
      <c r="B540" s="54">
        <f>'Listas de Precios'!B540</f>
        <v>0</v>
      </c>
      <c r="C540" s="54">
        <f>IF(B540="","",'Listas de Precios'!C540)</f>
        <v>0</v>
      </c>
      <c r="D540" s="54"/>
      <c r="E540" s="251">
        <f>IF(B540="","",'Listas de Precios'!M540)</f>
        <v>0</v>
      </c>
      <c r="F540" s="252">
        <f>IF(C540="","",'Listas de Precios'!N540)</f>
        <v>0</v>
      </c>
      <c r="G540" s="253">
        <f>IF(E540="","",'Listas de Precios'!O540)</f>
        <v>0</v>
      </c>
      <c r="H540" s="37"/>
      <c r="I540" s="5"/>
    </row>
    <row r="541" spans="1:9" ht="15.75" customHeight="1">
      <c r="A541" s="5"/>
      <c r="B541" s="54">
        <f>'Listas de Precios'!B541</f>
        <v>0</v>
      </c>
      <c r="C541" s="54">
        <f>IF(B541="","",'Listas de Precios'!C541)</f>
        <v>0</v>
      </c>
      <c r="D541" s="54"/>
      <c r="E541" s="251">
        <f>IF(B541="","",'Listas de Precios'!M541)</f>
        <v>0</v>
      </c>
      <c r="F541" s="252">
        <f>IF(C541="","",'Listas de Precios'!N541)</f>
        <v>0</v>
      </c>
      <c r="G541" s="253">
        <f>IF(E541="","",'Listas de Precios'!O541)</f>
        <v>0</v>
      </c>
      <c r="H541" s="37"/>
      <c r="I541" s="5"/>
    </row>
    <row r="542" spans="1:9" ht="15.75" customHeight="1">
      <c r="A542" s="5"/>
      <c r="B542" s="54">
        <f>'Listas de Precios'!B542</f>
        <v>0</v>
      </c>
      <c r="C542" s="54">
        <f>IF(B542="","",'Listas de Precios'!C542)</f>
        <v>0</v>
      </c>
      <c r="D542" s="54"/>
      <c r="E542" s="251">
        <f>IF(B542="","",'Listas de Precios'!M542)</f>
        <v>0</v>
      </c>
      <c r="F542" s="252">
        <f>IF(C542="","",'Listas de Precios'!N542)</f>
        <v>0</v>
      </c>
      <c r="G542" s="253">
        <f>IF(E542="","",'Listas de Precios'!O542)</f>
        <v>0</v>
      </c>
      <c r="H542" s="37"/>
      <c r="I542" s="5"/>
    </row>
    <row r="543" spans="1:9" ht="15.75" customHeight="1">
      <c r="A543" s="5"/>
      <c r="B543" s="54">
        <f>'Listas de Precios'!B543</f>
        <v>0</v>
      </c>
      <c r="C543" s="54">
        <f>IF(B543="","",'Listas de Precios'!C543)</f>
        <v>0</v>
      </c>
      <c r="D543" s="54"/>
      <c r="E543" s="251">
        <f>IF(B543="","",'Listas de Precios'!M543)</f>
        <v>0</v>
      </c>
      <c r="F543" s="252">
        <f>IF(C543="","",'Listas de Precios'!N543)</f>
        <v>0</v>
      </c>
      <c r="G543" s="253">
        <f>IF(E543="","",'Listas de Precios'!O543)</f>
        <v>0</v>
      </c>
      <c r="H543" s="37"/>
      <c r="I543" s="5"/>
    </row>
    <row r="544" spans="1:9" ht="15.75" customHeight="1">
      <c r="A544" s="5"/>
      <c r="B544" s="54">
        <f>'Listas de Precios'!B544</f>
        <v>0</v>
      </c>
      <c r="C544" s="54">
        <f>IF(B544="","",'Listas de Precios'!C544)</f>
        <v>0</v>
      </c>
      <c r="D544" s="54"/>
      <c r="E544" s="251">
        <f>IF(B544="","",'Listas de Precios'!M544)</f>
        <v>0</v>
      </c>
      <c r="F544" s="252">
        <f>IF(C544="","",'Listas de Precios'!N544)</f>
        <v>0</v>
      </c>
      <c r="G544" s="253">
        <f>IF(E544="","",'Listas de Precios'!O544)</f>
        <v>0</v>
      </c>
      <c r="H544" s="37"/>
      <c r="I544" s="5"/>
    </row>
    <row r="545" spans="1:9" ht="15.75" customHeight="1">
      <c r="A545" s="5"/>
      <c r="B545" s="54">
        <f>'Listas de Precios'!B545</f>
        <v>0</v>
      </c>
      <c r="C545" s="54">
        <f>IF(B545="","",'Listas de Precios'!C545)</f>
        <v>0</v>
      </c>
      <c r="D545" s="54"/>
      <c r="E545" s="251">
        <f>IF(B545="","",'Listas de Precios'!M545)</f>
        <v>0</v>
      </c>
      <c r="F545" s="252">
        <f>IF(C545="","",'Listas de Precios'!N545)</f>
        <v>0</v>
      </c>
      <c r="G545" s="253">
        <f>IF(E545="","",'Listas de Precios'!O545)</f>
        <v>0</v>
      </c>
      <c r="H545" s="37"/>
      <c r="I545" s="5"/>
    </row>
    <row r="546" spans="1:9" ht="15.75" customHeight="1">
      <c r="A546" s="5"/>
      <c r="B546" s="54">
        <f>'Listas de Precios'!B546</f>
        <v>0</v>
      </c>
      <c r="C546" s="54">
        <f>IF(B546="","",'Listas de Precios'!C546)</f>
        <v>0</v>
      </c>
      <c r="D546" s="54"/>
      <c r="E546" s="251">
        <f>IF(B546="","",'Listas de Precios'!M546)</f>
        <v>0</v>
      </c>
      <c r="F546" s="252">
        <f>IF(C546="","",'Listas de Precios'!N546)</f>
        <v>0</v>
      </c>
      <c r="G546" s="253">
        <f>IF(E546="","",'Listas de Precios'!O546)</f>
        <v>0</v>
      </c>
      <c r="H546" s="37"/>
      <c r="I546" s="5"/>
    </row>
    <row r="547" spans="1:9" ht="15.75" customHeight="1">
      <c r="A547" s="5"/>
      <c r="B547" s="54">
        <f>'Listas de Precios'!B547</f>
        <v>0</v>
      </c>
      <c r="C547" s="54">
        <f>IF(B547="","",'Listas de Precios'!C547)</f>
        <v>0</v>
      </c>
      <c r="D547" s="54"/>
      <c r="E547" s="251">
        <f>IF(B547="","",'Listas de Precios'!M547)</f>
        <v>0</v>
      </c>
      <c r="F547" s="252">
        <f>IF(C547="","",'Listas de Precios'!N547)</f>
        <v>0</v>
      </c>
      <c r="G547" s="253">
        <f>IF(E547="","",'Listas de Precios'!O547)</f>
        <v>0</v>
      </c>
      <c r="H547" s="37"/>
      <c r="I547" s="5"/>
    </row>
    <row r="548" spans="1:9" ht="15.75" customHeight="1">
      <c r="A548" s="5"/>
      <c r="B548" s="54">
        <f>'Listas de Precios'!B548</f>
        <v>0</v>
      </c>
      <c r="C548" s="54">
        <f>IF(B548="","",'Listas de Precios'!C548)</f>
        <v>0</v>
      </c>
      <c r="D548" s="54"/>
      <c r="E548" s="251">
        <f>IF(B548="","",'Listas de Precios'!M548)</f>
        <v>0</v>
      </c>
      <c r="F548" s="252">
        <f>IF(C548="","",'Listas de Precios'!N548)</f>
        <v>0</v>
      </c>
      <c r="G548" s="253">
        <f>IF(E548="","",'Listas de Precios'!O548)</f>
        <v>0</v>
      </c>
      <c r="H548" s="37"/>
      <c r="I548" s="5"/>
    </row>
    <row r="549" spans="1:9" ht="15.75" customHeight="1">
      <c r="A549" s="5"/>
      <c r="B549" s="54">
        <f>'Listas de Precios'!B549</f>
        <v>0</v>
      </c>
      <c r="C549" s="54">
        <f>IF(B549="","",'Listas de Precios'!C549)</f>
        <v>0</v>
      </c>
      <c r="D549" s="54"/>
      <c r="E549" s="251">
        <f>IF(B549="","",'Listas de Precios'!M549)</f>
        <v>0</v>
      </c>
      <c r="F549" s="252">
        <f>IF(C549="","",'Listas de Precios'!N549)</f>
        <v>0</v>
      </c>
      <c r="G549" s="253">
        <f>IF(E549="","",'Listas de Precios'!O549)</f>
        <v>0</v>
      </c>
      <c r="H549" s="37"/>
      <c r="I549" s="5"/>
    </row>
    <row r="550" spans="1:9" ht="15.75" customHeight="1">
      <c r="A550" s="5"/>
      <c r="B550" s="54">
        <f>'Listas de Precios'!B550</f>
        <v>0</v>
      </c>
      <c r="C550" s="54">
        <f>IF(B550="","",'Listas de Precios'!C550)</f>
        <v>0</v>
      </c>
      <c r="D550" s="54"/>
      <c r="E550" s="251">
        <f>IF(B550="","",'Listas de Precios'!M550)</f>
        <v>0</v>
      </c>
      <c r="F550" s="252">
        <f>IF(C550="","",'Listas de Precios'!N550)</f>
        <v>0</v>
      </c>
      <c r="G550" s="253">
        <f>IF(E550="","",'Listas de Precios'!O550)</f>
        <v>0</v>
      </c>
      <c r="H550" s="37"/>
      <c r="I550" s="5"/>
    </row>
    <row r="551" spans="1:9" ht="15.75" customHeight="1">
      <c r="A551" s="5"/>
      <c r="B551" s="54">
        <f>'Listas de Precios'!B551</f>
        <v>0</v>
      </c>
      <c r="C551" s="54">
        <f>IF(B551="","",'Listas de Precios'!C551)</f>
        <v>0</v>
      </c>
      <c r="D551" s="54"/>
      <c r="E551" s="251">
        <f>IF(B551="","",'Listas de Precios'!M551)</f>
        <v>0</v>
      </c>
      <c r="F551" s="252">
        <f>IF(C551="","",'Listas de Precios'!N551)</f>
        <v>0</v>
      </c>
      <c r="G551" s="253">
        <f>IF(E551="","",'Listas de Precios'!O551)</f>
        <v>0</v>
      </c>
      <c r="H551" s="37"/>
      <c r="I551" s="5"/>
    </row>
    <row r="552" spans="1:9" ht="15.75" customHeight="1">
      <c r="A552" s="5"/>
      <c r="B552" s="54">
        <f>'Listas de Precios'!B552</f>
        <v>0</v>
      </c>
      <c r="C552" s="54">
        <f>IF(B552="","",'Listas de Precios'!C552)</f>
        <v>0</v>
      </c>
      <c r="D552" s="54"/>
      <c r="E552" s="251">
        <f>IF(B552="","",'Listas de Precios'!M552)</f>
        <v>0</v>
      </c>
      <c r="F552" s="252">
        <f>IF(C552="","",'Listas de Precios'!N552)</f>
        <v>0</v>
      </c>
      <c r="G552" s="253">
        <f>IF(E552="","",'Listas de Precios'!O552)</f>
        <v>0</v>
      </c>
      <c r="H552" s="37"/>
      <c r="I552" s="5"/>
    </row>
    <row r="553" spans="1:9" ht="15.75" customHeight="1">
      <c r="A553" s="5"/>
      <c r="B553" s="54">
        <f>'Listas de Precios'!B553</f>
        <v>0</v>
      </c>
      <c r="C553" s="54">
        <f>IF(B553="","",'Listas de Precios'!C553)</f>
        <v>0</v>
      </c>
      <c r="D553" s="54"/>
      <c r="E553" s="251">
        <f>IF(B553="","",'Listas de Precios'!M553)</f>
        <v>0</v>
      </c>
      <c r="F553" s="252">
        <f>IF(C553="","",'Listas de Precios'!N553)</f>
        <v>0</v>
      </c>
      <c r="G553" s="253">
        <f>IF(E553="","",'Listas de Precios'!O553)</f>
        <v>0</v>
      </c>
      <c r="H553" s="37"/>
      <c r="I553" s="5"/>
    </row>
    <row r="554" spans="1:9" ht="15.75" customHeight="1">
      <c r="A554" s="5"/>
      <c r="B554" s="54">
        <f>'Listas de Precios'!B554</f>
        <v>0</v>
      </c>
      <c r="C554" s="54">
        <f>IF(B554="","",'Listas de Precios'!C554)</f>
        <v>0</v>
      </c>
      <c r="D554" s="54"/>
      <c r="E554" s="251">
        <f>IF(B554="","",'Listas de Precios'!M554)</f>
        <v>0</v>
      </c>
      <c r="F554" s="252">
        <f>IF(C554="","",'Listas de Precios'!N554)</f>
        <v>0</v>
      </c>
      <c r="G554" s="253">
        <f>IF(E554="","",'Listas de Precios'!O554)</f>
        <v>0</v>
      </c>
      <c r="H554" s="37"/>
      <c r="I554" s="5"/>
    </row>
    <row r="555" spans="1:9" ht="15.75" customHeight="1">
      <c r="A555" s="5"/>
      <c r="B555" s="54">
        <f>'Listas de Precios'!B555</f>
        <v>0</v>
      </c>
      <c r="C555" s="54">
        <f>IF(B555="","",'Listas de Precios'!C555)</f>
        <v>0</v>
      </c>
      <c r="D555" s="54"/>
      <c r="E555" s="251">
        <f>IF(B555="","",'Listas de Precios'!M555)</f>
        <v>0</v>
      </c>
      <c r="F555" s="252">
        <f>IF(C555="","",'Listas de Precios'!N555)</f>
        <v>0</v>
      </c>
      <c r="G555" s="253">
        <f>IF(E555="","",'Listas de Precios'!O555)</f>
        <v>0</v>
      </c>
      <c r="H555" s="37"/>
      <c r="I555" s="5"/>
    </row>
    <row r="556" spans="1:9" ht="15.75" customHeight="1">
      <c r="A556" s="5"/>
      <c r="B556" s="54">
        <f>'Listas de Precios'!B556</f>
        <v>0</v>
      </c>
      <c r="C556" s="54">
        <f>IF(B556="","",'Listas de Precios'!C556)</f>
        <v>0</v>
      </c>
      <c r="D556" s="54"/>
      <c r="E556" s="251">
        <f>IF(B556="","",'Listas de Precios'!M556)</f>
        <v>0</v>
      </c>
      <c r="F556" s="252">
        <f>IF(C556="","",'Listas de Precios'!N556)</f>
        <v>0</v>
      </c>
      <c r="G556" s="253">
        <f>IF(E556="","",'Listas de Precios'!O556)</f>
        <v>0</v>
      </c>
      <c r="H556" s="37"/>
      <c r="I556" s="5"/>
    </row>
    <row r="557" spans="1:9" ht="15.75" customHeight="1">
      <c r="A557" s="5"/>
      <c r="B557" s="54">
        <f>'Listas de Precios'!B557</f>
        <v>0</v>
      </c>
      <c r="C557" s="54">
        <f>IF(B557="","",'Listas de Precios'!C557)</f>
        <v>0</v>
      </c>
      <c r="D557" s="54"/>
      <c r="E557" s="251">
        <f>IF(B557="","",'Listas de Precios'!M557)</f>
        <v>0</v>
      </c>
      <c r="F557" s="252">
        <f>IF(C557="","",'Listas de Precios'!N557)</f>
        <v>0</v>
      </c>
      <c r="G557" s="253">
        <f>IF(E557="","",'Listas de Precios'!O557)</f>
        <v>0</v>
      </c>
      <c r="H557" s="37"/>
      <c r="I557" s="5"/>
    </row>
    <row r="558" spans="1:9" ht="15.75" customHeight="1">
      <c r="A558" s="5"/>
      <c r="B558" s="54">
        <f>'Listas de Precios'!B558</f>
        <v>0</v>
      </c>
      <c r="C558" s="54">
        <f>IF(B558="","",'Listas de Precios'!C558)</f>
        <v>0</v>
      </c>
      <c r="D558" s="54"/>
      <c r="E558" s="251">
        <f>IF(B558="","",'Listas de Precios'!M558)</f>
        <v>0</v>
      </c>
      <c r="F558" s="252">
        <f>IF(C558="","",'Listas de Precios'!N558)</f>
        <v>0</v>
      </c>
      <c r="G558" s="253">
        <f>IF(E558="","",'Listas de Precios'!O558)</f>
        <v>0</v>
      </c>
      <c r="H558" s="37"/>
      <c r="I558" s="5"/>
    </row>
    <row r="559" spans="1:9" ht="15.75" customHeight="1">
      <c r="A559" s="5"/>
      <c r="B559" s="54">
        <f>'Listas de Precios'!B559</f>
        <v>0</v>
      </c>
      <c r="C559" s="54">
        <f>IF(B559="","",'Listas de Precios'!C559)</f>
        <v>0</v>
      </c>
      <c r="D559" s="54"/>
      <c r="E559" s="251">
        <f>IF(B559="","",'Listas de Precios'!M559)</f>
        <v>0</v>
      </c>
      <c r="F559" s="252">
        <f>IF(C559="","",'Listas de Precios'!N559)</f>
        <v>0</v>
      </c>
      <c r="G559" s="253">
        <f>IF(E559="","",'Listas de Precios'!O559)</f>
        <v>0</v>
      </c>
      <c r="H559" s="37"/>
      <c r="I559" s="5"/>
    </row>
    <row r="560" spans="1:9" ht="15.75" customHeight="1">
      <c r="A560" s="5"/>
      <c r="B560" s="54">
        <f>'Listas de Precios'!B560</f>
        <v>0</v>
      </c>
      <c r="C560" s="54">
        <f>IF(B560="","",'Listas de Precios'!C560)</f>
        <v>0</v>
      </c>
      <c r="D560" s="54"/>
      <c r="E560" s="251">
        <f>IF(B560="","",'Listas de Precios'!M560)</f>
        <v>0</v>
      </c>
      <c r="F560" s="252">
        <f>IF(C560="","",'Listas de Precios'!N560)</f>
        <v>0</v>
      </c>
      <c r="G560" s="253">
        <f>IF(E560="","",'Listas de Precios'!O560)</f>
        <v>0</v>
      </c>
      <c r="H560" s="37"/>
      <c r="I560" s="5"/>
    </row>
    <row r="561" spans="1:9" ht="15.75" customHeight="1">
      <c r="A561" s="5"/>
      <c r="B561" s="54">
        <f>'Listas de Precios'!B561</f>
        <v>0</v>
      </c>
      <c r="C561" s="54">
        <f>IF(B561="","",'Listas de Precios'!C561)</f>
        <v>0</v>
      </c>
      <c r="D561" s="54"/>
      <c r="E561" s="251">
        <f>IF(B561="","",'Listas de Precios'!M561)</f>
        <v>0</v>
      </c>
      <c r="F561" s="252">
        <f>IF(C561="","",'Listas de Precios'!N561)</f>
        <v>0</v>
      </c>
      <c r="G561" s="253">
        <f>IF(E561="","",'Listas de Precios'!O561)</f>
        <v>0</v>
      </c>
      <c r="H561" s="37"/>
      <c r="I561" s="5"/>
    </row>
    <row r="562" spans="1:9" ht="15.75" customHeight="1">
      <c r="A562" s="5"/>
      <c r="B562" s="54">
        <f>'Listas de Precios'!B562</f>
        <v>0</v>
      </c>
      <c r="C562" s="54">
        <f>IF(B562="","",'Listas de Precios'!C562)</f>
        <v>0</v>
      </c>
      <c r="D562" s="54"/>
      <c r="E562" s="251">
        <f>IF(B562="","",'Listas de Precios'!M562)</f>
        <v>0</v>
      </c>
      <c r="F562" s="252">
        <f>IF(C562="","",'Listas de Precios'!N562)</f>
        <v>0</v>
      </c>
      <c r="G562" s="253">
        <f>IF(E562="","",'Listas de Precios'!O562)</f>
        <v>0</v>
      </c>
      <c r="H562" s="37"/>
      <c r="I562" s="5"/>
    </row>
    <row r="563" spans="1:9" ht="15.75" customHeight="1">
      <c r="A563" s="5"/>
      <c r="B563" s="54">
        <f>'Listas de Precios'!B563</f>
        <v>0</v>
      </c>
      <c r="C563" s="54">
        <f>IF(B563="","",'Listas de Precios'!C563)</f>
        <v>0</v>
      </c>
      <c r="D563" s="54"/>
      <c r="E563" s="251">
        <f>IF(B563="","",'Listas de Precios'!M563)</f>
        <v>0</v>
      </c>
      <c r="F563" s="252">
        <f>IF(C563="","",'Listas de Precios'!N563)</f>
        <v>0</v>
      </c>
      <c r="G563" s="253">
        <f>IF(E563="","",'Listas de Precios'!O563)</f>
        <v>0</v>
      </c>
      <c r="H563" s="37"/>
      <c r="I563" s="5"/>
    </row>
    <row r="564" spans="1:9" ht="15.75" customHeight="1">
      <c r="A564" s="5"/>
      <c r="B564" s="54">
        <f>'Listas de Precios'!B564</f>
        <v>0</v>
      </c>
      <c r="C564" s="54">
        <f>IF(B564="","",'Listas de Precios'!C564)</f>
        <v>0</v>
      </c>
      <c r="D564" s="54"/>
      <c r="E564" s="251">
        <f>IF(B564="","",'Listas de Precios'!M564)</f>
        <v>0</v>
      </c>
      <c r="F564" s="252">
        <f>IF(C564="","",'Listas de Precios'!N564)</f>
        <v>0</v>
      </c>
      <c r="G564" s="253">
        <f>IF(E564="","",'Listas de Precios'!O564)</f>
        <v>0</v>
      </c>
      <c r="H564" s="37"/>
      <c r="I564" s="5"/>
    </row>
    <row r="565" spans="1:9" ht="15.75" customHeight="1">
      <c r="A565" s="5"/>
      <c r="B565" s="54">
        <f>'Listas de Precios'!B565</f>
        <v>0</v>
      </c>
      <c r="C565" s="54">
        <f>IF(B565="","",'Listas de Precios'!C565)</f>
        <v>0</v>
      </c>
      <c r="D565" s="54"/>
      <c r="E565" s="251">
        <f>IF(B565="","",'Listas de Precios'!M565)</f>
        <v>0</v>
      </c>
      <c r="F565" s="252">
        <f>IF(C565="","",'Listas de Precios'!N565)</f>
        <v>0</v>
      </c>
      <c r="G565" s="253">
        <f>IF(E565="","",'Listas de Precios'!O565)</f>
        <v>0</v>
      </c>
      <c r="H565" s="37"/>
      <c r="I565" s="5"/>
    </row>
    <row r="566" spans="1:9" ht="15.75" customHeight="1">
      <c r="A566" s="5"/>
      <c r="B566" s="54">
        <f>'Listas de Precios'!B566</f>
        <v>0</v>
      </c>
      <c r="C566" s="54">
        <f>IF(B566="","",'Listas de Precios'!C566)</f>
        <v>0</v>
      </c>
      <c r="D566" s="54"/>
      <c r="E566" s="251">
        <f>IF(B566="","",'Listas de Precios'!M566)</f>
        <v>0</v>
      </c>
      <c r="F566" s="252">
        <f>IF(C566="","",'Listas de Precios'!N566)</f>
        <v>0</v>
      </c>
      <c r="G566" s="253">
        <f>IF(E566="","",'Listas de Precios'!O566)</f>
        <v>0</v>
      </c>
      <c r="H566" s="37"/>
      <c r="I566" s="5"/>
    </row>
    <row r="567" spans="1:9" ht="15.75" customHeight="1">
      <c r="A567" s="5"/>
      <c r="B567" s="54">
        <f>'Listas de Precios'!B567</f>
        <v>0</v>
      </c>
      <c r="C567" s="54">
        <f>IF(B567="","",'Listas de Precios'!C567)</f>
        <v>0</v>
      </c>
      <c r="D567" s="54"/>
      <c r="E567" s="251">
        <f>IF(B567="","",'Listas de Precios'!M567)</f>
        <v>0</v>
      </c>
      <c r="F567" s="252">
        <f>IF(C567="","",'Listas de Precios'!N567)</f>
        <v>0</v>
      </c>
      <c r="G567" s="253">
        <f>IF(E567="","",'Listas de Precios'!O567)</f>
        <v>0</v>
      </c>
      <c r="H567" s="37"/>
      <c r="I567" s="5"/>
    </row>
    <row r="568" spans="1:9" ht="15.75" customHeight="1">
      <c r="A568" s="5"/>
      <c r="B568" s="54">
        <f>'Listas de Precios'!B568</f>
        <v>0</v>
      </c>
      <c r="C568" s="54">
        <f>IF(B568="","",'Listas de Precios'!C568)</f>
        <v>0</v>
      </c>
      <c r="D568" s="54"/>
      <c r="E568" s="251">
        <f>IF(B568="","",'Listas de Precios'!M568)</f>
        <v>0</v>
      </c>
      <c r="F568" s="252">
        <f>IF(C568="","",'Listas de Precios'!N568)</f>
        <v>0</v>
      </c>
      <c r="G568" s="253">
        <f>IF(E568="","",'Listas de Precios'!O568)</f>
        <v>0</v>
      </c>
      <c r="H568" s="37"/>
      <c r="I568" s="5"/>
    </row>
    <row r="569" spans="1:9" ht="15.75" customHeight="1">
      <c r="A569" s="5"/>
      <c r="B569" s="54">
        <f>'Listas de Precios'!B569</f>
        <v>0</v>
      </c>
      <c r="C569" s="54">
        <f>IF(B569="","",'Listas de Precios'!C569)</f>
        <v>0</v>
      </c>
      <c r="D569" s="54"/>
      <c r="E569" s="251">
        <f>IF(B569="","",'Listas de Precios'!M569)</f>
        <v>0</v>
      </c>
      <c r="F569" s="252">
        <f>IF(C569="","",'Listas de Precios'!N569)</f>
        <v>0</v>
      </c>
      <c r="G569" s="253">
        <f>IF(E569="","",'Listas de Precios'!O569)</f>
        <v>0</v>
      </c>
      <c r="H569" s="37"/>
      <c r="I569" s="5"/>
    </row>
    <row r="570" spans="1:9" ht="15.75" customHeight="1">
      <c r="A570" s="5"/>
      <c r="B570" s="54">
        <f>'Listas de Precios'!B570</f>
        <v>0</v>
      </c>
      <c r="C570" s="54">
        <f>IF(B570="","",'Listas de Precios'!C570)</f>
        <v>0</v>
      </c>
      <c r="D570" s="54"/>
      <c r="E570" s="251">
        <f>IF(B570="","",'Listas de Precios'!M570)</f>
        <v>0</v>
      </c>
      <c r="F570" s="252">
        <f>IF(C570="","",'Listas de Precios'!N570)</f>
        <v>0</v>
      </c>
      <c r="G570" s="253">
        <f>IF(E570="","",'Listas de Precios'!O570)</f>
        <v>0</v>
      </c>
      <c r="H570" s="37"/>
      <c r="I570" s="5"/>
    </row>
    <row r="571" spans="1:9" ht="15.75" customHeight="1">
      <c r="A571" s="5"/>
      <c r="B571" s="54">
        <f>'Listas de Precios'!B571</f>
        <v>0</v>
      </c>
      <c r="C571" s="54">
        <f>IF(B571="","",'Listas de Precios'!C571)</f>
        <v>0</v>
      </c>
      <c r="D571" s="54"/>
      <c r="E571" s="251">
        <f>IF(B571="","",'Listas de Precios'!M571)</f>
        <v>0</v>
      </c>
      <c r="F571" s="252">
        <f>IF(C571="","",'Listas de Precios'!N571)</f>
        <v>0</v>
      </c>
      <c r="G571" s="253">
        <f>IF(E571="","",'Listas de Precios'!O571)</f>
        <v>0</v>
      </c>
      <c r="H571" s="37"/>
      <c r="I571" s="5"/>
    </row>
    <row r="572" spans="1:9" ht="15.75" customHeight="1">
      <c r="A572" s="5"/>
      <c r="B572" s="54">
        <f>'Listas de Precios'!B572</f>
        <v>0</v>
      </c>
      <c r="C572" s="54">
        <f>IF(B572="","",'Listas de Precios'!C572)</f>
        <v>0</v>
      </c>
      <c r="D572" s="54"/>
      <c r="E572" s="251">
        <f>IF(B572="","",'Listas de Precios'!M572)</f>
        <v>0</v>
      </c>
      <c r="F572" s="252">
        <f>IF(C572="","",'Listas de Precios'!N572)</f>
        <v>0</v>
      </c>
      <c r="G572" s="253">
        <f>IF(E572="","",'Listas de Precios'!O572)</f>
        <v>0</v>
      </c>
      <c r="H572" s="37"/>
      <c r="I572" s="5"/>
    </row>
    <row r="573" spans="1:9" ht="15.75" customHeight="1">
      <c r="A573" s="5"/>
      <c r="B573" s="54">
        <f>'Listas de Precios'!B573</f>
        <v>0</v>
      </c>
      <c r="C573" s="54">
        <f>IF(B573="","",'Listas de Precios'!C573)</f>
        <v>0</v>
      </c>
      <c r="D573" s="54"/>
      <c r="E573" s="251">
        <f>IF(B573="","",'Listas de Precios'!M573)</f>
        <v>0</v>
      </c>
      <c r="F573" s="252">
        <f>IF(C573="","",'Listas de Precios'!N573)</f>
        <v>0</v>
      </c>
      <c r="G573" s="253">
        <f>IF(E573="","",'Listas de Precios'!O573)</f>
        <v>0</v>
      </c>
      <c r="H573" s="37"/>
      <c r="I573" s="5"/>
    </row>
    <row r="574" spans="1:9" ht="15.75" customHeight="1">
      <c r="A574" s="5"/>
      <c r="B574" s="54">
        <f>'Listas de Precios'!B574</f>
        <v>0</v>
      </c>
      <c r="C574" s="54">
        <f>IF(B574="","",'Listas de Precios'!C574)</f>
        <v>0</v>
      </c>
      <c r="D574" s="54"/>
      <c r="E574" s="251">
        <f>IF(B574="","",'Listas de Precios'!M574)</f>
        <v>0</v>
      </c>
      <c r="F574" s="252">
        <f>IF(C574="","",'Listas de Precios'!N574)</f>
        <v>0</v>
      </c>
      <c r="G574" s="253">
        <f>IF(E574="","",'Listas de Precios'!O574)</f>
        <v>0</v>
      </c>
      <c r="H574" s="37"/>
      <c r="I574" s="5"/>
    </row>
    <row r="575" spans="1:9" ht="15.75" customHeight="1">
      <c r="A575" s="5"/>
      <c r="B575" s="54">
        <f>'Listas de Precios'!B575</f>
        <v>0</v>
      </c>
      <c r="C575" s="54">
        <f>IF(B575="","",'Listas de Precios'!C575)</f>
        <v>0</v>
      </c>
      <c r="D575" s="54"/>
      <c r="E575" s="251">
        <f>IF(B575="","",'Listas de Precios'!M575)</f>
        <v>0</v>
      </c>
      <c r="F575" s="252">
        <f>IF(C575="","",'Listas de Precios'!N575)</f>
        <v>0</v>
      </c>
      <c r="G575" s="253">
        <f>IF(E575="","",'Listas de Precios'!O575)</f>
        <v>0</v>
      </c>
      <c r="H575" s="37"/>
      <c r="I575" s="5"/>
    </row>
    <row r="576" spans="1:9" ht="15.75" customHeight="1">
      <c r="A576" s="5"/>
      <c r="B576" s="54">
        <f>'Listas de Precios'!B576</f>
        <v>0</v>
      </c>
      <c r="C576" s="54">
        <f>IF(B576="","",'Listas de Precios'!C576)</f>
        <v>0</v>
      </c>
      <c r="D576" s="54"/>
      <c r="E576" s="251">
        <f>IF(B576="","",'Listas de Precios'!M576)</f>
        <v>0</v>
      </c>
      <c r="F576" s="252">
        <f>IF(C576="","",'Listas de Precios'!N576)</f>
        <v>0</v>
      </c>
      <c r="G576" s="253">
        <f>IF(E576="","",'Listas de Precios'!O576)</f>
        <v>0</v>
      </c>
      <c r="H576" s="37"/>
      <c r="I576" s="5"/>
    </row>
    <row r="577" spans="1:9" ht="15.75" customHeight="1">
      <c r="A577" s="5"/>
      <c r="B577" s="54">
        <f>'Listas de Precios'!B577</f>
        <v>0</v>
      </c>
      <c r="C577" s="54">
        <f>IF(B577="","",'Listas de Precios'!C577)</f>
        <v>0</v>
      </c>
      <c r="D577" s="54"/>
      <c r="E577" s="251">
        <f>IF(B577="","",'Listas de Precios'!M577)</f>
        <v>0</v>
      </c>
      <c r="F577" s="252">
        <f>IF(C577="","",'Listas de Precios'!N577)</f>
        <v>0</v>
      </c>
      <c r="G577" s="253">
        <f>IF(E577="","",'Listas de Precios'!O577)</f>
        <v>0</v>
      </c>
      <c r="H577" s="37"/>
      <c r="I577" s="5"/>
    </row>
    <row r="578" spans="1:9" ht="15.75" customHeight="1">
      <c r="A578" s="5"/>
      <c r="B578" s="54">
        <f>'Listas de Precios'!B578</f>
        <v>0</v>
      </c>
      <c r="C578" s="54">
        <f>IF(B578="","",'Listas de Precios'!C578)</f>
        <v>0</v>
      </c>
      <c r="D578" s="54"/>
      <c r="E578" s="251">
        <f>IF(B578="","",'Listas de Precios'!M578)</f>
        <v>0</v>
      </c>
      <c r="F578" s="252">
        <f>IF(C578="","",'Listas de Precios'!N578)</f>
        <v>0</v>
      </c>
      <c r="G578" s="253">
        <f>IF(E578="","",'Listas de Precios'!O578)</f>
        <v>0</v>
      </c>
      <c r="H578" s="37"/>
      <c r="I578" s="5"/>
    </row>
    <row r="579" spans="1:9" ht="15.75" customHeight="1">
      <c r="A579" s="5"/>
      <c r="B579" s="54">
        <f>'Listas de Precios'!B579</f>
        <v>0</v>
      </c>
      <c r="C579" s="54">
        <f>IF(B579="","",'Listas de Precios'!C579)</f>
        <v>0</v>
      </c>
      <c r="D579" s="54"/>
      <c r="E579" s="251">
        <f>IF(B579="","",'Listas de Precios'!M579)</f>
        <v>0</v>
      </c>
      <c r="F579" s="252">
        <f>IF(C579="","",'Listas de Precios'!N579)</f>
        <v>0</v>
      </c>
      <c r="G579" s="253">
        <f>IF(E579="","",'Listas de Precios'!O579)</f>
        <v>0</v>
      </c>
      <c r="H579" s="37"/>
      <c r="I579" s="5"/>
    </row>
    <row r="580" spans="1:9" ht="15.75" customHeight="1">
      <c r="A580" s="5"/>
      <c r="B580" s="54">
        <f>'Listas de Precios'!B580</f>
        <v>0</v>
      </c>
      <c r="C580" s="54">
        <f>IF(B580="","",'Listas de Precios'!C580)</f>
        <v>0</v>
      </c>
      <c r="D580" s="54"/>
      <c r="E580" s="251">
        <f>IF(B580="","",'Listas de Precios'!M580)</f>
        <v>0</v>
      </c>
      <c r="F580" s="252">
        <f>IF(C580="","",'Listas de Precios'!N580)</f>
        <v>0</v>
      </c>
      <c r="G580" s="253">
        <f>IF(E580="","",'Listas de Precios'!O580)</f>
        <v>0</v>
      </c>
      <c r="H580" s="37"/>
      <c r="I580" s="5"/>
    </row>
    <row r="581" spans="1:9" ht="15.75" customHeight="1">
      <c r="A581" s="5"/>
      <c r="B581" s="54">
        <f>'Listas de Precios'!B581</f>
        <v>0</v>
      </c>
      <c r="C581" s="54">
        <f>IF(B581="","",'Listas de Precios'!C581)</f>
        <v>0</v>
      </c>
      <c r="D581" s="54"/>
      <c r="E581" s="251">
        <f>IF(B581="","",'Listas de Precios'!M581)</f>
        <v>0</v>
      </c>
      <c r="F581" s="252">
        <f>IF(C581="","",'Listas de Precios'!N581)</f>
        <v>0</v>
      </c>
      <c r="G581" s="253">
        <f>IF(E581="","",'Listas de Precios'!O581)</f>
        <v>0</v>
      </c>
      <c r="H581" s="37"/>
      <c r="I581" s="5"/>
    </row>
    <row r="582" spans="1:9" ht="15.75" customHeight="1">
      <c r="A582" s="5"/>
      <c r="B582" s="54">
        <f>'Listas de Precios'!B582</f>
        <v>0</v>
      </c>
      <c r="C582" s="54">
        <f>IF(B582="","",'Listas de Precios'!C582)</f>
        <v>0</v>
      </c>
      <c r="D582" s="54"/>
      <c r="E582" s="251">
        <f>IF(B582="","",'Listas de Precios'!M582)</f>
        <v>0</v>
      </c>
      <c r="F582" s="252">
        <f>IF(C582="","",'Listas de Precios'!N582)</f>
        <v>0</v>
      </c>
      <c r="G582" s="253">
        <f>IF(E582="","",'Listas de Precios'!O582)</f>
        <v>0</v>
      </c>
      <c r="H582" s="37"/>
      <c r="I582" s="5"/>
    </row>
    <row r="583" spans="1:9" ht="15.75" customHeight="1">
      <c r="A583" s="5"/>
      <c r="B583" s="54">
        <f>'Listas de Precios'!B583</f>
        <v>0</v>
      </c>
      <c r="C583" s="54">
        <f>IF(B583="","",'Listas de Precios'!C583)</f>
        <v>0</v>
      </c>
      <c r="D583" s="54"/>
      <c r="E583" s="251">
        <f>IF(B583="","",'Listas de Precios'!M583)</f>
        <v>0</v>
      </c>
      <c r="F583" s="252">
        <f>IF(C583="","",'Listas de Precios'!N583)</f>
        <v>0</v>
      </c>
      <c r="G583" s="253">
        <f>IF(E583="","",'Listas de Precios'!O583)</f>
        <v>0</v>
      </c>
      <c r="H583" s="37"/>
      <c r="I583" s="5"/>
    </row>
    <row r="584" spans="1:9" ht="15.75" customHeight="1">
      <c r="A584" s="5"/>
      <c r="B584" s="54">
        <f>'Listas de Precios'!B584</f>
        <v>0</v>
      </c>
      <c r="C584" s="54">
        <f>IF(B584="","",'Listas de Precios'!C584)</f>
        <v>0</v>
      </c>
      <c r="D584" s="54"/>
      <c r="E584" s="251">
        <f>IF(B584="","",'Listas de Precios'!M584)</f>
        <v>0</v>
      </c>
      <c r="F584" s="252">
        <f>IF(C584="","",'Listas de Precios'!N584)</f>
        <v>0</v>
      </c>
      <c r="G584" s="253">
        <f>IF(E584="","",'Listas de Precios'!O584)</f>
        <v>0</v>
      </c>
      <c r="H584" s="37"/>
      <c r="I584" s="5"/>
    </row>
    <row r="585" spans="1:9" ht="15.75" customHeight="1">
      <c r="A585" s="5"/>
      <c r="B585" s="54">
        <f>'Listas de Precios'!B585</f>
        <v>0</v>
      </c>
      <c r="C585" s="54">
        <f>IF(B585="","",'Listas de Precios'!C585)</f>
        <v>0</v>
      </c>
      <c r="D585" s="54"/>
      <c r="E585" s="251">
        <f>IF(B585="","",'Listas de Precios'!M585)</f>
        <v>0</v>
      </c>
      <c r="F585" s="252">
        <f>IF(C585="","",'Listas de Precios'!N585)</f>
        <v>0</v>
      </c>
      <c r="G585" s="253">
        <f>IF(E585="","",'Listas de Precios'!O585)</f>
        <v>0</v>
      </c>
      <c r="H585" s="37"/>
      <c r="I585" s="5"/>
    </row>
    <row r="586" spans="1:9" ht="15.75" customHeight="1">
      <c r="A586" s="5"/>
      <c r="B586" s="54">
        <f>'Listas de Precios'!B586</f>
        <v>0</v>
      </c>
      <c r="C586" s="54">
        <f>IF(B586="","",'Listas de Precios'!C586)</f>
        <v>0</v>
      </c>
      <c r="D586" s="54"/>
      <c r="E586" s="251">
        <f>IF(B586="","",'Listas de Precios'!M586)</f>
        <v>0</v>
      </c>
      <c r="F586" s="252">
        <f>IF(C586="","",'Listas de Precios'!N586)</f>
        <v>0</v>
      </c>
      <c r="G586" s="253">
        <f>IF(E586="","",'Listas de Precios'!O586)</f>
        <v>0</v>
      </c>
      <c r="H586" s="37"/>
      <c r="I586" s="5"/>
    </row>
    <row r="587" spans="1:9" ht="15.75" customHeight="1">
      <c r="A587" s="5"/>
      <c r="B587" s="54">
        <f>'Listas de Precios'!B587</f>
        <v>0</v>
      </c>
      <c r="C587" s="54">
        <f>IF(B587="","",'Listas de Precios'!C587)</f>
        <v>0</v>
      </c>
      <c r="D587" s="54"/>
      <c r="E587" s="251">
        <f>IF(B587="","",'Listas de Precios'!M587)</f>
        <v>0</v>
      </c>
      <c r="F587" s="252">
        <f>IF(C587="","",'Listas de Precios'!N587)</f>
        <v>0</v>
      </c>
      <c r="G587" s="253">
        <f>IF(E587="","",'Listas de Precios'!O587)</f>
        <v>0</v>
      </c>
      <c r="H587" s="37"/>
      <c r="I587" s="5"/>
    </row>
    <row r="588" spans="1:9" ht="15.75" customHeight="1">
      <c r="A588" s="5"/>
      <c r="B588" s="54">
        <f>'Listas de Precios'!B588</f>
        <v>0</v>
      </c>
      <c r="C588" s="54">
        <f>IF(B588="","",'Listas de Precios'!C588)</f>
        <v>0</v>
      </c>
      <c r="D588" s="54"/>
      <c r="E588" s="251">
        <f>IF(B588="","",'Listas de Precios'!M588)</f>
        <v>0</v>
      </c>
      <c r="F588" s="252">
        <f>IF(C588="","",'Listas de Precios'!N588)</f>
        <v>0</v>
      </c>
      <c r="G588" s="253">
        <f>IF(E588="","",'Listas de Precios'!O588)</f>
        <v>0</v>
      </c>
      <c r="H588" s="37"/>
      <c r="I588" s="5"/>
    </row>
    <row r="589" spans="1:9" ht="15.75" customHeight="1">
      <c r="A589" s="5"/>
      <c r="B589" s="54">
        <f>'Listas de Precios'!B589</f>
        <v>0</v>
      </c>
      <c r="C589" s="54">
        <f>IF(B589="","",'Listas de Precios'!C589)</f>
        <v>0</v>
      </c>
      <c r="D589" s="54"/>
      <c r="E589" s="251">
        <f>IF(B589="","",'Listas de Precios'!M589)</f>
        <v>0</v>
      </c>
      <c r="F589" s="252">
        <f>IF(C589="","",'Listas de Precios'!N589)</f>
        <v>0</v>
      </c>
      <c r="G589" s="253">
        <f>IF(E589="","",'Listas de Precios'!O589)</f>
        <v>0</v>
      </c>
      <c r="H589" s="37"/>
      <c r="I589" s="5"/>
    </row>
    <row r="590" spans="1:9" ht="15.75" customHeight="1">
      <c r="A590" s="5"/>
      <c r="B590" s="54">
        <f>'Listas de Precios'!B590</f>
        <v>0</v>
      </c>
      <c r="C590" s="54">
        <f>IF(B590="","",'Listas de Precios'!C590)</f>
        <v>0</v>
      </c>
      <c r="D590" s="54"/>
      <c r="E590" s="251">
        <f>IF(B590="","",'Listas de Precios'!M590)</f>
        <v>0</v>
      </c>
      <c r="F590" s="252">
        <f>IF(C590="","",'Listas de Precios'!N590)</f>
        <v>0</v>
      </c>
      <c r="G590" s="253">
        <f>IF(E590="","",'Listas de Precios'!O590)</f>
        <v>0</v>
      </c>
      <c r="H590" s="37"/>
      <c r="I590" s="5"/>
    </row>
    <row r="591" spans="1:9" ht="15.75" customHeight="1">
      <c r="A591" s="5"/>
      <c r="B591" s="54">
        <f>'Listas de Precios'!B591</f>
        <v>0</v>
      </c>
      <c r="C591" s="54">
        <f>IF(B591="","",'Listas de Precios'!C591)</f>
        <v>0</v>
      </c>
      <c r="D591" s="54"/>
      <c r="E591" s="251">
        <f>IF(B591="","",'Listas de Precios'!M591)</f>
        <v>0</v>
      </c>
      <c r="F591" s="252">
        <f>IF(C591="","",'Listas de Precios'!N591)</f>
        <v>0</v>
      </c>
      <c r="G591" s="253">
        <f>IF(E591="","",'Listas de Precios'!O591)</f>
        <v>0</v>
      </c>
      <c r="H591" s="37"/>
      <c r="I591" s="5"/>
    </row>
    <row r="592" spans="1:9" ht="15.75" customHeight="1">
      <c r="A592" s="5"/>
      <c r="B592" s="54">
        <f>'Listas de Precios'!B592</f>
        <v>0</v>
      </c>
      <c r="C592" s="54">
        <f>IF(B592="","",'Listas de Precios'!C592)</f>
        <v>0</v>
      </c>
      <c r="D592" s="54"/>
      <c r="E592" s="251">
        <f>IF(B592="","",'Listas de Precios'!M592)</f>
        <v>0</v>
      </c>
      <c r="F592" s="252">
        <f>IF(C592="","",'Listas de Precios'!N592)</f>
        <v>0</v>
      </c>
      <c r="G592" s="253">
        <f>IF(E592="","",'Listas de Precios'!O592)</f>
        <v>0</v>
      </c>
      <c r="H592" s="37"/>
      <c r="I592" s="5"/>
    </row>
    <row r="593" spans="1:9" ht="15.75" customHeight="1">
      <c r="A593" s="5"/>
      <c r="B593" s="54">
        <f>'Listas de Precios'!B593</f>
        <v>0</v>
      </c>
      <c r="C593" s="54">
        <f>IF(B593="","",'Listas de Precios'!C593)</f>
        <v>0</v>
      </c>
      <c r="D593" s="54"/>
      <c r="E593" s="251">
        <f>IF(B593="","",'Listas de Precios'!M593)</f>
        <v>0</v>
      </c>
      <c r="F593" s="252">
        <f>IF(C593="","",'Listas de Precios'!N593)</f>
        <v>0</v>
      </c>
      <c r="G593" s="253">
        <f>IF(E593="","",'Listas de Precios'!O593)</f>
        <v>0</v>
      </c>
      <c r="H593" s="37"/>
      <c r="I593" s="5"/>
    </row>
    <row r="594" spans="1:9" ht="15.75" customHeight="1">
      <c r="A594" s="5"/>
      <c r="B594" s="54">
        <f>'Listas de Precios'!B594</f>
        <v>0</v>
      </c>
      <c r="C594" s="54">
        <f>IF(B594="","",'Listas de Precios'!C594)</f>
        <v>0</v>
      </c>
      <c r="D594" s="54"/>
      <c r="E594" s="251">
        <f>IF(B594="","",'Listas de Precios'!M594)</f>
        <v>0</v>
      </c>
      <c r="F594" s="252">
        <f>IF(C594="","",'Listas de Precios'!N594)</f>
        <v>0</v>
      </c>
      <c r="G594" s="253">
        <f>IF(E594="","",'Listas de Precios'!O594)</f>
        <v>0</v>
      </c>
      <c r="H594" s="37"/>
      <c r="I594" s="5"/>
    </row>
    <row r="595" spans="1:9" ht="15.75" customHeight="1">
      <c r="A595" s="5"/>
      <c r="B595" s="54">
        <f>'Listas de Precios'!B595</f>
        <v>0</v>
      </c>
      <c r="C595" s="54">
        <f>IF(B595="","",'Listas de Precios'!C595)</f>
        <v>0</v>
      </c>
      <c r="D595" s="54"/>
      <c r="E595" s="251">
        <f>IF(B595="","",'Listas de Precios'!M595)</f>
        <v>0</v>
      </c>
      <c r="F595" s="252">
        <f>IF(C595="","",'Listas de Precios'!N595)</f>
        <v>0</v>
      </c>
      <c r="G595" s="253">
        <f>IF(E595="","",'Listas de Precios'!O595)</f>
        <v>0</v>
      </c>
      <c r="H595" s="37"/>
      <c r="I595" s="5"/>
    </row>
    <row r="596" spans="1:9" ht="15.75" customHeight="1">
      <c r="A596" s="5"/>
      <c r="B596" s="54">
        <f>'Listas de Precios'!B596</f>
        <v>0</v>
      </c>
      <c r="C596" s="54">
        <f>IF(B596="","",'Listas de Precios'!C596)</f>
        <v>0</v>
      </c>
      <c r="D596" s="54"/>
      <c r="E596" s="251">
        <f>IF(B596="","",'Listas de Precios'!M596)</f>
        <v>0</v>
      </c>
      <c r="F596" s="252">
        <f>IF(C596="","",'Listas de Precios'!N596)</f>
        <v>0</v>
      </c>
      <c r="G596" s="253">
        <f>IF(E596="","",'Listas de Precios'!O596)</f>
        <v>0</v>
      </c>
      <c r="H596" s="37"/>
      <c r="I596" s="5"/>
    </row>
    <row r="597" spans="1:9" ht="15.75" customHeight="1">
      <c r="A597" s="5"/>
      <c r="B597" s="54">
        <f>'Listas de Precios'!B597</f>
        <v>0</v>
      </c>
      <c r="C597" s="54">
        <f>IF(B597="","",'Listas de Precios'!C597)</f>
        <v>0</v>
      </c>
      <c r="D597" s="54"/>
      <c r="E597" s="251">
        <f>IF(B597="","",'Listas de Precios'!M597)</f>
        <v>0</v>
      </c>
      <c r="F597" s="252">
        <f>IF(C597="","",'Listas de Precios'!N597)</f>
        <v>0</v>
      </c>
      <c r="G597" s="253">
        <f>IF(E597="","",'Listas de Precios'!O597)</f>
        <v>0</v>
      </c>
      <c r="H597" s="37"/>
      <c r="I597" s="5"/>
    </row>
    <row r="598" spans="1:9" ht="15.75" customHeight="1">
      <c r="A598" s="5"/>
      <c r="B598" s="54">
        <f>'Listas de Precios'!B598</f>
        <v>0</v>
      </c>
      <c r="C598" s="54">
        <f>IF(B598="","",'Listas de Precios'!C598)</f>
        <v>0</v>
      </c>
      <c r="D598" s="54"/>
      <c r="E598" s="251">
        <f>IF(B598="","",'Listas de Precios'!M598)</f>
        <v>0</v>
      </c>
      <c r="F598" s="252">
        <f>IF(C598="","",'Listas de Precios'!N598)</f>
        <v>0</v>
      </c>
      <c r="G598" s="253">
        <f>IF(E598="","",'Listas de Precios'!O598)</f>
        <v>0</v>
      </c>
      <c r="H598" s="37"/>
      <c r="I598" s="5"/>
    </row>
    <row r="599" spans="1:9" ht="15.75" customHeight="1">
      <c r="A599" s="5"/>
      <c r="B599" s="54">
        <f>'Listas de Precios'!B599</f>
        <v>0</v>
      </c>
      <c r="C599" s="54">
        <f>IF(B599="","",'Listas de Precios'!C599)</f>
        <v>0</v>
      </c>
      <c r="D599" s="54"/>
      <c r="E599" s="251">
        <f>IF(B599="","",'Listas de Precios'!M599)</f>
        <v>0</v>
      </c>
      <c r="F599" s="252">
        <f>IF(C599="","",'Listas de Precios'!N599)</f>
        <v>0</v>
      </c>
      <c r="G599" s="253">
        <f>IF(E599="","",'Listas de Precios'!O599)</f>
        <v>0</v>
      </c>
      <c r="H599" s="37"/>
      <c r="I599" s="5"/>
    </row>
    <row r="600" spans="1:9" ht="15.75" customHeight="1">
      <c r="A600" s="5"/>
      <c r="B600" s="54">
        <f>'Listas de Precios'!B600</f>
        <v>0</v>
      </c>
      <c r="C600" s="54">
        <f>IF(B600="","",'Listas de Precios'!C600)</f>
        <v>0</v>
      </c>
      <c r="D600" s="54"/>
      <c r="E600" s="251">
        <f>IF(B600="","",'Listas de Precios'!M600)</f>
        <v>0</v>
      </c>
      <c r="F600" s="252">
        <f>IF(C600="","",'Listas de Precios'!N600)</f>
        <v>0</v>
      </c>
      <c r="G600" s="253">
        <f>IF(E600="","",'Listas de Precios'!O600)</f>
        <v>0</v>
      </c>
      <c r="H600" s="37"/>
      <c r="I600" s="5"/>
    </row>
    <row r="601" spans="1:9" ht="15.75" customHeight="1">
      <c r="A601" s="5"/>
      <c r="B601" s="54">
        <f>'Listas de Precios'!B601</f>
        <v>0</v>
      </c>
      <c r="C601" s="54">
        <f>IF(B601="","",'Listas de Precios'!C601)</f>
        <v>0</v>
      </c>
      <c r="D601" s="54"/>
      <c r="E601" s="251">
        <f>IF(B601="","",'Listas de Precios'!M601)</f>
        <v>0</v>
      </c>
      <c r="F601" s="252">
        <f>IF(C601="","",'Listas de Precios'!N601)</f>
        <v>0</v>
      </c>
      <c r="G601" s="253">
        <f>IF(E601="","",'Listas de Precios'!O601)</f>
        <v>0</v>
      </c>
      <c r="H601" s="37"/>
      <c r="I601" s="5"/>
    </row>
    <row r="602" spans="1:9" ht="15.75" customHeight="1">
      <c r="A602" s="5"/>
      <c r="B602" s="54">
        <f>'Listas de Precios'!B602</f>
        <v>0</v>
      </c>
      <c r="C602" s="54">
        <f>IF(B602="","",'Listas de Precios'!C602)</f>
        <v>0</v>
      </c>
      <c r="D602" s="54"/>
      <c r="E602" s="251">
        <f>IF(B602="","",'Listas de Precios'!M602)</f>
        <v>0</v>
      </c>
      <c r="F602" s="252">
        <f>IF(C602="","",'Listas de Precios'!N602)</f>
        <v>0</v>
      </c>
      <c r="G602" s="253">
        <f>IF(E602="","",'Listas de Precios'!O602)</f>
        <v>0</v>
      </c>
      <c r="H602" s="37"/>
      <c r="I602" s="5"/>
    </row>
    <row r="603" spans="1:9" ht="15.75" customHeight="1">
      <c r="A603" s="5"/>
      <c r="B603" s="54">
        <f>'Listas de Precios'!B603</f>
        <v>0</v>
      </c>
      <c r="C603" s="54">
        <f>IF(B603="","",'Listas de Precios'!C603)</f>
        <v>0</v>
      </c>
      <c r="D603" s="54"/>
      <c r="E603" s="251">
        <f>IF(B603="","",'Listas de Precios'!M603)</f>
        <v>0</v>
      </c>
      <c r="F603" s="252">
        <f>IF(C603="","",'Listas de Precios'!N603)</f>
        <v>0</v>
      </c>
      <c r="G603" s="253">
        <f>IF(E603="","",'Listas de Precios'!O603)</f>
        <v>0</v>
      </c>
      <c r="H603" s="37"/>
      <c r="I603" s="5"/>
    </row>
    <row r="604" spans="1:9" ht="15.75" customHeight="1">
      <c r="A604" s="5"/>
      <c r="B604" s="54">
        <f>'Listas de Precios'!B604</f>
        <v>0</v>
      </c>
      <c r="C604" s="54">
        <f>IF(B604="","",'Listas de Precios'!C604)</f>
        <v>0</v>
      </c>
      <c r="D604" s="54"/>
      <c r="E604" s="251">
        <f>IF(B604="","",'Listas de Precios'!M604)</f>
        <v>0</v>
      </c>
      <c r="F604" s="252">
        <f>IF(C604="","",'Listas de Precios'!N604)</f>
        <v>0</v>
      </c>
      <c r="G604" s="253">
        <f>IF(E604="","",'Listas de Precios'!O604)</f>
        <v>0</v>
      </c>
      <c r="H604" s="37"/>
      <c r="I604" s="5"/>
    </row>
    <row r="605" spans="1:9" ht="15.75" customHeight="1">
      <c r="A605" s="5"/>
      <c r="B605" s="54">
        <f>'Listas de Precios'!B605</f>
        <v>0</v>
      </c>
      <c r="C605" s="54">
        <f>IF(B605="","",'Listas de Precios'!C605)</f>
        <v>0</v>
      </c>
      <c r="D605" s="54"/>
      <c r="E605" s="251">
        <f>IF(B605="","",'Listas de Precios'!M605)</f>
        <v>0</v>
      </c>
      <c r="F605" s="252">
        <f>IF(C605="","",'Listas de Precios'!N605)</f>
        <v>0</v>
      </c>
      <c r="G605" s="253">
        <f>IF(E605="","",'Listas de Precios'!O605)</f>
        <v>0</v>
      </c>
      <c r="H605" s="37"/>
      <c r="I605" s="5"/>
    </row>
    <row r="606" spans="1:9" ht="15.75" customHeight="1">
      <c r="A606" s="5"/>
      <c r="B606" s="54">
        <f>'Listas de Precios'!B606</f>
        <v>0</v>
      </c>
      <c r="C606" s="54">
        <f>IF(B606="","",'Listas de Precios'!C606)</f>
        <v>0</v>
      </c>
      <c r="D606" s="54"/>
      <c r="E606" s="251">
        <f>IF(B606="","",'Listas de Precios'!M606)</f>
        <v>0</v>
      </c>
      <c r="F606" s="252">
        <f>IF(C606="","",'Listas de Precios'!N606)</f>
        <v>0</v>
      </c>
      <c r="G606" s="253">
        <f>IF(E606="","",'Listas de Precios'!O606)</f>
        <v>0</v>
      </c>
      <c r="H606" s="37"/>
      <c r="I606" s="5"/>
    </row>
    <row r="607" spans="1:9" ht="15.75" customHeight="1">
      <c r="A607" s="5"/>
      <c r="B607" s="54">
        <f>'Listas de Precios'!B607</f>
        <v>0</v>
      </c>
      <c r="C607" s="54">
        <f>IF(B607="","",'Listas de Precios'!C607)</f>
        <v>0</v>
      </c>
      <c r="D607" s="54"/>
      <c r="E607" s="251">
        <f>IF(B607="","",'Listas de Precios'!M607)</f>
        <v>0</v>
      </c>
      <c r="F607" s="252">
        <f>IF(C607="","",'Listas de Precios'!N607)</f>
        <v>0</v>
      </c>
      <c r="G607" s="253">
        <f>IF(E607="","",'Listas de Precios'!O607)</f>
        <v>0</v>
      </c>
      <c r="H607" s="37"/>
      <c r="I607" s="5"/>
    </row>
    <row r="608" spans="1:9" ht="15.75" customHeight="1">
      <c r="A608" s="5"/>
      <c r="B608" s="54">
        <f>'Listas de Precios'!B608</f>
        <v>0</v>
      </c>
      <c r="C608" s="54">
        <f>IF(B608="","",'Listas de Precios'!C608)</f>
        <v>0</v>
      </c>
      <c r="D608" s="54"/>
      <c r="E608" s="251">
        <f>IF(B608="","",'Listas de Precios'!M608)</f>
        <v>0</v>
      </c>
      <c r="F608" s="252">
        <f>IF(C608="","",'Listas de Precios'!N608)</f>
        <v>0</v>
      </c>
      <c r="G608" s="253">
        <f>IF(E608="","",'Listas de Precios'!O608)</f>
        <v>0</v>
      </c>
      <c r="H608" s="37"/>
      <c r="I608" s="5"/>
    </row>
    <row r="609" spans="1:9" ht="15.75" customHeight="1">
      <c r="A609" s="5"/>
      <c r="B609" s="54">
        <f>'Listas de Precios'!B609</f>
        <v>0</v>
      </c>
      <c r="C609" s="54">
        <f>IF(B609="","",'Listas de Precios'!C609)</f>
        <v>0</v>
      </c>
      <c r="D609" s="54"/>
      <c r="E609" s="251">
        <f>IF(B609="","",'Listas de Precios'!M609)</f>
        <v>0</v>
      </c>
      <c r="F609" s="252">
        <f>IF(C609="","",'Listas de Precios'!N609)</f>
        <v>0</v>
      </c>
      <c r="G609" s="253">
        <f>IF(E609="","",'Listas de Precios'!O609)</f>
        <v>0</v>
      </c>
      <c r="H609" s="37"/>
      <c r="I609" s="5"/>
    </row>
    <row r="610" spans="1:9" ht="15.75" customHeight="1">
      <c r="A610" s="5"/>
      <c r="B610" s="54">
        <f>'Listas de Precios'!B610</f>
        <v>0</v>
      </c>
      <c r="C610" s="54">
        <f>IF(B610="","",'Listas de Precios'!C610)</f>
        <v>0</v>
      </c>
      <c r="D610" s="54"/>
      <c r="E610" s="251">
        <f>IF(B610="","",'Listas de Precios'!M610)</f>
        <v>0</v>
      </c>
      <c r="F610" s="252">
        <f>IF(C610="","",'Listas de Precios'!N610)</f>
        <v>0</v>
      </c>
      <c r="G610" s="253">
        <f>IF(E610="","",'Listas de Precios'!O610)</f>
        <v>0</v>
      </c>
      <c r="H610" s="37"/>
      <c r="I610" s="5"/>
    </row>
    <row r="611" spans="1:9" ht="15.75" customHeight="1">
      <c r="A611" s="5"/>
      <c r="B611" s="54">
        <f>'Listas de Precios'!B611</f>
        <v>0</v>
      </c>
      <c r="C611" s="54">
        <f>IF(B611="","",'Listas de Precios'!C611)</f>
        <v>0</v>
      </c>
      <c r="D611" s="54"/>
      <c r="E611" s="251">
        <f>IF(B611="","",'Listas de Precios'!M611)</f>
        <v>0</v>
      </c>
      <c r="F611" s="252">
        <f>IF(C611="","",'Listas de Precios'!N611)</f>
        <v>0</v>
      </c>
      <c r="G611" s="253">
        <f>IF(E611="","",'Listas de Precios'!O611)</f>
        <v>0</v>
      </c>
      <c r="H611" s="37"/>
      <c r="I611" s="5"/>
    </row>
    <row r="612" spans="1:9" ht="15.75" customHeight="1">
      <c r="A612" s="5"/>
      <c r="B612" s="54">
        <f>'Listas de Precios'!B612</f>
        <v>0</v>
      </c>
      <c r="C612" s="54">
        <f>IF(B612="","",'Listas de Precios'!C612)</f>
        <v>0</v>
      </c>
      <c r="D612" s="54"/>
      <c r="E612" s="251">
        <f>IF(B612="","",'Listas de Precios'!M612)</f>
        <v>0</v>
      </c>
      <c r="F612" s="252">
        <f>IF(C612="","",'Listas de Precios'!N612)</f>
        <v>0</v>
      </c>
      <c r="G612" s="253">
        <f>IF(E612="","",'Listas de Precios'!O612)</f>
        <v>0</v>
      </c>
      <c r="H612" s="37"/>
      <c r="I612" s="5"/>
    </row>
    <row r="613" spans="1:9" ht="15.75" customHeight="1">
      <c r="A613" s="5"/>
      <c r="B613" s="54">
        <f>'Listas de Precios'!B613</f>
        <v>0</v>
      </c>
      <c r="C613" s="54">
        <f>IF(B613="","",'Listas de Precios'!C613)</f>
        <v>0</v>
      </c>
      <c r="D613" s="54"/>
      <c r="E613" s="251">
        <f>IF(B613="","",'Listas de Precios'!M613)</f>
        <v>0</v>
      </c>
      <c r="F613" s="252">
        <f>IF(C613="","",'Listas de Precios'!N613)</f>
        <v>0</v>
      </c>
      <c r="G613" s="253">
        <f>IF(E613="","",'Listas de Precios'!O613)</f>
        <v>0</v>
      </c>
      <c r="H613" s="37"/>
      <c r="I613" s="5"/>
    </row>
    <row r="614" spans="1:9" ht="15.75" customHeight="1">
      <c r="A614" s="5"/>
      <c r="B614" s="54">
        <f>'Listas de Precios'!B614</f>
        <v>0</v>
      </c>
      <c r="C614" s="54">
        <f>IF(B614="","",'Listas de Precios'!C614)</f>
        <v>0</v>
      </c>
      <c r="D614" s="54"/>
      <c r="E614" s="251">
        <f>IF(B614="","",'Listas de Precios'!M614)</f>
        <v>0</v>
      </c>
      <c r="F614" s="252">
        <f>IF(C614="","",'Listas de Precios'!N614)</f>
        <v>0</v>
      </c>
      <c r="G614" s="253">
        <f>IF(E614="","",'Listas de Precios'!O614)</f>
        <v>0</v>
      </c>
      <c r="H614" s="37"/>
      <c r="I614" s="5"/>
    </row>
    <row r="615" spans="1:9" ht="15.75" customHeight="1">
      <c r="A615" s="5"/>
      <c r="B615" s="54">
        <f>'Listas de Precios'!B615</f>
        <v>0</v>
      </c>
      <c r="C615" s="54">
        <f>IF(B615="","",'Listas de Precios'!C615)</f>
        <v>0</v>
      </c>
      <c r="D615" s="54"/>
      <c r="E615" s="251">
        <f>IF(B615="","",'Listas de Precios'!M615)</f>
        <v>0</v>
      </c>
      <c r="F615" s="252">
        <f>IF(C615="","",'Listas de Precios'!N615)</f>
        <v>0</v>
      </c>
      <c r="G615" s="253">
        <f>IF(E615="","",'Listas de Precios'!O615)</f>
        <v>0</v>
      </c>
      <c r="H615" s="37"/>
      <c r="I615" s="5"/>
    </row>
    <row r="616" spans="1:9" ht="15.75" customHeight="1">
      <c r="A616" s="5"/>
      <c r="B616" s="54">
        <f>'Listas de Precios'!B616</f>
        <v>0</v>
      </c>
      <c r="C616" s="54">
        <f>IF(B616="","",'Listas de Precios'!C616)</f>
        <v>0</v>
      </c>
      <c r="D616" s="54"/>
      <c r="E616" s="251">
        <f>IF(B616="","",'Listas de Precios'!M616)</f>
        <v>0</v>
      </c>
      <c r="F616" s="252">
        <f>IF(C616="","",'Listas de Precios'!N616)</f>
        <v>0</v>
      </c>
      <c r="G616" s="253">
        <f>IF(E616="","",'Listas de Precios'!O616)</f>
        <v>0</v>
      </c>
      <c r="H616" s="37"/>
      <c r="I616" s="5"/>
    </row>
    <row r="617" spans="1:9" ht="15.75" customHeight="1">
      <c r="A617" s="5"/>
      <c r="B617" s="54">
        <f>'Listas de Precios'!B617</f>
        <v>0</v>
      </c>
      <c r="C617" s="54">
        <f>IF(B617="","",'Listas de Precios'!C617)</f>
        <v>0</v>
      </c>
      <c r="D617" s="54"/>
      <c r="E617" s="251">
        <f>IF(B617="","",'Listas de Precios'!M617)</f>
        <v>0</v>
      </c>
      <c r="F617" s="252">
        <f>IF(C617="","",'Listas de Precios'!N617)</f>
        <v>0</v>
      </c>
      <c r="G617" s="253">
        <f>IF(E617="","",'Listas de Precios'!O617)</f>
        <v>0</v>
      </c>
      <c r="H617" s="37"/>
      <c r="I617" s="5"/>
    </row>
    <row r="618" spans="1:9" ht="15.75" customHeight="1">
      <c r="A618" s="5"/>
      <c r="B618" s="54">
        <f>'Listas de Precios'!B618</f>
        <v>0</v>
      </c>
      <c r="C618" s="54">
        <f>IF(B618="","",'Listas de Precios'!C618)</f>
        <v>0</v>
      </c>
      <c r="D618" s="54"/>
      <c r="E618" s="251">
        <f>IF(B618="","",'Listas de Precios'!M618)</f>
        <v>0</v>
      </c>
      <c r="F618" s="252">
        <f>IF(C618="","",'Listas de Precios'!N618)</f>
        <v>0</v>
      </c>
      <c r="G618" s="253">
        <f>IF(E618="","",'Listas de Precios'!O618)</f>
        <v>0</v>
      </c>
      <c r="H618" s="37"/>
      <c r="I618" s="5"/>
    </row>
    <row r="619" spans="1:9" ht="15.75" customHeight="1">
      <c r="A619" s="5"/>
      <c r="B619" s="54">
        <f>'Listas de Precios'!B619</f>
        <v>0</v>
      </c>
      <c r="C619" s="54">
        <f>IF(B619="","",'Listas de Precios'!C619)</f>
        <v>0</v>
      </c>
      <c r="D619" s="54"/>
      <c r="E619" s="251">
        <f>IF(B619="","",'Listas de Precios'!M619)</f>
        <v>0</v>
      </c>
      <c r="F619" s="252">
        <f>IF(C619="","",'Listas de Precios'!N619)</f>
        <v>0</v>
      </c>
      <c r="G619" s="253">
        <f>IF(E619="","",'Listas de Precios'!O619)</f>
        <v>0</v>
      </c>
      <c r="H619" s="37"/>
      <c r="I619" s="5"/>
    </row>
    <row r="620" spans="1:9" ht="15.75" customHeight="1">
      <c r="A620" s="5"/>
      <c r="B620" s="54">
        <f>'Listas de Precios'!B620</f>
        <v>0</v>
      </c>
      <c r="C620" s="54">
        <f>IF(B620="","",'Listas de Precios'!C620)</f>
        <v>0</v>
      </c>
      <c r="D620" s="54"/>
      <c r="E620" s="251">
        <f>IF(B620="","",'Listas de Precios'!M620)</f>
        <v>0</v>
      </c>
      <c r="F620" s="252">
        <f>IF(C620="","",'Listas de Precios'!N620)</f>
        <v>0</v>
      </c>
      <c r="G620" s="253">
        <f>IF(E620="","",'Listas de Precios'!O620)</f>
        <v>0</v>
      </c>
      <c r="H620" s="37"/>
      <c r="I620" s="5"/>
    </row>
    <row r="621" spans="1:9" ht="15.75" customHeight="1">
      <c r="A621" s="5"/>
      <c r="B621" s="54">
        <f>'Listas de Precios'!B621</f>
        <v>0</v>
      </c>
      <c r="C621" s="54">
        <f>IF(B621="","",'Listas de Precios'!C621)</f>
        <v>0</v>
      </c>
      <c r="D621" s="54"/>
      <c r="E621" s="251">
        <f>IF(B621="","",'Listas de Precios'!M621)</f>
        <v>0</v>
      </c>
      <c r="F621" s="252">
        <f>IF(C621="","",'Listas de Precios'!N621)</f>
        <v>0</v>
      </c>
      <c r="G621" s="253">
        <f>IF(E621="","",'Listas de Precios'!O621)</f>
        <v>0</v>
      </c>
      <c r="H621" s="37"/>
      <c r="I621" s="5"/>
    </row>
    <row r="622" spans="1:9" ht="15.75" customHeight="1">
      <c r="A622" s="5"/>
      <c r="B622" s="54">
        <f>'Listas de Precios'!B622</f>
        <v>0</v>
      </c>
      <c r="C622" s="54">
        <f>IF(B622="","",'Listas de Precios'!C622)</f>
        <v>0</v>
      </c>
      <c r="D622" s="54"/>
      <c r="E622" s="251">
        <f>IF(B622="","",'Listas de Precios'!M622)</f>
        <v>0</v>
      </c>
      <c r="F622" s="252">
        <f>IF(C622="","",'Listas de Precios'!N622)</f>
        <v>0</v>
      </c>
      <c r="G622" s="253">
        <f>IF(E622="","",'Listas de Precios'!O622)</f>
        <v>0</v>
      </c>
      <c r="H622" s="37"/>
      <c r="I622" s="5"/>
    </row>
    <row r="623" spans="1:9" ht="15.75" customHeight="1">
      <c r="A623" s="5"/>
      <c r="B623" s="54">
        <f>'Listas de Precios'!B623</f>
        <v>0</v>
      </c>
      <c r="C623" s="54">
        <f>IF(B623="","",'Listas de Precios'!C623)</f>
        <v>0</v>
      </c>
      <c r="D623" s="54"/>
      <c r="E623" s="251">
        <f>IF(B623="","",'Listas de Precios'!M623)</f>
        <v>0</v>
      </c>
      <c r="F623" s="252">
        <f>IF(C623="","",'Listas de Precios'!N623)</f>
        <v>0</v>
      </c>
      <c r="G623" s="253">
        <f>IF(E623="","",'Listas de Precios'!O623)</f>
        <v>0</v>
      </c>
      <c r="H623" s="37"/>
      <c r="I623" s="5"/>
    </row>
    <row r="624" spans="1:9" ht="15.75" customHeight="1">
      <c r="A624" s="5"/>
      <c r="B624" s="54">
        <f>'Listas de Precios'!B624</f>
        <v>0</v>
      </c>
      <c r="C624" s="54">
        <f>IF(B624="","",'Listas de Precios'!C624)</f>
        <v>0</v>
      </c>
      <c r="D624" s="54"/>
      <c r="E624" s="251">
        <f>IF(B624="","",'Listas de Precios'!M624)</f>
        <v>0</v>
      </c>
      <c r="F624" s="252">
        <f>IF(C624="","",'Listas de Precios'!N624)</f>
        <v>0</v>
      </c>
      <c r="G624" s="253">
        <f>IF(E624="","",'Listas de Precios'!O624)</f>
        <v>0</v>
      </c>
      <c r="H624" s="37"/>
      <c r="I624" s="5"/>
    </row>
    <row r="625" spans="1:9" ht="15.75" customHeight="1">
      <c r="A625" s="5"/>
      <c r="B625" s="54">
        <f>'Listas de Precios'!B625</f>
        <v>0</v>
      </c>
      <c r="C625" s="54">
        <f>IF(B625="","",'Listas de Precios'!C625)</f>
        <v>0</v>
      </c>
      <c r="D625" s="54"/>
      <c r="E625" s="251">
        <f>IF(B625="","",'Listas de Precios'!M625)</f>
        <v>0</v>
      </c>
      <c r="F625" s="252">
        <f>IF(C625="","",'Listas de Precios'!N625)</f>
        <v>0</v>
      </c>
      <c r="G625" s="253">
        <f>IF(E625="","",'Listas de Precios'!O625)</f>
        <v>0</v>
      </c>
      <c r="H625" s="37"/>
      <c r="I625" s="5"/>
    </row>
    <row r="626" spans="1:9" ht="15.75" customHeight="1">
      <c r="A626" s="5"/>
      <c r="B626" s="54">
        <f>'Listas de Precios'!B626</f>
        <v>0</v>
      </c>
      <c r="C626" s="54">
        <f>IF(B626="","",'Listas de Precios'!C626)</f>
        <v>0</v>
      </c>
      <c r="D626" s="54"/>
      <c r="E626" s="251">
        <f>IF(B626="","",'Listas de Precios'!M626)</f>
        <v>0</v>
      </c>
      <c r="F626" s="252">
        <f>IF(C626="","",'Listas de Precios'!N626)</f>
        <v>0</v>
      </c>
      <c r="G626" s="253">
        <f>IF(E626="","",'Listas de Precios'!O626)</f>
        <v>0</v>
      </c>
      <c r="H626" s="37"/>
      <c r="I626" s="5"/>
    </row>
    <row r="627" spans="1:9" ht="15.75" customHeight="1">
      <c r="A627" s="5"/>
      <c r="B627" s="54">
        <f>'Listas de Precios'!B627</f>
        <v>0</v>
      </c>
      <c r="C627" s="54">
        <f>IF(B627="","",'Listas de Precios'!C627)</f>
        <v>0</v>
      </c>
      <c r="D627" s="54"/>
      <c r="E627" s="251">
        <f>IF(B627="","",'Listas de Precios'!M627)</f>
        <v>0</v>
      </c>
      <c r="F627" s="252">
        <f>IF(C627="","",'Listas de Precios'!N627)</f>
        <v>0</v>
      </c>
      <c r="G627" s="253">
        <f>IF(E627="","",'Listas de Precios'!O627)</f>
        <v>0</v>
      </c>
      <c r="H627" s="37"/>
      <c r="I627" s="5"/>
    </row>
    <row r="628" spans="1:9" ht="15.75" customHeight="1">
      <c r="A628" s="5"/>
      <c r="B628" s="54">
        <f>'Listas de Precios'!B628</f>
        <v>0</v>
      </c>
      <c r="C628" s="54">
        <f>IF(B628="","",'Listas de Precios'!C628)</f>
        <v>0</v>
      </c>
      <c r="D628" s="54"/>
      <c r="E628" s="251">
        <f>IF(B628="","",'Listas de Precios'!M628)</f>
        <v>0</v>
      </c>
      <c r="F628" s="252">
        <f>IF(C628="","",'Listas de Precios'!N628)</f>
        <v>0</v>
      </c>
      <c r="G628" s="253">
        <f>IF(E628="","",'Listas de Precios'!O628)</f>
        <v>0</v>
      </c>
      <c r="H628" s="37"/>
      <c r="I628" s="5"/>
    </row>
    <row r="629" spans="1:9" ht="15.75" customHeight="1">
      <c r="A629" s="5"/>
      <c r="B629" s="54">
        <f>'Listas de Precios'!B629</f>
        <v>0</v>
      </c>
      <c r="C629" s="54">
        <f>IF(B629="","",'Listas de Precios'!C629)</f>
        <v>0</v>
      </c>
      <c r="D629" s="54"/>
      <c r="E629" s="251">
        <f>IF(B629="","",'Listas de Precios'!M629)</f>
        <v>0</v>
      </c>
      <c r="F629" s="252">
        <f>IF(C629="","",'Listas de Precios'!N629)</f>
        <v>0</v>
      </c>
      <c r="G629" s="253">
        <f>IF(E629="","",'Listas de Precios'!O629)</f>
        <v>0</v>
      </c>
      <c r="H629" s="37"/>
      <c r="I629" s="5"/>
    </row>
    <row r="630" spans="1:9" ht="15.75" customHeight="1">
      <c r="A630" s="5"/>
      <c r="B630" s="54">
        <f>'Listas de Precios'!B630</f>
        <v>0</v>
      </c>
      <c r="C630" s="54">
        <f>IF(B630="","",'Listas de Precios'!C630)</f>
        <v>0</v>
      </c>
      <c r="D630" s="54"/>
      <c r="E630" s="251">
        <f>IF(B630="","",'Listas de Precios'!M630)</f>
        <v>0</v>
      </c>
      <c r="F630" s="252">
        <f>IF(C630="","",'Listas de Precios'!N630)</f>
        <v>0</v>
      </c>
      <c r="G630" s="253">
        <f>IF(E630="","",'Listas de Precios'!O630)</f>
        <v>0</v>
      </c>
      <c r="H630" s="37"/>
      <c r="I630" s="5"/>
    </row>
    <row r="631" spans="1:9" ht="15.75" customHeight="1">
      <c r="A631" s="5"/>
      <c r="B631" s="54">
        <f>'Listas de Precios'!B631</f>
        <v>0</v>
      </c>
      <c r="C631" s="54">
        <f>IF(B631="","",'Listas de Precios'!C631)</f>
        <v>0</v>
      </c>
      <c r="D631" s="54"/>
      <c r="E631" s="251">
        <f>IF(B631="","",'Listas de Precios'!M631)</f>
        <v>0</v>
      </c>
      <c r="F631" s="252">
        <f>IF(C631="","",'Listas de Precios'!N631)</f>
        <v>0</v>
      </c>
      <c r="G631" s="253">
        <f>IF(E631="","",'Listas de Precios'!O631)</f>
        <v>0</v>
      </c>
      <c r="H631" s="37"/>
      <c r="I631" s="5"/>
    </row>
    <row r="632" spans="1:9" ht="15.75" customHeight="1">
      <c r="A632" s="5"/>
      <c r="B632" s="54">
        <f>'Listas de Precios'!B632</f>
        <v>0</v>
      </c>
      <c r="C632" s="54">
        <f>IF(B632="","",'Listas de Precios'!C632)</f>
        <v>0</v>
      </c>
      <c r="D632" s="54"/>
      <c r="E632" s="251">
        <f>IF(B632="","",'Listas de Precios'!M632)</f>
        <v>0</v>
      </c>
      <c r="F632" s="252">
        <f>IF(C632="","",'Listas de Precios'!N632)</f>
        <v>0</v>
      </c>
      <c r="G632" s="253">
        <f>IF(E632="","",'Listas de Precios'!O632)</f>
        <v>0</v>
      </c>
      <c r="H632" s="37"/>
      <c r="I632" s="5"/>
    </row>
    <row r="633" spans="1:9" ht="15.75" customHeight="1">
      <c r="A633" s="5"/>
      <c r="B633" s="54">
        <f>'Listas de Precios'!B633</f>
        <v>0</v>
      </c>
      <c r="C633" s="54">
        <f>IF(B633="","",'Listas de Precios'!C633)</f>
        <v>0</v>
      </c>
      <c r="D633" s="54"/>
      <c r="E633" s="251">
        <f>IF(B633="","",'Listas de Precios'!M633)</f>
        <v>0</v>
      </c>
      <c r="F633" s="252">
        <f>IF(C633="","",'Listas de Precios'!N633)</f>
        <v>0</v>
      </c>
      <c r="G633" s="253">
        <f>IF(E633="","",'Listas de Precios'!O633)</f>
        <v>0</v>
      </c>
      <c r="H633" s="37"/>
      <c r="I633" s="5"/>
    </row>
    <row r="634" spans="1:9" ht="15.75" customHeight="1">
      <c r="A634" s="5"/>
      <c r="B634" s="54">
        <f>'Listas de Precios'!B634</f>
        <v>0</v>
      </c>
      <c r="C634" s="54">
        <f>IF(B634="","",'Listas de Precios'!C634)</f>
        <v>0</v>
      </c>
      <c r="D634" s="54"/>
      <c r="E634" s="251">
        <f>IF(B634="","",'Listas de Precios'!M634)</f>
        <v>0</v>
      </c>
      <c r="F634" s="252">
        <f>IF(C634="","",'Listas de Precios'!N634)</f>
        <v>0</v>
      </c>
      <c r="G634" s="253">
        <f>IF(E634="","",'Listas de Precios'!O634)</f>
        <v>0</v>
      </c>
      <c r="H634" s="37"/>
      <c r="I634" s="5"/>
    </row>
    <row r="635" spans="1:9" ht="15.75" customHeight="1">
      <c r="A635" s="5"/>
      <c r="B635" s="54">
        <f>'Listas de Precios'!B635</f>
        <v>0</v>
      </c>
      <c r="C635" s="54">
        <f>IF(B635="","",'Listas de Precios'!C635)</f>
        <v>0</v>
      </c>
      <c r="D635" s="54"/>
      <c r="E635" s="251">
        <f>IF(B635="","",'Listas de Precios'!M635)</f>
        <v>0</v>
      </c>
      <c r="F635" s="252">
        <f>IF(C635="","",'Listas de Precios'!N635)</f>
        <v>0</v>
      </c>
      <c r="G635" s="253">
        <f>IF(E635="","",'Listas de Precios'!O635)</f>
        <v>0</v>
      </c>
      <c r="H635" s="37"/>
      <c r="I635" s="5"/>
    </row>
    <row r="636" spans="1:9" ht="15.75" customHeight="1">
      <c r="A636" s="5"/>
      <c r="B636" s="54">
        <f>'Listas de Precios'!B636</f>
        <v>0</v>
      </c>
      <c r="C636" s="54">
        <f>IF(B636="","",'Listas de Precios'!C636)</f>
        <v>0</v>
      </c>
      <c r="D636" s="54"/>
      <c r="E636" s="251">
        <f>IF(B636="","",'Listas de Precios'!M636)</f>
        <v>0</v>
      </c>
      <c r="F636" s="252">
        <f>IF(C636="","",'Listas de Precios'!N636)</f>
        <v>0</v>
      </c>
      <c r="G636" s="253">
        <f>IF(E636="","",'Listas de Precios'!O636)</f>
        <v>0</v>
      </c>
      <c r="H636" s="37"/>
      <c r="I636" s="5"/>
    </row>
    <row r="637" spans="1:9" ht="15.75" customHeight="1">
      <c r="A637" s="5"/>
      <c r="B637" s="54">
        <f>'Listas de Precios'!B637</f>
        <v>0</v>
      </c>
      <c r="C637" s="54">
        <f>IF(B637="","",'Listas de Precios'!C637)</f>
        <v>0</v>
      </c>
      <c r="D637" s="54"/>
      <c r="E637" s="251">
        <f>IF(B637="","",'Listas de Precios'!M637)</f>
        <v>0</v>
      </c>
      <c r="F637" s="252">
        <f>IF(C637="","",'Listas de Precios'!N637)</f>
        <v>0</v>
      </c>
      <c r="G637" s="253">
        <f>IF(E637="","",'Listas de Precios'!O637)</f>
        <v>0</v>
      </c>
      <c r="H637" s="37"/>
      <c r="I637" s="5"/>
    </row>
    <row r="638" spans="1:9" ht="15.75" customHeight="1">
      <c r="A638" s="5"/>
      <c r="B638" s="54">
        <f>'Listas de Precios'!B638</f>
        <v>0</v>
      </c>
      <c r="C638" s="54">
        <f>IF(B638="","",'Listas de Precios'!C638)</f>
        <v>0</v>
      </c>
      <c r="D638" s="54"/>
      <c r="E638" s="251">
        <f>IF(B638="","",'Listas de Precios'!M638)</f>
        <v>0</v>
      </c>
      <c r="F638" s="252">
        <f>IF(C638="","",'Listas de Precios'!N638)</f>
        <v>0</v>
      </c>
      <c r="G638" s="253">
        <f>IF(E638="","",'Listas de Precios'!O638)</f>
        <v>0</v>
      </c>
      <c r="H638" s="37"/>
      <c r="I638" s="5"/>
    </row>
    <row r="639" spans="1:9" ht="15.75" customHeight="1">
      <c r="A639" s="5"/>
      <c r="B639" s="54">
        <f>'Listas de Precios'!B639</f>
        <v>0</v>
      </c>
      <c r="C639" s="54">
        <f>IF(B639="","",'Listas de Precios'!C639)</f>
        <v>0</v>
      </c>
      <c r="D639" s="54"/>
      <c r="E639" s="251">
        <f>IF(B639="","",'Listas de Precios'!M639)</f>
        <v>0</v>
      </c>
      <c r="F639" s="252">
        <f>IF(C639="","",'Listas de Precios'!N639)</f>
        <v>0</v>
      </c>
      <c r="G639" s="253">
        <f>IF(E639="","",'Listas de Precios'!O639)</f>
        <v>0</v>
      </c>
      <c r="H639" s="37"/>
      <c r="I639" s="5"/>
    </row>
    <row r="640" spans="1:9" ht="15.75" customHeight="1">
      <c r="A640" s="5"/>
      <c r="B640" s="54">
        <f>'Listas de Precios'!B640</f>
        <v>0</v>
      </c>
      <c r="C640" s="54">
        <f>IF(B640="","",'Listas de Precios'!C640)</f>
        <v>0</v>
      </c>
      <c r="D640" s="54"/>
      <c r="E640" s="251">
        <f>IF(B640="","",'Listas de Precios'!M640)</f>
        <v>0</v>
      </c>
      <c r="F640" s="252">
        <f>IF(C640="","",'Listas de Precios'!N640)</f>
        <v>0</v>
      </c>
      <c r="G640" s="253">
        <f>IF(E640="","",'Listas de Precios'!O640)</f>
        <v>0</v>
      </c>
      <c r="H640" s="37"/>
      <c r="I640" s="5"/>
    </row>
    <row r="641" spans="1:9" ht="15.75" customHeight="1">
      <c r="A641" s="5"/>
      <c r="B641" s="54">
        <f>'Listas de Precios'!B641</f>
        <v>0</v>
      </c>
      <c r="C641" s="54">
        <f>IF(B641="","",'Listas de Precios'!C641)</f>
        <v>0</v>
      </c>
      <c r="D641" s="54"/>
      <c r="E641" s="251">
        <f>IF(B641="","",'Listas de Precios'!M641)</f>
        <v>0</v>
      </c>
      <c r="F641" s="252">
        <f>IF(C641="","",'Listas de Precios'!N641)</f>
        <v>0</v>
      </c>
      <c r="G641" s="253">
        <f>IF(E641="","",'Listas de Precios'!O641)</f>
        <v>0</v>
      </c>
      <c r="H641" s="37"/>
      <c r="I641" s="5"/>
    </row>
    <row r="642" spans="1:9" ht="15.75" customHeight="1">
      <c r="A642" s="5"/>
      <c r="B642" s="54">
        <f>'Listas de Precios'!B642</f>
        <v>0</v>
      </c>
      <c r="C642" s="54">
        <f>IF(B642="","",'Listas de Precios'!C642)</f>
        <v>0</v>
      </c>
      <c r="D642" s="54"/>
      <c r="E642" s="251">
        <f>IF(B642="","",'Listas de Precios'!M642)</f>
        <v>0</v>
      </c>
      <c r="F642" s="252">
        <f>IF(C642="","",'Listas de Precios'!N642)</f>
        <v>0</v>
      </c>
      <c r="G642" s="253">
        <f>IF(E642="","",'Listas de Precios'!O642)</f>
        <v>0</v>
      </c>
      <c r="H642" s="37"/>
      <c r="I642" s="5"/>
    </row>
    <row r="643" spans="1:9" ht="15.75" customHeight="1">
      <c r="A643" s="5"/>
      <c r="B643" s="54">
        <f>'Listas de Precios'!B643</f>
        <v>0</v>
      </c>
      <c r="C643" s="54">
        <f>IF(B643="","",'Listas de Precios'!C643)</f>
        <v>0</v>
      </c>
      <c r="D643" s="54"/>
      <c r="E643" s="251">
        <f>IF(B643="","",'Listas de Precios'!M643)</f>
        <v>0</v>
      </c>
      <c r="F643" s="252">
        <f>IF(C643="","",'Listas de Precios'!N643)</f>
        <v>0</v>
      </c>
      <c r="G643" s="253">
        <f>IF(E643="","",'Listas de Precios'!O643)</f>
        <v>0</v>
      </c>
      <c r="H643" s="37"/>
      <c r="I643" s="5"/>
    </row>
    <row r="644" spans="1:9" ht="15.75" customHeight="1">
      <c r="A644" s="5"/>
      <c r="B644" s="54">
        <f>'Listas de Precios'!B644</f>
        <v>0</v>
      </c>
      <c r="C644" s="54">
        <f>IF(B644="","",'Listas de Precios'!C644)</f>
        <v>0</v>
      </c>
      <c r="D644" s="54"/>
      <c r="E644" s="251">
        <f>IF(B644="","",'Listas de Precios'!M644)</f>
        <v>0</v>
      </c>
      <c r="F644" s="252">
        <f>IF(C644="","",'Listas de Precios'!N644)</f>
        <v>0</v>
      </c>
      <c r="G644" s="253">
        <f>IF(E644="","",'Listas de Precios'!O644)</f>
        <v>0</v>
      </c>
      <c r="H644" s="37"/>
      <c r="I644" s="5"/>
    </row>
    <row r="645" spans="1:9" ht="15.75" customHeight="1">
      <c r="A645" s="5"/>
      <c r="B645" s="54">
        <f>'Listas de Precios'!B645</f>
        <v>0</v>
      </c>
      <c r="C645" s="54">
        <f>IF(B645="","",'Listas de Precios'!C645)</f>
        <v>0</v>
      </c>
      <c r="D645" s="54"/>
      <c r="E645" s="251">
        <f>IF(B645="","",'Listas de Precios'!M645)</f>
        <v>0</v>
      </c>
      <c r="F645" s="252">
        <f>IF(C645="","",'Listas de Precios'!N645)</f>
        <v>0</v>
      </c>
      <c r="G645" s="253">
        <f>IF(E645="","",'Listas de Precios'!O645)</f>
        <v>0</v>
      </c>
      <c r="H645" s="37"/>
      <c r="I645" s="5"/>
    </row>
    <row r="646" spans="1:9" ht="15.75" customHeight="1">
      <c r="A646" s="5"/>
      <c r="B646" s="54">
        <f>'Listas de Precios'!B646</f>
        <v>0</v>
      </c>
      <c r="C646" s="54">
        <f>IF(B646="","",'Listas de Precios'!C646)</f>
        <v>0</v>
      </c>
      <c r="D646" s="54"/>
      <c r="E646" s="251">
        <f>IF(B646="","",'Listas de Precios'!M646)</f>
        <v>0</v>
      </c>
      <c r="F646" s="252">
        <f>IF(C646="","",'Listas de Precios'!N646)</f>
        <v>0</v>
      </c>
      <c r="G646" s="253">
        <f>IF(E646="","",'Listas de Precios'!O646)</f>
        <v>0</v>
      </c>
      <c r="H646" s="37"/>
      <c r="I646" s="5"/>
    </row>
    <row r="647" spans="1:9" ht="15.75" customHeight="1">
      <c r="A647" s="5"/>
      <c r="B647" s="54">
        <f>'Listas de Precios'!B647</f>
        <v>0</v>
      </c>
      <c r="C647" s="54">
        <f>IF(B647="","",'Listas de Precios'!C647)</f>
        <v>0</v>
      </c>
      <c r="D647" s="54"/>
      <c r="E647" s="251">
        <f>IF(B647="","",'Listas de Precios'!M647)</f>
        <v>0</v>
      </c>
      <c r="F647" s="252">
        <f>IF(C647="","",'Listas de Precios'!N647)</f>
        <v>0</v>
      </c>
      <c r="G647" s="253">
        <f>IF(E647="","",'Listas de Precios'!O647)</f>
        <v>0</v>
      </c>
      <c r="H647" s="37"/>
      <c r="I647" s="5"/>
    </row>
    <row r="648" spans="1:9" ht="15.75" customHeight="1">
      <c r="A648" s="5"/>
      <c r="B648" s="54">
        <f>'Listas de Precios'!B648</f>
        <v>0</v>
      </c>
      <c r="C648" s="54">
        <f>IF(B648="","",'Listas de Precios'!C648)</f>
        <v>0</v>
      </c>
      <c r="D648" s="54"/>
      <c r="E648" s="251">
        <f>IF(B648="","",'Listas de Precios'!M648)</f>
        <v>0</v>
      </c>
      <c r="F648" s="252">
        <f>IF(C648="","",'Listas de Precios'!N648)</f>
        <v>0</v>
      </c>
      <c r="G648" s="253">
        <f>IF(E648="","",'Listas de Precios'!O648)</f>
        <v>0</v>
      </c>
      <c r="H648" s="37"/>
      <c r="I648" s="5"/>
    </row>
    <row r="649" spans="1:9" ht="15.75" customHeight="1">
      <c r="A649" s="5"/>
      <c r="B649" s="54">
        <f>'Listas de Precios'!B649</f>
        <v>0</v>
      </c>
      <c r="C649" s="54">
        <f>IF(B649="","",'Listas de Precios'!C649)</f>
        <v>0</v>
      </c>
      <c r="D649" s="54"/>
      <c r="E649" s="251">
        <f>IF(B649="","",'Listas de Precios'!M649)</f>
        <v>0</v>
      </c>
      <c r="F649" s="252">
        <f>IF(C649="","",'Listas de Precios'!N649)</f>
        <v>0</v>
      </c>
      <c r="G649" s="253">
        <f>IF(E649="","",'Listas de Precios'!O649)</f>
        <v>0</v>
      </c>
      <c r="H649" s="37"/>
      <c r="I649" s="5"/>
    </row>
    <row r="650" spans="1:9" ht="15.75" customHeight="1">
      <c r="A650" s="5"/>
      <c r="B650" s="54">
        <f>'Listas de Precios'!B650</f>
        <v>0</v>
      </c>
      <c r="C650" s="54">
        <f>IF(B650="","",'Listas de Precios'!C650)</f>
        <v>0</v>
      </c>
      <c r="D650" s="54"/>
      <c r="E650" s="251">
        <f>IF(B650="","",'Listas de Precios'!M650)</f>
        <v>0</v>
      </c>
      <c r="F650" s="252">
        <f>IF(C650="","",'Listas de Precios'!N650)</f>
        <v>0</v>
      </c>
      <c r="G650" s="253">
        <f>IF(E650="","",'Listas de Precios'!O650)</f>
        <v>0</v>
      </c>
      <c r="H650" s="37"/>
      <c r="I650" s="5"/>
    </row>
    <row r="651" spans="1:9" ht="15.75" customHeight="1">
      <c r="A651" s="5"/>
      <c r="B651" s="54">
        <f>'Listas de Precios'!B651</f>
        <v>0</v>
      </c>
      <c r="C651" s="54">
        <f>IF(B651="","",'Listas de Precios'!C651)</f>
        <v>0</v>
      </c>
      <c r="D651" s="54"/>
      <c r="E651" s="251">
        <f>IF(B651="","",'Listas de Precios'!M651)</f>
        <v>0</v>
      </c>
      <c r="F651" s="252">
        <f>IF(C651="","",'Listas de Precios'!N651)</f>
        <v>0</v>
      </c>
      <c r="G651" s="253">
        <f>IF(E651="","",'Listas de Precios'!O651)</f>
        <v>0</v>
      </c>
      <c r="H651" s="37"/>
      <c r="I651" s="5"/>
    </row>
    <row r="652" spans="1:9" ht="15.75" customHeight="1">
      <c r="A652" s="5"/>
      <c r="B652" s="54">
        <f>'Listas de Precios'!B652</f>
        <v>0</v>
      </c>
      <c r="C652" s="54">
        <f>IF(B652="","",'Listas de Precios'!C652)</f>
        <v>0</v>
      </c>
      <c r="D652" s="54"/>
      <c r="E652" s="251">
        <f>IF(B652="","",'Listas de Precios'!M652)</f>
        <v>0</v>
      </c>
      <c r="F652" s="252">
        <f>IF(C652="","",'Listas de Precios'!N652)</f>
        <v>0</v>
      </c>
      <c r="G652" s="253">
        <f>IF(E652="","",'Listas de Precios'!O652)</f>
        <v>0</v>
      </c>
      <c r="H652" s="37"/>
      <c r="I652" s="5"/>
    </row>
    <row r="653" spans="1:9" ht="15.75" customHeight="1">
      <c r="A653" s="5"/>
      <c r="B653" s="54">
        <f>'Listas de Precios'!B653</f>
        <v>0</v>
      </c>
      <c r="C653" s="54">
        <f>IF(B653="","",'Listas de Precios'!C653)</f>
        <v>0</v>
      </c>
      <c r="D653" s="54"/>
      <c r="E653" s="251">
        <f>IF(B653="","",'Listas de Precios'!M653)</f>
        <v>0</v>
      </c>
      <c r="F653" s="252">
        <f>IF(C653="","",'Listas de Precios'!N653)</f>
        <v>0</v>
      </c>
      <c r="G653" s="253">
        <f>IF(E653="","",'Listas de Precios'!O653)</f>
        <v>0</v>
      </c>
      <c r="H653" s="37"/>
      <c r="I653" s="5"/>
    </row>
    <row r="654" spans="1:9" ht="15.75" customHeight="1">
      <c r="A654" s="5"/>
      <c r="B654" s="54">
        <f>'Listas de Precios'!B654</f>
        <v>0</v>
      </c>
      <c r="C654" s="54">
        <f>IF(B654="","",'Listas de Precios'!C654)</f>
        <v>0</v>
      </c>
      <c r="D654" s="54"/>
      <c r="E654" s="251">
        <f>IF(B654="","",'Listas de Precios'!M654)</f>
        <v>0</v>
      </c>
      <c r="F654" s="252">
        <f>IF(C654="","",'Listas de Precios'!N654)</f>
        <v>0</v>
      </c>
      <c r="G654" s="253">
        <f>IF(E654="","",'Listas de Precios'!O654)</f>
        <v>0</v>
      </c>
      <c r="H654" s="37"/>
      <c r="I654" s="5"/>
    </row>
    <row r="655" spans="1:9" ht="15.75" customHeight="1">
      <c r="A655" s="5"/>
      <c r="B655" s="54">
        <f>'Listas de Precios'!B655</f>
        <v>0</v>
      </c>
      <c r="C655" s="54">
        <f>IF(B655="","",'Listas de Precios'!C655)</f>
        <v>0</v>
      </c>
      <c r="D655" s="54"/>
      <c r="E655" s="251">
        <f>IF(B655="","",'Listas de Precios'!M655)</f>
        <v>0</v>
      </c>
      <c r="F655" s="252">
        <f>IF(C655="","",'Listas de Precios'!N655)</f>
        <v>0</v>
      </c>
      <c r="G655" s="253">
        <f>IF(E655="","",'Listas de Precios'!O655)</f>
        <v>0</v>
      </c>
      <c r="H655" s="37"/>
      <c r="I655" s="5"/>
    </row>
    <row r="656" spans="1:9" ht="15.75" customHeight="1">
      <c r="A656" s="5"/>
      <c r="B656" s="54">
        <f>'Listas de Precios'!B656</f>
        <v>0</v>
      </c>
      <c r="C656" s="54">
        <f>IF(B656="","",'Listas de Precios'!C656)</f>
        <v>0</v>
      </c>
      <c r="D656" s="54"/>
      <c r="E656" s="251">
        <f>IF(B656="","",'Listas de Precios'!M656)</f>
        <v>0</v>
      </c>
      <c r="F656" s="252">
        <f>IF(C656="","",'Listas de Precios'!N656)</f>
        <v>0</v>
      </c>
      <c r="G656" s="253">
        <f>IF(E656="","",'Listas de Precios'!O656)</f>
        <v>0</v>
      </c>
      <c r="H656" s="37"/>
      <c r="I656" s="5"/>
    </row>
    <row r="657" spans="1:9" ht="15.75" customHeight="1">
      <c r="A657" s="5"/>
      <c r="B657" s="54">
        <f>'Listas de Precios'!B657</f>
        <v>0</v>
      </c>
      <c r="C657" s="54">
        <f>IF(B657="","",'Listas de Precios'!C657)</f>
        <v>0</v>
      </c>
      <c r="D657" s="54"/>
      <c r="E657" s="251">
        <f>IF(B657="","",'Listas de Precios'!M657)</f>
        <v>0</v>
      </c>
      <c r="F657" s="252">
        <f>IF(C657="","",'Listas de Precios'!N657)</f>
        <v>0</v>
      </c>
      <c r="G657" s="253">
        <f>IF(E657="","",'Listas de Precios'!O657)</f>
        <v>0</v>
      </c>
      <c r="H657" s="37"/>
      <c r="I657" s="5"/>
    </row>
    <row r="658" spans="1:9" ht="15.75" customHeight="1">
      <c r="A658" s="5"/>
      <c r="B658" s="54">
        <f>'Listas de Precios'!B658</f>
        <v>0</v>
      </c>
      <c r="C658" s="54">
        <f>IF(B658="","",'Listas de Precios'!C658)</f>
        <v>0</v>
      </c>
      <c r="D658" s="54"/>
      <c r="E658" s="251">
        <f>IF(B658="","",'Listas de Precios'!M658)</f>
        <v>0</v>
      </c>
      <c r="F658" s="252">
        <f>IF(C658="","",'Listas de Precios'!N658)</f>
        <v>0</v>
      </c>
      <c r="G658" s="253">
        <f>IF(E658="","",'Listas de Precios'!O658)</f>
        <v>0</v>
      </c>
      <c r="H658" s="37"/>
      <c r="I658" s="5"/>
    </row>
    <row r="659" spans="1:9" ht="15.75" customHeight="1">
      <c r="A659" s="5"/>
      <c r="B659" s="54">
        <f>'Listas de Precios'!B659</f>
        <v>0</v>
      </c>
      <c r="C659" s="54">
        <f>IF(B659="","",'Listas de Precios'!C659)</f>
        <v>0</v>
      </c>
      <c r="D659" s="54"/>
      <c r="E659" s="251">
        <f>IF(B659="","",'Listas de Precios'!M659)</f>
        <v>0</v>
      </c>
      <c r="F659" s="252">
        <f>IF(C659="","",'Listas de Precios'!N659)</f>
        <v>0</v>
      </c>
      <c r="G659" s="253">
        <f>IF(E659="","",'Listas de Precios'!O659)</f>
        <v>0</v>
      </c>
      <c r="H659" s="37"/>
      <c r="I659" s="5"/>
    </row>
    <row r="660" spans="1:9" ht="15.75" customHeight="1">
      <c r="A660" s="5"/>
      <c r="B660" s="54">
        <f>'Listas de Precios'!B660</f>
        <v>0</v>
      </c>
      <c r="C660" s="54">
        <f>IF(B660="","",'Listas de Precios'!C660)</f>
        <v>0</v>
      </c>
      <c r="D660" s="54"/>
      <c r="E660" s="251">
        <f>IF(B660="","",'Listas de Precios'!M660)</f>
        <v>0</v>
      </c>
      <c r="F660" s="252">
        <f>IF(C660="","",'Listas de Precios'!N660)</f>
        <v>0</v>
      </c>
      <c r="G660" s="253">
        <f>IF(E660="","",'Listas de Precios'!O660)</f>
        <v>0</v>
      </c>
      <c r="H660" s="37"/>
      <c r="I660" s="5"/>
    </row>
    <row r="661" spans="1:9" ht="15.75" customHeight="1">
      <c r="A661" s="5"/>
      <c r="B661" s="54">
        <f>'Listas de Precios'!B661</f>
        <v>0</v>
      </c>
      <c r="C661" s="54">
        <f>IF(B661="","",'Listas de Precios'!C661)</f>
        <v>0</v>
      </c>
      <c r="D661" s="54"/>
      <c r="E661" s="251">
        <f>IF(B661="","",'Listas de Precios'!M661)</f>
        <v>0</v>
      </c>
      <c r="F661" s="252">
        <f>IF(C661="","",'Listas de Precios'!N661)</f>
        <v>0</v>
      </c>
      <c r="G661" s="253">
        <f>IF(E661="","",'Listas de Precios'!O661)</f>
        <v>0</v>
      </c>
      <c r="H661" s="37"/>
      <c r="I661" s="5"/>
    </row>
    <row r="662" spans="1:9" ht="15.75" customHeight="1">
      <c r="A662" s="5"/>
      <c r="B662" s="54">
        <f>'Listas de Precios'!B662</f>
        <v>0</v>
      </c>
      <c r="C662" s="54">
        <f>IF(B662="","",'Listas de Precios'!C662)</f>
        <v>0</v>
      </c>
      <c r="D662" s="54"/>
      <c r="E662" s="251">
        <f>IF(B662="","",'Listas de Precios'!M662)</f>
        <v>0</v>
      </c>
      <c r="F662" s="252">
        <f>IF(C662="","",'Listas de Precios'!N662)</f>
        <v>0</v>
      </c>
      <c r="G662" s="253">
        <f>IF(E662="","",'Listas de Precios'!O662)</f>
        <v>0</v>
      </c>
      <c r="H662" s="37"/>
      <c r="I662" s="5"/>
    </row>
    <row r="663" spans="1:9" ht="15.75" customHeight="1">
      <c r="A663" s="5"/>
      <c r="B663" s="54">
        <f>'Listas de Precios'!B663</f>
        <v>0</v>
      </c>
      <c r="C663" s="54">
        <f>IF(B663="","",'Listas de Precios'!C663)</f>
        <v>0</v>
      </c>
      <c r="D663" s="54"/>
      <c r="E663" s="251">
        <f>IF(B663="","",'Listas de Precios'!M663)</f>
        <v>0</v>
      </c>
      <c r="F663" s="252">
        <f>IF(C663="","",'Listas de Precios'!N663)</f>
        <v>0</v>
      </c>
      <c r="G663" s="253">
        <f>IF(E663="","",'Listas de Precios'!O663)</f>
        <v>0</v>
      </c>
      <c r="H663" s="37"/>
      <c r="I663" s="5"/>
    </row>
    <row r="664" spans="1:9" ht="15.75" customHeight="1">
      <c r="A664" s="5"/>
      <c r="B664" s="54">
        <f>'Listas de Precios'!B664</f>
        <v>0</v>
      </c>
      <c r="C664" s="54">
        <f>IF(B664="","",'Listas de Precios'!C664)</f>
        <v>0</v>
      </c>
      <c r="D664" s="54"/>
      <c r="E664" s="251">
        <f>IF(B664="","",'Listas de Precios'!M664)</f>
        <v>0</v>
      </c>
      <c r="F664" s="252">
        <f>IF(C664="","",'Listas de Precios'!N664)</f>
        <v>0</v>
      </c>
      <c r="G664" s="253">
        <f>IF(E664="","",'Listas de Precios'!O664)</f>
        <v>0</v>
      </c>
      <c r="H664" s="37"/>
      <c r="I664" s="5"/>
    </row>
    <row r="665" spans="1:9" ht="15.75" customHeight="1">
      <c r="A665" s="5"/>
      <c r="B665" s="54">
        <f>'Listas de Precios'!B665</f>
        <v>0</v>
      </c>
      <c r="C665" s="54">
        <f>IF(B665="","",'Listas de Precios'!C665)</f>
        <v>0</v>
      </c>
      <c r="D665" s="54"/>
      <c r="E665" s="251">
        <f>IF(B665="","",'Listas de Precios'!M665)</f>
        <v>0</v>
      </c>
      <c r="F665" s="252">
        <f>IF(C665="","",'Listas de Precios'!N665)</f>
        <v>0</v>
      </c>
      <c r="G665" s="253">
        <f>IF(E665="","",'Listas de Precios'!O665)</f>
        <v>0</v>
      </c>
      <c r="H665" s="37"/>
      <c r="I665" s="5"/>
    </row>
    <row r="666" spans="1:9" ht="15.75" customHeight="1">
      <c r="A666" s="5"/>
      <c r="B666" s="54">
        <f>'Listas de Precios'!B666</f>
        <v>0</v>
      </c>
      <c r="C666" s="54">
        <f>IF(B666="","",'Listas de Precios'!C666)</f>
        <v>0</v>
      </c>
      <c r="D666" s="54"/>
      <c r="E666" s="251">
        <f>IF(B666="","",'Listas de Precios'!M666)</f>
        <v>0</v>
      </c>
      <c r="F666" s="252">
        <f>IF(C666="","",'Listas de Precios'!N666)</f>
        <v>0</v>
      </c>
      <c r="G666" s="253">
        <f>IF(E666="","",'Listas de Precios'!O666)</f>
        <v>0</v>
      </c>
      <c r="H666" s="37"/>
      <c r="I666" s="5"/>
    </row>
    <row r="667" spans="1:9" ht="15.75" customHeight="1">
      <c r="A667" s="5"/>
      <c r="B667" s="54">
        <f>'Listas de Precios'!B667</f>
        <v>0</v>
      </c>
      <c r="C667" s="54">
        <f>IF(B667="","",'Listas de Precios'!C667)</f>
        <v>0</v>
      </c>
      <c r="D667" s="54"/>
      <c r="E667" s="251">
        <f>IF(B667="","",'Listas de Precios'!M667)</f>
        <v>0</v>
      </c>
      <c r="F667" s="252">
        <f>IF(C667="","",'Listas de Precios'!N667)</f>
        <v>0</v>
      </c>
      <c r="G667" s="253">
        <f>IF(E667="","",'Listas de Precios'!O667)</f>
        <v>0</v>
      </c>
      <c r="H667" s="37"/>
      <c r="I667" s="5"/>
    </row>
    <row r="668" spans="1:9" ht="15.75" customHeight="1">
      <c r="A668" s="5"/>
      <c r="B668" s="54">
        <f>'Listas de Precios'!B668</f>
        <v>0</v>
      </c>
      <c r="C668" s="54">
        <f>IF(B668="","",'Listas de Precios'!C668)</f>
        <v>0</v>
      </c>
      <c r="D668" s="54"/>
      <c r="E668" s="251">
        <f>IF(B668="","",'Listas de Precios'!M668)</f>
        <v>0</v>
      </c>
      <c r="F668" s="252">
        <f>IF(C668="","",'Listas de Precios'!N668)</f>
        <v>0</v>
      </c>
      <c r="G668" s="253">
        <f>IF(E668="","",'Listas de Precios'!O668)</f>
        <v>0</v>
      </c>
      <c r="H668" s="37"/>
      <c r="I668" s="5"/>
    </row>
    <row r="669" spans="1:9" ht="15.75" customHeight="1">
      <c r="A669" s="5"/>
      <c r="B669" s="54">
        <f>'Listas de Precios'!B669</f>
        <v>0</v>
      </c>
      <c r="C669" s="54">
        <f>IF(B669="","",'Listas de Precios'!C669)</f>
        <v>0</v>
      </c>
      <c r="D669" s="54"/>
      <c r="E669" s="251">
        <f>IF(B669="","",'Listas de Precios'!M669)</f>
        <v>0</v>
      </c>
      <c r="F669" s="252">
        <f>IF(C669="","",'Listas de Precios'!N669)</f>
        <v>0</v>
      </c>
      <c r="G669" s="253">
        <f>IF(E669="","",'Listas de Precios'!O669)</f>
        <v>0</v>
      </c>
      <c r="H669" s="37"/>
      <c r="I669" s="5"/>
    </row>
    <row r="670" spans="1:9" ht="15.75" customHeight="1">
      <c r="A670" s="5"/>
      <c r="B670" s="54">
        <f>'Listas de Precios'!B670</f>
        <v>0</v>
      </c>
      <c r="C670" s="54">
        <f>IF(B670="","",'Listas de Precios'!C670)</f>
        <v>0</v>
      </c>
      <c r="D670" s="54"/>
      <c r="E670" s="251">
        <f>IF(B670="","",'Listas de Precios'!M670)</f>
        <v>0</v>
      </c>
      <c r="F670" s="252">
        <f>IF(C670="","",'Listas de Precios'!N670)</f>
        <v>0</v>
      </c>
      <c r="G670" s="253">
        <f>IF(E670="","",'Listas de Precios'!O670)</f>
        <v>0</v>
      </c>
      <c r="H670" s="37"/>
      <c r="I670" s="5"/>
    </row>
    <row r="671" spans="1:9" ht="15.75" customHeight="1">
      <c r="A671" s="5"/>
      <c r="B671" s="54">
        <f>'Listas de Precios'!B671</f>
        <v>0</v>
      </c>
      <c r="C671" s="54">
        <f>IF(B671="","",'Listas de Precios'!C671)</f>
        <v>0</v>
      </c>
      <c r="D671" s="54"/>
      <c r="E671" s="251">
        <f>IF(B671="","",'Listas de Precios'!M671)</f>
        <v>0</v>
      </c>
      <c r="F671" s="252">
        <f>IF(C671="","",'Listas de Precios'!N671)</f>
        <v>0</v>
      </c>
      <c r="G671" s="253">
        <f>IF(E671="","",'Listas de Precios'!O671)</f>
        <v>0</v>
      </c>
      <c r="H671" s="37"/>
      <c r="I671" s="5"/>
    </row>
    <row r="672" spans="1:9" ht="15.75" customHeight="1">
      <c r="A672" s="5"/>
      <c r="B672" s="54">
        <f>'Listas de Precios'!B672</f>
        <v>0</v>
      </c>
      <c r="C672" s="54">
        <f>IF(B672="","",'Listas de Precios'!C672)</f>
        <v>0</v>
      </c>
      <c r="D672" s="54"/>
      <c r="E672" s="251">
        <f>IF(B672="","",'Listas de Precios'!M672)</f>
        <v>0</v>
      </c>
      <c r="F672" s="252">
        <f>IF(C672="","",'Listas de Precios'!N672)</f>
        <v>0</v>
      </c>
      <c r="G672" s="253">
        <f>IF(E672="","",'Listas de Precios'!O672)</f>
        <v>0</v>
      </c>
      <c r="H672" s="37"/>
      <c r="I672" s="5"/>
    </row>
    <row r="673" spans="1:9" ht="15.75" customHeight="1">
      <c r="A673" s="5"/>
      <c r="B673" s="54">
        <f>'Listas de Precios'!B673</f>
        <v>0</v>
      </c>
      <c r="C673" s="54">
        <f>IF(B673="","",'Listas de Precios'!C673)</f>
        <v>0</v>
      </c>
      <c r="D673" s="54"/>
      <c r="E673" s="251">
        <f>IF(B673="","",'Listas de Precios'!M673)</f>
        <v>0</v>
      </c>
      <c r="F673" s="252">
        <f>IF(C673="","",'Listas de Precios'!N673)</f>
        <v>0</v>
      </c>
      <c r="G673" s="253">
        <f>IF(E673="","",'Listas de Precios'!O673)</f>
        <v>0</v>
      </c>
      <c r="H673" s="37"/>
      <c r="I673" s="5"/>
    </row>
    <row r="674" spans="1:9" ht="15.75" customHeight="1">
      <c r="A674" s="5"/>
      <c r="B674" s="54">
        <f>'Listas de Precios'!B674</f>
        <v>0</v>
      </c>
      <c r="C674" s="54">
        <f>IF(B674="","",'Listas de Precios'!C674)</f>
        <v>0</v>
      </c>
      <c r="D674" s="54"/>
      <c r="E674" s="251">
        <f>IF(B674="","",'Listas de Precios'!M674)</f>
        <v>0</v>
      </c>
      <c r="F674" s="252">
        <f>IF(C674="","",'Listas de Precios'!N674)</f>
        <v>0</v>
      </c>
      <c r="G674" s="253">
        <f>IF(E674="","",'Listas de Precios'!O674)</f>
        <v>0</v>
      </c>
      <c r="H674" s="37"/>
      <c r="I674" s="5"/>
    </row>
    <row r="675" spans="1:9" ht="15.75" customHeight="1">
      <c r="A675" s="5"/>
      <c r="B675" s="54">
        <f>'Listas de Precios'!B675</f>
        <v>0</v>
      </c>
      <c r="C675" s="54">
        <f>IF(B675="","",'Listas de Precios'!C675)</f>
        <v>0</v>
      </c>
      <c r="D675" s="54"/>
      <c r="E675" s="251">
        <f>IF(B675="","",'Listas de Precios'!M675)</f>
        <v>0</v>
      </c>
      <c r="F675" s="252">
        <f>IF(C675="","",'Listas de Precios'!N675)</f>
        <v>0</v>
      </c>
      <c r="G675" s="253">
        <f>IF(E675="","",'Listas de Precios'!O675)</f>
        <v>0</v>
      </c>
      <c r="H675" s="37"/>
      <c r="I675" s="5"/>
    </row>
    <row r="676" spans="1:9" ht="15.75" customHeight="1">
      <c r="A676" s="5"/>
      <c r="B676" s="54">
        <f>'Listas de Precios'!B676</f>
        <v>0</v>
      </c>
      <c r="C676" s="54">
        <f>IF(B676="","",'Listas de Precios'!C676)</f>
        <v>0</v>
      </c>
      <c r="D676" s="54"/>
      <c r="E676" s="251">
        <f>IF(B676="","",'Listas de Precios'!M676)</f>
        <v>0</v>
      </c>
      <c r="F676" s="252">
        <f>IF(C676="","",'Listas de Precios'!N676)</f>
        <v>0</v>
      </c>
      <c r="G676" s="253">
        <f>IF(E676="","",'Listas de Precios'!O676)</f>
        <v>0</v>
      </c>
      <c r="H676" s="37"/>
      <c r="I676" s="5"/>
    </row>
    <row r="677" spans="1:9" ht="15.75" customHeight="1">
      <c r="A677" s="5"/>
      <c r="B677" s="54">
        <f>'Listas de Precios'!B677</f>
        <v>0</v>
      </c>
      <c r="C677" s="54">
        <f>IF(B677="","",'Listas de Precios'!C677)</f>
        <v>0</v>
      </c>
      <c r="D677" s="54"/>
      <c r="E677" s="251">
        <f>IF(B677="","",'Listas de Precios'!M677)</f>
        <v>0</v>
      </c>
      <c r="F677" s="252">
        <f>IF(C677="","",'Listas de Precios'!N677)</f>
        <v>0</v>
      </c>
      <c r="G677" s="253">
        <f>IF(E677="","",'Listas de Precios'!O677)</f>
        <v>0</v>
      </c>
      <c r="H677" s="37"/>
      <c r="I677" s="5"/>
    </row>
    <row r="678" spans="1:9" ht="15.75" customHeight="1">
      <c r="A678" s="5"/>
      <c r="B678" s="54">
        <f>'Listas de Precios'!B678</f>
        <v>0</v>
      </c>
      <c r="C678" s="54">
        <f>IF(B678="","",'Listas de Precios'!C678)</f>
        <v>0</v>
      </c>
      <c r="D678" s="54"/>
      <c r="E678" s="251">
        <f>IF(B678="","",'Listas de Precios'!M678)</f>
        <v>0</v>
      </c>
      <c r="F678" s="252">
        <f>IF(C678="","",'Listas de Precios'!N678)</f>
        <v>0</v>
      </c>
      <c r="G678" s="253">
        <f>IF(E678="","",'Listas de Precios'!O678)</f>
        <v>0</v>
      </c>
      <c r="H678" s="37"/>
      <c r="I678" s="5"/>
    </row>
    <row r="679" spans="1:9" ht="15.75" customHeight="1">
      <c r="A679" s="5"/>
      <c r="B679" s="54">
        <f>'Listas de Precios'!B679</f>
        <v>0</v>
      </c>
      <c r="C679" s="54">
        <f>IF(B679="","",'Listas de Precios'!C679)</f>
        <v>0</v>
      </c>
      <c r="D679" s="54"/>
      <c r="E679" s="251">
        <f>IF(B679="","",'Listas de Precios'!M679)</f>
        <v>0</v>
      </c>
      <c r="F679" s="252">
        <f>IF(C679="","",'Listas de Precios'!N679)</f>
        <v>0</v>
      </c>
      <c r="G679" s="253">
        <f>IF(E679="","",'Listas de Precios'!O679)</f>
        <v>0</v>
      </c>
      <c r="H679" s="37"/>
      <c r="I679" s="5"/>
    </row>
    <row r="680" spans="1:9" ht="15.75" customHeight="1">
      <c r="A680" s="5"/>
      <c r="B680" s="54">
        <f>'Listas de Precios'!B680</f>
        <v>0</v>
      </c>
      <c r="C680" s="54">
        <f>IF(B680="","",'Listas de Precios'!C680)</f>
        <v>0</v>
      </c>
      <c r="D680" s="54"/>
      <c r="E680" s="251">
        <f>IF(B680="","",'Listas de Precios'!M680)</f>
        <v>0</v>
      </c>
      <c r="F680" s="252">
        <f>IF(C680="","",'Listas de Precios'!N680)</f>
        <v>0</v>
      </c>
      <c r="G680" s="253">
        <f>IF(E680="","",'Listas de Precios'!O680)</f>
        <v>0</v>
      </c>
      <c r="H680" s="37"/>
      <c r="I680" s="5"/>
    </row>
    <row r="681" spans="1:9" ht="15.75" customHeight="1">
      <c r="A681" s="5"/>
      <c r="B681" s="54">
        <f>'Listas de Precios'!B681</f>
        <v>0</v>
      </c>
      <c r="C681" s="54">
        <f>IF(B681="","",'Listas de Precios'!C681)</f>
        <v>0</v>
      </c>
      <c r="D681" s="54"/>
      <c r="E681" s="251">
        <f>IF(B681="","",'Listas de Precios'!M681)</f>
        <v>0</v>
      </c>
      <c r="F681" s="252">
        <f>IF(C681="","",'Listas de Precios'!N681)</f>
        <v>0</v>
      </c>
      <c r="G681" s="253">
        <f>IF(E681="","",'Listas de Precios'!O681)</f>
        <v>0</v>
      </c>
      <c r="H681" s="37"/>
      <c r="I681" s="5"/>
    </row>
    <row r="682" spans="1:9" ht="15.75" customHeight="1">
      <c r="A682" s="5"/>
      <c r="B682" s="54">
        <f>'Listas de Precios'!B682</f>
        <v>0</v>
      </c>
      <c r="C682" s="54">
        <f>IF(B682="","",'Listas de Precios'!C682)</f>
        <v>0</v>
      </c>
      <c r="D682" s="54"/>
      <c r="E682" s="251">
        <f>IF(B682="","",'Listas de Precios'!M682)</f>
        <v>0</v>
      </c>
      <c r="F682" s="252">
        <f>IF(C682="","",'Listas de Precios'!N682)</f>
        <v>0</v>
      </c>
      <c r="G682" s="253">
        <f>IF(E682="","",'Listas de Precios'!O682)</f>
        <v>0</v>
      </c>
      <c r="H682" s="37"/>
      <c r="I682" s="5"/>
    </row>
    <row r="683" spans="1:9" ht="15.75" customHeight="1">
      <c r="A683" s="5"/>
      <c r="B683" s="54">
        <f>'Listas de Precios'!B683</f>
        <v>0</v>
      </c>
      <c r="C683" s="54">
        <f>IF(B683="","",'Listas de Precios'!C683)</f>
        <v>0</v>
      </c>
      <c r="D683" s="54"/>
      <c r="E683" s="251">
        <f>IF(B683="","",'Listas de Precios'!M683)</f>
        <v>0</v>
      </c>
      <c r="F683" s="252">
        <f>IF(C683="","",'Listas de Precios'!N683)</f>
        <v>0</v>
      </c>
      <c r="G683" s="253">
        <f>IF(E683="","",'Listas de Precios'!O683)</f>
        <v>0</v>
      </c>
      <c r="H683" s="37"/>
      <c r="I683" s="5"/>
    </row>
    <row r="684" spans="1:9" ht="15.75" customHeight="1">
      <c r="A684" s="5"/>
      <c r="B684" s="54">
        <f>'Listas de Precios'!B684</f>
        <v>0</v>
      </c>
      <c r="C684" s="54">
        <f>IF(B684="","",'Listas de Precios'!C684)</f>
        <v>0</v>
      </c>
      <c r="D684" s="54"/>
      <c r="E684" s="251">
        <f>IF(B684="","",'Listas de Precios'!M684)</f>
        <v>0</v>
      </c>
      <c r="F684" s="252">
        <f>IF(C684="","",'Listas de Precios'!N684)</f>
        <v>0</v>
      </c>
      <c r="G684" s="253">
        <f>IF(E684="","",'Listas de Precios'!O684)</f>
        <v>0</v>
      </c>
      <c r="H684" s="37"/>
      <c r="I684" s="5"/>
    </row>
    <row r="685" spans="1:9" ht="15.75" customHeight="1">
      <c r="A685" s="5"/>
      <c r="B685" s="54">
        <f>'Listas de Precios'!B685</f>
        <v>0</v>
      </c>
      <c r="C685" s="54">
        <f>IF(B685="","",'Listas de Precios'!C685)</f>
        <v>0</v>
      </c>
      <c r="D685" s="54"/>
      <c r="E685" s="251">
        <f>IF(B685="","",'Listas de Precios'!M685)</f>
        <v>0</v>
      </c>
      <c r="F685" s="252">
        <f>IF(C685="","",'Listas de Precios'!N685)</f>
        <v>0</v>
      </c>
      <c r="G685" s="253">
        <f>IF(E685="","",'Listas de Precios'!O685)</f>
        <v>0</v>
      </c>
      <c r="H685" s="37"/>
      <c r="I685" s="5"/>
    </row>
    <row r="686" spans="1:9" ht="15.75" customHeight="1">
      <c r="A686" s="5"/>
      <c r="B686" s="54">
        <f>'Listas de Precios'!B686</f>
        <v>0</v>
      </c>
      <c r="C686" s="54">
        <f>IF(B686="","",'Listas de Precios'!C686)</f>
        <v>0</v>
      </c>
      <c r="D686" s="54"/>
      <c r="E686" s="251">
        <f>IF(B686="","",'Listas de Precios'!M686)</f>
        <v>0</v>
      </c>
      <c r="F686" s="252">
        <f>IF(C686="","",'Listas de Precios'!N686)</f>
        <v>0</v>
      </c>
      <c r="G686" s="253">
        <f>IF(E686="","",'Listas de Precios'!O686)</f>
        <v>0</v>
      </c>
      <c r="H686" s="37"/>
      <c r="I686" s="5"/>
    </row>
    <row r="687" spans="1:9" ht="15.75" customHeight="1">
      <c r="A687" s="5"/>
      <c r="B687" s="54">
        <f>'Listas de Precios'!B687</f>
        <v>0</v>
      </c>
      <c r="C687" s="54">
        <f>IF(B687="","",'Listas de Precios'!C687)</f>
        <v>0</v>
      </c>
      <c r="D687" s="54"/>
      <c r="E687" s="251">
        <f>IF(B687="","",'Listas de Precios'!M687)</f>
        <v>0</v>
      </c>
      <c r="F687" s="252">
        <f>IF(C687="","",'Listas de Precios'!N687)</f>
        <v>0</v>
      </c>
      <c r="G687" s="253">
        <f>IF(E687="","",'Listas de Precios'!O687)</f>
        <v>0</v>
      </c>
      <c r="H687" s="37"/>
      <c r="I687" s="5"/>
    </row>
    <row r="688" spans="1:9" ht="15.75" customHeight="1">
      <c r="A688" s="5"/>
      <c r="B688" s="54">
        <f>'Listas de Precios'!B688</f>
        <v>0</v>
      </c>
      <c r="C688" s="54">
        <f>IF(B688="","",'Listas de Precios'!C688)</f>
        <v>0</v>
      </c>
      <c r="D688" s="54"/>
      <c r="E688" s="251">
        <f>IF(B688="","",'Listas de Precios'!M688)</f>
        <v>0</v>
      </c>
      <c r="F688" s="252">
        <f>IF(C688="","",'Listas de Precios'!N688)</f>
        <v>0</v>
      </c>
      <c r="G688" s="253">
        <f>IF(E688="","",'Listas de Precios'!O688)</f>
        <v>0</v>
      </c>
      <c r="H688" s="37"/>
      <c r="I688" s="5"/>
    </row>
    <row r="689" spans="1:9" ht="15.75" customHeight="1">
      <c r="A689" s="5"/>
      <c r="B689" s="54">
        <f>'Listas de Precios'!B689</f>
        <v>0</v>
      </c>
      <c r="C689" s="54">
        <f>IF(B689="","",'Listas de Precios'!C689)</f>
        <v>0</v>
      </c>
      <c r="D689" s="54"/>
      <c r="E689" s="251">
        <f>IF(B689="","",'Listas de Precios'!M689)</f>
        <v>0</v>
      </c>
      <c r="F689" s="252">
        <f>IF(C689="","",'Listas de Precios'!N689)</f>
        <v>0</v>
      </c>
      <c r="G689" s="253">
        <f>IF(E689="","",'Listas de Precios'!O689)</f>
        <v>0</v>
      </c>
      <c r="H689" s="37"/>
      <c r="I689" s="5"/>
    </row>
    <row r="690" spans="1:9" ht="15.75" customHeight="1">
      <c r="A690" s="5"/>
      <c r="B690" s="54">
        <f>'Listas de Precios'!B690</f>
        <v>0</v>
      </c>
      <c r="C690" s="54">
        <f>IF(B690="","",'Listas de Precios'!C690)</f>
        <v>0</v>
      </c>
      <c r="D690" s="54"/>
      <c r="E690" s="251">
        <f>IF(B690="","",'Listas de Precios'!M690)</f>
        <v>0</v>
      </c>
      <c r="F690" s="252">
        <f>IF(C690="","",'Listas de Precios'!N690)</f>
        <v>0</v>
      </c>
      <c r="G690" s="253">
        <f>IF(E690="","",'Listas de Precios'!O690)</f>
        <v>0</v>
      </c>
      <c r="H690" s="37"/>
      <c r="I690" s="5"/>
    </row>
    <row r="691" spans="1:9" ht="15.75" customHeight="1">
      <c r="A691" s="5"/>
      <c r="B691" s="54">
        <f>'Listas de Precios'!B691</f>
        <v>0</v>
      </c>
      <c r="C691" s="54">
        <f>IF(B691="","",'Listas de Precios'!C691)</f>
        <v>0</v>
      </c>
      <c r="D691" s="54"/>
      <c r="E691" s="251">
        <f>IF(B691="","",'Listas de Precios'!M691)</f>
        <v>0</v>
      </c>
      <c r="F691" s="252">
        <f>IF(C691="","",'Listas de Precios'!N691)</f>
        <v>0</v>
      </c>
      <c r="G691" s="253">
        <f>IF(E691="","",'Listas de Precios'!O691)</f>
        <v>0</v>
      </c>
      <c r="H691" s="37"/>
      <c r="I691" s="5"/>
    </row>
    <row r="692" spans="1:9" ht="15.75" customHeight="1">
      <c r="A692" s="5"/>
      <c r="B692" s="54">
        <f>'Listas de Precios'!B692</f>
        <v>0</v>
      </c>
      <c r="C692" s="54">
        <f>IF(B692="","",'Listas de Precios'!C692)</f>
        <v>0</v>
      </c>
      <c r="D692" s="54"/>
      <c r="E692" s="251">
        <f>IF(B692="","",'Listas de Precios'!M692)</f>
        <v>0</v>
      </c>
      <c r="F692" s="252">
        <f>IF(C692="","",'Listas de Precios'!N692)</f>
        <v>0</v>
      </c>
      <c r="G692" s="253">
        <f>IF(E692="","",'Listas de Precios'!O692)</f>
        <v>0</v>
      </c>
      <c r="H692" s="37"/>
      <c r="I692" s="5"/>
    </row>
    <row r="693" spans="1:9" ht="15.75" customHeight="1">
      <c r="A693" s="5"/>
      <c r="B693" s="54">
        <f>'Listas de Precios'!B693</f>
        <v>0</v>
      </c>
      <c r="C693" s="54">
        <f>IF(B693="","",'Listas de Precios'!C693)</f>
        <v>0</v>
      </c>
      <c r="D693" s="54"/>
      <c r="E693" s="251">
        <f>IF(B693="","",'Listas de Precios'!M693)</f>
        <v>0</v>
      </c>
      <c r="F693" s="252">
        <f>IF(C693="","",'Listas de Precios'!N693)</f>
        <v>0</v>
      </c>
      <c r="G693" s="253">
        <f>IF(E693="","",'Listas de Precios'!O693)</f>
        <v>0</v>
      </c>
      <c r="H693" s="37"/>
      <c r="I693" s="5"/>
    </row>
    <row r="694" spans="1:9" ht="15.75" customHeight="1">
      <c r="A694" s="5"/>
      <c r="B694" s="54">
        <f>'Listas de Precios'!B694</f>
        <v>0</v>
      </c>
      <c r="C694" s="54">
        <f>IF(B694="","",'Listas de Precios'!C694)</f>
        <v>0</v>
      </c>
      <c r="D694" s="54"/>
      <c r="E694" s="251">
        <f>IF(B694="","",'Listas de Precios'!M694)</f>
        <v>0</v>
      </c>
      <c r="F694" s="252">
        <f>IF(C694="","",'Listas de Precios'!N694)</f>
        <v>0</v>
      </c>
      <c r="G694" s="253">
        <f>IF(E694="","",'Listas de Precios'!O694)</f>
        <v>0</v>
      </c>
      <c r="H694" s="37"/>
      <c r="I694" s="5"/>
    </row>
    <row r="695" spans="1:9" ht="15.75" customHeight="1">
      <c r="A695" s="5"/>
      <c r="B695" s="54">
        <f>'Listas de Precios'!B695</f>
        <v>0</v>
      </c>
      <c r="C695" s="54">
        <f>IF(B695="","",'Listas de Precios'!C695)</f>
        <v>0</v>
      </c>
      <c r="D695" s="54"/>
      <c r="E695" s="251">
        <f>IF(B695="","",'Listas de Precios'!M695)</f>
        <v>0</v>
      </c>
      <c r="F695" s="252">
        <f>IF(C695="","",'Listas de Precios'!N695)</f>
        <v>0</v>
      </c>
      <c r="G695" s="253">
        <f>IF(E695="","",'Listas de Precios'!O695)</f>
        <v>0</v>
      </c>
      <c r="H695" s="37"/>
      <c r="I695" s="5"/>
    </row>
    <row r="696" spans="1:9" ht="15.75" customHeight="1">
      <c r="A696" s="5"/>
      <c r="B696" s="54">
        <f>'Listas de Precios'!B696</f>
        <v>0</v>
      </c>
      <c r="C696" s="54">
        <f>IF(B696="","",'Listas de Precios'!C696)</f>
        <v>0</v>
      </c>
      <c r="D696" s="54"/>
      <c r="E696" s="251">
        <f>IF(B696="","",'Listas de Precios'!M696)</f>
        <v>0</v>
      </c>
      <c r="F696" s="252">
        <f>IF(C696="","",'Listas de Precios'!N696)</f>
        <v>0</v>
      </c>
      <c r="G696" s="253">
        <f>IF(E696="","",'Listas de Precios'!O696)</f>
        <v>0</v>
      </c>
      <c r="H696" s="37"/>
      <c r="I696" s="5"/>
    </row>
    <row r="697" spans="1:9" ht="15.75" customHeight="1">
      <c r="A697" s="5"/>
      <c r="B697" s="54">
        <f>'Listas de Precios'!B697</f>
        <v>0</v>
      </c>
      <c r="C697" s="54">
        <f>IF(B697="","",'Listas de Precios'!C697)</f>
        <v>0</v>
      </c>
      <c r="D697" s="54"/>
      <c r="E697" s="251">
        <f>IF(B697="","",'Listas de Precios'!M697)</f>
        <v>0</v>
      </c>
      <c r="F697" s="252">
        <f>IF(C697="","",'Listas de Precios'!N697)</f>
        <v>0</v>
      </c>
      <c r="G697" s="253">
        <f>IF(E697="","",'Listas de Precios'!O697)</f>
        <v>0</v>
      </c>
      <c r="H697" s="37"/>
      <c r="I697" s="5"/>
    </row>
    <row r="698" spans="1:9" ht="15.75" customHeight="1">
      <c r="A698" s="5"/>
      <c r="B698" s="54">
        <f>'Listas de Precios'!B698</f>
        <v>0</v>
      </c>
      <c r="C698" s="54">
        <f>IF(B698="","",'Listas de Precios'!C698)</f>
        <v>0</v>
      </c>
      <c r="D698" s="54"/>
      <c r="E698" s="251">
        <f>IF(B698="","",'Listas de Precios'!M698)</f>
        <v>0</v>
      </c>
      <c r="F698" s="252">
        <f>IF(C698="","",'Listas de Precios'!N698)</f>
        <v>0</v>
      </c>
      <c r="G698" s="253">
        <f>IF(E698="","",'Listas de Precios'!O698)</f>
        <v>0</v>
      </c>
      <c r="H698" s="37"/>
      <c r="I698" s="5"/>
    </row>
    <row r="699" spans="1:9" ht="15.75" customHeight="1">
      <c r="A699" s="5"/>
      <c r="B699" s="54">
        <f>'Listas de Precios'!B699</f>
        <v>0</v>
      </c>
      <c r="C699" s="54">
        <f>IF(B699="","",'Listas de Precios'!C699)</f>
        <v>0</v>
      </c>
      <c r="D699" s="54"/>
      <c r="E699" s="251">
        <f>IF(B699="","",'Listas de Precios'!M699)</f>
        <v>0</v>
      </c>
      <c r="F699" s="252">
        <f>IF(C699="","",'Listas de Precios'!N699)</f>
        <v>0</v>
      </c>
      <c r="G699" s="253">
        <f>IF(E699="","",'Listas de Precios'!O699)</f>
        <v>0</v>
      </c>
      <c r="H699" s="37"/>
      <c r="I699" s="5"/>
    </row>
    <row r="700" spans="1:9" ht="15.75" customHeight="1">
      <c r="A700" s="5"/>
      <c r="B700" s="54">
        <f>'Listas de Precios'!B700</f>
        <v>0</v>
      </c>
      <c r="C700" s="54">
        <f>IF(B700="","",'Listas de Precios'!C700)</f>
        <v>0</v>
      </c>
      <c r="D700" s="54"/>
      <c r="E700" s="251">
        <f>IF(B700="","",'Listas de Precios'!M700)</f>
        <v>0</v>
      </c>
      <c r="F700" s="252">
        <f>IF(C700="","",'Listas de Precios'!N700)</f>
        <v>0</v>
      </c>
      <c r="G700" s="253">
        <f>IF(E700="","",'Listas de Precios'!O700)</f>
        <v>0</v>
      </c>
      <c r="H700" s="37"/>
      <c r="I700" s="5"/>
    </row>
    <row r="701" spans="1:9" ht="15.75" customHeight="1">
      <c r="A701" s="5"/>
      <c r="B701" s="54">
        <f>'Listas de Precios'!B701</f>
        <v>0</v>
      </c>
      <c r="C701" s="54">
        <f>IF(B701="","",'Listas de Precios'!C701)</f>
        <v>0</v>
      </c>
      <c r="D701" s="54"/>
      <c r="E701" s="251">
        <f>IF(B701="","",'Listas de Precios'!M701)</f>
        <v>0</v>
      </c>
      <c r="F701" s="252">
        <f>IF(C701="","",'Listas de Precios'!N701)</f>
        <v>0</v>
      </c>
      <c r="G701" s="253">
        <f>IF(E701="","",'Listas de Precios'!O701)</f>
        <v>0</v>
      </c>
      <c r="H701" s="37"/>
      <c r="I701" s="5"/>
    </row>
    <row r="702" spans="1:9" ht="15.75" customHeight="1">
      <c r="A702" s="5"/>
      <c r="B702" s="54">
        <f>'Listas de Precios'!B702</f>
        <v>0</v>
      </c>
      <c r="C702" s="54">
        <f>IF(B702="","",'Listas de Precios'!C702)</f>
        <v>0</v>
      </c>
      <c r="D702" s="54"/>
      <c r="E702" s="251">
        <f>IF(B702="","",'Listas de Precios'!M702)</f>
        <v>0</v>
      </c>
      <c r="F702" s="252">
        <f>IF(C702="","",'Listas de Precios'!N702)</f>
        <v>0</v>
      </c>
      <c r="G702" s="253">
        <f>IF(E702="","",'Listas de Precios'!O702)</f>
        <v>0</v>
      </c>
      <c r="H702" s="37"/>
      <c r="I702" s="5"/>
    </row>
    <row r="703" spans="1:9" ht="15.75" customHeight="1">
      <c r="A703" s="5"/>
      <c r="B703" s="54">
        <f>'Listas de Precios'!B703</f>
        <v>0</v>
      </c>
      <c r="C703" s="54">
        <f>IF(B703="","",'Listas de Precios'!C703)</f>
        <v>0</v>
      </c>
      <c r="D703" s="54"/>
      <c r="E703" s="251">
        <f>IF(B703="","",'Listas de Precios'!M703)</f>
        <v>0</v>
      </c>
      <c r="F703" s="252">
        <f>IF(C703="","",'Listas de Precios'!N703)</f>
        <v>0</v>
      </c>
      <c r="G703" s="253">
        <f>IF(E703="","",'Listas de Precios'!O703)</f>
        <v>0</v>
      </c>
      <c r="H703" s="37"/>
      <c r="I703" s="5"/>
    </row>
    <row r="704" spans="1:9" ht="15.75" customHeight="1">
      <c r="A704" s="5"/>
      <c r="B704" s="54">
        <f>'Listas de Precios'!B704</f>
        <v>0</v>
      </c>
      <c r="C704" s="54">
        <f>IF(B704="","",'Listas de Precios'!C704)</f>
        <v>0</v>
      </c>
      <c r="D704" s="54"/>
      <c r="E704" s="251">
        <f>IF(B704="","",'Listas de Precios'!M704)</f>
        <v>0</v>
      </c>
      <c r="F704" s="252">
        <f>IF(C704="","",'Listas de Precios'!N704)</f>
        <v>0</v>
      </c>
      <c r="G704" s="253">
        <f>IF(E704="","",'Listas de Precios'!O704)</f>
        <v>0</v>
      </c>
      <c r="H704" s="37"/>
      <c r="I704" s="5"/>
    </row>
    <row r="705" spans="1:9" ht="15.75" customHeight="1">
      <c r="A705" s="5"/>
      <c r="B705" s="54">
        <f>'Listas de Precios'!B705</f>
        <v>0</v>
      </c>
      <c r="C705" s="54">
        <f>IF(B705="","",'Listas de Precios'!C705)</f>
        <v>0</v>
      </c>
      <c r="D705" s="54"/>
      <c r="E705" s="251">
        <f>IF(B705="","",'Listas de Precios'!M705)</f>
        <v>0</v>
      </c>
      <c r="F705" s="252">
        <f>IF(C705="","",'Listas de Precios'!N705)</f>
        <v>0</v>
      </c>
      <c r="G705" s="253">
        <f>IF(E705="","",'Listas de Precios'!O705)</f>
        <v>0</v>
      </c>
      <c r="H705" s="37"/>
      <c r="I705" s="5"/>
    </row>
    <row r="706" spans="1:9" ht="15.75" customHeight="1">
      <c r="A706" s="5"/>
      <c r="B706" s="54">
        <f>'Listas de Precios'!B706</f>
        <v>0</v>
      </c>
      <c r="C706" s="54">
        <f>IF(B706="","",'Listas de Precios'!C706)</f>
        <v>0</v>
      </c>
      <c r="D706" s="54"/>
      <c r="E706" s="251">
        <f>IF(B706="","",'Listas de Precios'!M706)</f>
        <v>0</v>
      </c>
      <c r="F706" s="252">
        <f>IF(C706="","",'Listas de Precios'!N706)</f>
        <v>0</v>
      </c>
      <c r="G706" s="253">
        <f>IF(E706="","",'Listas de Precios'!O706)</f>
        <v>0</v>
      </c>
      <c r="H706" s="37"/>
      <c r="I706" s="5"/>
    </row>
    <row r="707" spans="1:9" ht="15.75" customHeight="1">
      <c r="A707" s="5"/>
      <c r="B707" s="54">
        <f>'Listas de Precios'!B707</f>
        <v>0</v>
      </c>
      <c r="C707" s="54">
        <f>IF(B707="","",'Listas de Precios'!C707)</f>
        <v>0</v>
      </c>
      <c r="D707" s="54"/>
      <c r="E707" s="251">
        <f>IF(B707="","",'Listas de Precios'!M707)</f>
        <v>0</v>
      </c>
      <c r="F707" s="252">
        <f>IF(C707="","",'Listas de Precios'!N707)</f>
        <v>0</v>
      </c>
      <c r="G707" s="253">
        <f>IF(E707="","",'Listas de Precios'!O707)</f>
        <v>0</v>
      </c>
      <c r="H707" s="37"/>
      <c r="I707" s="5"/>
    </row>
    <row r="708" spans="1:9" ht="15.75" customHeight="1">
      <c r="A708" s="5"/>
      <c r="B708" s="54">
        <f>'Listas de Precios'!B708</f>
        <v>0</v>
      </c>
      <c r="C708" s="54">
        <f>IF(B708="","",'Listas de Precios'!C708)</f>
        <v>0</v>
      </c>
      <c r="D708" s="54"/>
      <c r="E708" s="251">
        <f>IF(B708="","",'Listas de Precios'!M708)</f>
        <v>0</v>
      </c>
      <c r="F708" s="252">
        <f>IF(C708="","",'Listas de Precios'!N708)</f>
        <v>0</v>
      </c>
      <c r="G708" s="253">
        <f>IF(E708="","",'Listas de Precios'!O708)</f>
        <v>0</v>
      </c>
      <c r="H708" s="37"/>
      <c r="I708" s="5"/>
    </row>
    <row r="709" spans="1:9" ht="15.75" customHeight="1">
      <c r="A709" s="5"/>
      <c r="B709" s="54">
        <f>'Listas de Precios'!B709</f>
        <v>0</v>
      </c>
      <c r="C709" s="54">
        <f>IF(B709="","",'Listas de Precios'!C709)</f>
        <v>0</v>
      </c>
      <c r="D709" s="54"/>
      <c r="E709" s="251">
        <f>IF(B709="","",'Listas de Precios'!M709)</f>
        <v>0</v>
      </c>
      <c r="F709" s="252">
        <f>IF(C709="","",'Listas de Precios'!N709)</f>
        <v>0</v>
      </c>
      <c r="G709" s="253">
        <f>IF(E709="","",'Listas de Precios'!O709)</f>
        <v>0</v>
      </c>
      <c r="H709" s="37"/>
      <c r="I709" s="5"/>
    </row>
    <row r="710" spans="1:9" ht="15.75" customHeight="1">
      <c r="A710" s="5"/>
      <c r="B710" s="54">
        <f>'Listas de Precios'!B710</f>
        <v>0</v>
      </c>
      <c r="C710" s="54">
        <f>IF(B710="","",'Listas de Precios'!C710)</f>
        <v>0</v>
      </c>
      <c r="D710" s="54"/>
      <c r="E710" s="251">
        <f>IF(B710="","",'Listas de Precios'!M710)</f>
        <v>0</v>
      </c>
      <c r="F710" s="252">
        <f>IF(C710="","",'Listas de Precios'!N710)</f>
        <v>0</v>
      </c>
      <c r="G710" s="253">
        <f>IF(E710="","",'Listas de Precios'!O710)</f>
        <v>0</v>
      </c>
      <c r="H710" s="37"/>
      <c r="I710" s="5"/>
    </row>
    <row r="711" spans="1:9" ht="15.75" customHeight="1">
      <c r="A711" s="5"/>
      <c r="B711" s="54">
        <f>'Listas de Precios'!B711</f>
        <v>0</v>
      </c>
      <c r="C711" s="54">
        <f>IF(B711="","",'Listas de Precios'!C711)</f>
        <v>0</v>
      </c>
      <c r="D711" s="54"/>
      <c r="E711" s="251">
        <f>IF(B711="","",'Listas de Precios'!M711)</f>
        <v>0</v>
      </c>
      <c r="F711" s="252">
        <f>IF(C711="","",'Listas de Precios'!N711)</f>
        <v>0</v>
      </c>
      <c r="G711" s="253">
        <f>IF(E711="","",'Listas de Precios'!O711)</f>
        <v>0</v>
      </c>
      <c r="H711" s="37"/>
      <c r="I711" s="5"/>
    </row>
    <row r="712" spans="1:9" ht="15.75" customHeight="1">
      <c r="A712" s="5"/>
      <c r="B712" s="54">
        <f>'Listas de Precios'!B712</f>
        <v>0</v>
      </c>
      <c r="C712" s="54">
        <f>IF(B712="","",'Listas de Precios'!C712)</f>
        <v>0</v>
      </c>
      <c r="D712" s="54"/>
      <c r="E712" s="251">
        <f>IF(B712="","",'Listas de Precios'!M712)</f>
        <v>0</v>
      </c>
      <c r="F712" s="252">
        <f>IF(C712="","",'Listas de Precios'!N712)</f>
        <v>0</v>
      </c>
      <c r="G712" s="253">
        <f>IF(E712="","",'Listas de Precios'!O712)</f>
        <v>0</v>
      </c>
      <c r="H712" s="37"/>
      <c r="I712" s="5"/>
    </row>
    <row r="713" spans="1:9" ht="15.75" customHeight="1">
      <c r="A713" s="5"/>
      <c r="B713" s="54">
        <f>'Listas de Precios'!B713</f>
        <v>0</v>
      </c>
      <c r="C713" s="54">
        <f>IF(B713="","",'Listas de Precios'!C713)</f>
        <v>0</v>
      </c>
      <c r="D713" s="54"/>
      <c r="E713" s="251">
        <f>IF(B713="","",'Listas de Precios'!M713)</f>
        <v>0</v>
      </c>
      <c r="F713" s="252">
        <f>IF(C713="","",'Listas de Precios'!N713)</f>
        <v>0</v>
      </c>
      <c r="G713" s="253">
        <f>IF(E713="","",'Listas de Precios'!O713)</f>
        <v>0</v>
      </c>
      <c r="H713" s="37"/>
      <c r="I713" s="5"/>
    </row>
    <row r="714" spans="1:9" ht="15.75" customHeight="1">
      <c r="A714" s="5"/>
      <c r="B714" s="54">
        <f>'Listas de Precios'!B714</f>
        <v>0</v>
      </c>
      <c r="C714" s="54">
        <f>IF(B714="","",'Listas de Precios'!C714)</f>
        <v>0</v>
      </c>
      <c r="D714" s="54"/>
      <c r="E714" s="251">
        <f>IF(B714="","",'Listas de Precios'!M714)</f>
        <v>0</v>
      </c>
      <c r="F714" s="252">
        <f>IF(C714="","",'Listas de Precios'!N714)</f>
        <v>0</v>
      </c>
      <c r="G714" s="253">
        <f>IF(E714="","",'Listas de Precios'!O714)</f>
        <v>0</v>
      </c>
      <c r="H714" s="37"/>
      <c r="I714" s="5"/>
    </row>
    <row r="715" spans="1:9" ht="15.75" customHeight="1">
      <c r="A715" s="5"/>
      <c r="B715" s="54">
        <f>'Listas de Precios'!B715</f>
        <v>0</v>
      </c>
      <c r="C715" s="54">
        <f>IF(B715="","",'Listas de Precios'!C715)</f>
        <v>0</v>
      </c>
      <c r="D715" s="54"/>
      <c r="E715" s="251">
        <f>IF(B715="","",'Listas de Precios'!M715)</f>
        <v>0</v>
      </c>
      <c r="F715" s="252">
        <f>IF(C715="","",'Listas de Precios'!N715)</f>
        <v>0</v>
      </c>
      <c r="G715" s="253">
        <f>IF(E715="","",'Listas de Precios'!O715)</f>
        <v>0</v>
      </c>
      <c r="H715" s="37"/>
      <c r="I715" s="5"/>
    </row>
    <row r="716" spans="1:9" ht="15.75" customHeight="1">
      <c r="A716" s="5"/>
      <c r="B716" s="54">
        <f>'Listas de Precios'!B716</f>
        <v>0</v>
      </c>
      <c r="C716" s="54">
        <f>IF(B716="","",'Listas de Precios'!C716)</f>
        <v>0</v>
      </c>
      <c r="D716" s="54"/>
      <c r="E716" s="251">
        <f>IF(B716="","",'Listas de Precios'!M716)</f>
        <v>0</v>
      </c>
      <c r="F716" s="252">
        <f>IF(C716="","",'Listas de Precios'!N716)</f>
        <v>0</v>
      </c>
      <c r="G716" s="253">
        <f>IF(E716="","",'Listas de Precios'!O716)</f>
        <v>0</v>
      </c>
      <c r="H716" s="37"/>
      <c r="I716" s="5"/>
    </row>
    <row r="717" spans="1:9" ht="15.75" customHeight="1">
      <c r="A717" s="5"/>
      <c r="B717" s="54">
        <f>'Listas de Precios'!B717</f>
        <v>0</v>
      </c>
      <c r="C717" s="54">
        <f>IF(B717="","",'Listas de Precios'!C717)</f>
        <v>0</v>
      </c>
      <c r="D717" s="54"/>
      <c r="E717" s="251">
        <f>IF(B717="","",'Listas de Precios'!M717)</f>
        <v>0</v>
      </c>
      <c r="F717" s="252">
        <f>IF(C717="","",'Listas de Precios'!N717)</f>
        <v>0</v>
      </c>
      <c r="G717" s="253">
        <f>IF(E717="","",'Listas de Precios'!O717)</f>
        <v>0</v>
      </c>
      <c r="H717" s="37"/>
      <c r="I717" s="5"/>
    </row>
    <row r="718" spans="1:9" ht="15.75" customHeight="1">
      <c r="A718" s="5"/>
      <c r="B718" s="54">
        <f>'Listas de Precios'!B718</f>
        <v>0</v>
      </c>
      <c r="C718" s="54">
        <f>IF(B718="","",'Listas de Precios'!C718)</f>
        <v>0</v>
      </c>
      <c r="D718" s="54"/>
      <c r="E718" s="251">
        <f>IF(B718="","",'Listas de Precios'!M718)</f>
        <v>0</v>
      </c>
      <c r="F718" s="252">
        <f>IF(C718="","",'Listas de Precios'!N718)</f>
        <v>0</v>
      </c>
      <c r="G718" s="253">
        <f>IF(E718="","",'Listas de Precios'!O718)</f>
        <v>0</v>
      </c>
      <c r="H718" s="37"/>
      <c r="I718" s="5"/>
    </row>
    <row r="719" spans="1:9" ht="15.75" customHeight="1">
      <c r="A719" s="5"/>
      <c r="B719" s="54">
        <f>'Listas de Precios'!B719</f>
        <v>0</v>
      </c>
      <c r="C719" s="54">
        <f>IF(B719="","",'Listas de Precios'!C719)</f>
        <v>0</v>
      </c>
      <c r="D719" s="54"/>
      <c r="E719" s="251">
        <f>IF(B719="","",'Listas de Precios'!M719)</f>
        <v>0</v>
      </c>
      <c r="F719" s="252">
        <f>IF(C719="","",'Listas de Precios'!N719)</f>
        <v>0</v>
      </c>
      <c r="G719" s="253">
        <f>IF(E719="","",'Listas de Precios'!O719)</f>
        <v>0</v>
      </c>
      <c r="H719" s="37"/>
      <c r="I719" s="5"/>
    </row>
    <row r="720" spans="1:9" ht="15.75" customHeight="1">
      <c r="A720" s="5"/>
      <c r="B720" s="54">
        <f>'Listas de Precios'!B720</f>
        <v>0</v>
      </c>
      <c r="C720" s="54">
        <f>IF(B720="","",'Listas de Precios'!C720)</f>
        <v>0</v>
      </c>
      <c r="D720" s="54"/>
      <c r="E720" s="251">
        <f>IF(B720="","",'Listas de Precios'!M720)</f>
        <v>0</v>
      </c>
      <c r="F720" s="252">
        <f>IF(C720="","",'Listas de Precios'!N720)</f>
        <v>0</v>
      </c>
      <c r="G720" s="253">
        <f>IF(E720="","",'Listas de Precios'!O720)</f>
        <v>0</v>
      </c>
      <c r="H720" s="37"/>
      <c r="I720" s="5"/>
    </row>
    <row r="721" spans="1:9" ht="15.75" customHeight="1">
      <c r="A721" s="5"/>
      <c r="B721" s="54">
        <f>'Listas de Precios'!B721</f>
        <v>0</v>
      </c>
      <c r="C721" s="54">
        <f>IF(B721="","",'Listas de Precios'!C721)</f>
        <v>0</v>
      </c>
      <c r="D721" s="54"/>
      <c r="E721" s="251">
        <f>IF(B721="","",'Listas de Precios'!M721)</f>
        <v>0</v>
      </c>
      <c r="F721" s="252">
        <f>IF(C721="","",'Listas de Precios'!N721)</f>
        <v>0</v>
      </c>
      <c r="G721" s="253">
        <f>IF(E721="","",'Listas de Precios'!O721)</f>
        <v>0</v>
      </c>
      <c r="H721" s="37"/>
      <c r="I721" s="5"/>
    </row>
    <row r="722" spans="1:9" ht="15.75" customHeight="1">
      <c r="A722" s="5"/>
      <c r="B722" s="54">
        <f>'Listas de Precios'!B722</f>
        <v>0</v>
      </c>
      <c r="C722" s="54">
        <f>IF(B722="","",'Listas de Precios'!C722)</f>
        <v>0</v>
      </c>
      <c r="D722" s="54"/>
      <c r="E722" s="251">
        <f>IF(B722="","",'Listas de Precios'!M722)</f>
        <v>0</v>
      </c>
      <c r="F722" s="252">
        <f>IF(C722="","",'Listas de Precios'!N722)</f>
        <v>0</v>
      </c>
      <c r="G722" s="253">
        <f>IF(E722="","",'Listas de Precios'!O722)</f>
        <v>0</v>
      </c>
      <c r="H722" s="37"/>
      <c r="I722" s="5"/>
    </row>
    <row r="723" spans="1:9" ht="15.75" customHeight="1">
      <c r="A723" s="5"/>
      <c r="B723" s="54">
        <f>'Listas de Precios'!B723</f>
        <v>0</v>
      </c>
      <c r="C723" s="54">
        <f>IF(B723="","",'Listas de Precios'!C723)</f>
        <v>0</v>
      </c>
      <c r="D723" s="54"/>
      <c r="E723" s="251">
        <f>IF(B723="","",'Listas de Precios'!M723)</f>
        <v>0</v>
      </c>
      <c r="F723" s="252">
        <f>IF(C723="","",'Listas de Precios'!N723)</f>
        <v>0</v>
      </c>
      <c r="G723" s="253">
        <f>IF(E723="","",'Listas de Precios'!O723)</f>
        <v>0</v>
      </c>
      <c r="H723" s="37"/>
      <c r="I723" s="5"/>
    </row>
    <row r="724" spans="1:9" ht="15.75" customHeight="1">
      <c r="A724" s="5"/>
      <c r="B724" s="54">
        <f>'Listas de Precios'!B724</f>
        <v>0</v>
      </c>
      <c r="C724" s="54">
        <f>IF(B724="","",'Listas de Precios'!C724)</f>
        <v>0</v>
      </c>
      <c r="D724" s="54"/>
      <c r="E724" s="251">
        <f>IF(B724="","",'Listas de Precios'!M724)</f>
        <v>0</v>
      </c>
      <c r="F724" s="252">
        <f>IF(C724="","",'Listas de Precios'!N724)</f>
        <v>0</v>
      </c>
      <c r="G724" s="253">
        <f>IF(E724="","",'Listas de Precios'!O724)</f>
        <v>0</v>
      </c>
      <c r="H724" s="37"/>
      <c r="I724" s="5"/>
    </row>
    <row r="725" spans="1:9" ht="15.75" customHeight="1">
      <c r="A725" s="5"/>
      <c r="B725" s="54">
        <f>'Listas de Precios'!B725</f>
        <v>0</v>
      </c>
      <c r="C725" s="54">
        <f>IF(B725="","",'Listas de Precios'!C725)</f>
        <v>0</v>
      </c>
      <c r="D725" s="54"/>
      <c r="E725" s="251">
        <f>IF(B725="","",'Listas de Precios'!M725)</f>
        <v>0</v>
      </c>
      <c r="F725" s="252">
        <f>IF(C725="","",'Listas de Precios'!N725)</f>
        <v>0</v>
      </c>
      <c r="G725" s="253">
        <f>IF(E725="","",'Listas de Precios'!O725)</f>
        <v>0</v>
      </c>
      <c r="H725" s="37"/>
      <c r="I725" s="5"/>
    </row>
    <row r="726" spans="1:9" ht="15.75" customHeight="1">
      <c r="A726" s="5"/>
      <c r="B726" s="54">
        <f>'Listas de Precios'!B726</f>
        <v>0</v>
      </c>
      <c r="C726" s="54">
        <f>IF(B726="","",'Listas de Precios'!C726)</f>
        <v>0</v>
      </c>
      <c r="D726" s="54"/>
      <c r="E726" s="251">
        <f>IF(B726="","",'Listas de Precios'!M726)</f>
        <v>0</v>
      </c>
      <c r="F726" s="252">
        <f>IF(C726="","",'Listas de Precios'!N726)</f>
        <v>0</v>
      </c>
      <c r="G726" s="253">
        <f>IF(E726="","",'Listas de Precios'!O726)</f>
        <v>0</v>
      </c>
      <c r="H726" s="37"/>
      <c r="I726" s="5"/>
    </row>
    <row r="727" spans="1:9" ht="15.75" customHeight="1">
      <c r="A727" s="5"/>
      <c r="B727" s="54">
        <f>'Listas de Precios'!B727</f>
        <v>0</v>
      </c>
      <c r="C727" s="54">
        <f>IF(B727="","",'Listas de Precios'!C727)</f>
        <v>0</v>
      </c>
      <c r="D727" s="54"/>
      <c r="E727" s="251">
        <f>IF(B727="","",'Listas de Precios'!M727)</f>
        <v>0</v>
      </c>
      <c r="F727" s="252">
        <f>IF(C727="","",'Listas de Precios'!N727)</f>
        <v>0</v>
      </c>
      <c r="G727" s="253">
        <f>IF(E727="","",'Listas de Precios'!O727)</f>
        <v>0</v>
      </c>
      <c r="H727" s="37"/>
      <c r="I727" s="5"/>
    </row>
    <row r="728" spans="1:9" ht="15.75" customHeight="1">
      <c r="A728" s="5"/>
      <c r="B728" s="54">
        <f>'Listas de Precios'!B728</f>
        <v>0</v>
      </c>
      <c r="C728" s="54">
        <f>IF(B728="","",'Listas de Precios'!C728)</f>
        <v>0</v>
      </c>
      <c r="D728" s="54"/>
      <c r="E728" s="251">
        <f>IF(B728="","",'Listas de Precios'!M728)</f>
        <v>0</v>
      </c>
      <c r="F728" s="252">
        <f>IF(C728="","",'Listas de Precios'!N728)</f>
        <v>0</v>
      </c>
      <c r="G728" s="253">
        <f>IF(E728="","",'Listas de Precios'!O728)</f>
        <v>0</v>
      </c>
      <c r="H728" s="37"/>
      <c r="I728" s="5"/>
    </row>
    <row r="729" spans="1:9" ht="15.75" customHeight="1">
      <c r="A729" s="5"/>
      <c r="B729" s="54">
        <f>'Listas de Precios'!B729</f>
        <v>0</v>
      </c>
      <c r="C729" s="54">
        <f>IF(B729="","",'Listas de Precios'!C729)</f>
        <v>0</v>
      </c>
      <c r="D729" s="54"/>
      <c r="E729" s="251">
        <f>IF(B729="","",'Listas de Precios'!M729)</f>
        <v>0</v>
      </c>
      <c r="F729" s="252">
        <f>IF(C729="","",'Listas de Precios'!N729)</f>
        <v>0</v>
      </c>
      <c r="G729" s="253">
        <f>IF(E729="","",'Listas de Precios'!O729)</f>
        <v>0</v>
      </c>
      <c r="H729" s="37"/>
      <c r="I729" s="5"/>
    </row>
    <row r="730" spans="1:9" ht="15.75" customHeight="1">
      <c r="A730" s="5"/>
      <c r="B730" s="54">
        <f>'Listas de Precios'!B730</f>
        <v>0</v>
      </c>
      <c r="C730" s="54">
        <f>IF(B730="","",'Listas de Precios'!C730)</f>
        <v>0</v>
      </c>
      <c r="D730" s="54"/>
      <c r="E730" s="251">
        <f>IF(B730="","",'Listas de Precios'!M730)</f>
        <v>0</v>
      </c>
      <c r="F730" s="252">
        <f>IF(C730="","",'Listas de Precios'!N730)</f>
        <v>0</v>
      </c>
      <c r="G730" s="253">
        <f>IF(E730="","",'Listas de Precios'!O730)</f>
        <v>0</v>
      </c>
      <c r="H730" s="37"/>
      <c r="I730" s="5"/>
    </row>
    <row r="731" spans="1:9" ht="15.75" customHeight="1">
      <c r="A731" s="5"/>
      <c r="B731" s="54">
        <f>'Listas de Precios'!B731</f>
        <v>0</v>
      </c>
      <c r="C731" s="54">
        <f>IF(B731="","",'Listas de Precios'!C731)</f>
        <v>0</v>
      </c>
      <c r="D731" s="54"/>
      <c r="E731" s="251">
        <f>IF(B731="","",'Listas de Precios'!M731)</f>
        <v>0</v>
      </c>
      <c r="F731" s="252">
        <f>IF(C731="","",'Listas de Precios'!N731)</f>
        <v>0</v>
      </c>
      <c r="G731" s="253">
        <f>IF(E731="","",'Listas de Precios'!O731)</f>
        <v>0</v>
      </c>
      <c r="H731" s="37"/>
      <c r="I731" s="5"/>
    </row>
    <row r="732" spans="1:9" ht="15.75" customHeight="1">
      <c r="A732" s="5"/>
      <c r="B732" s="54">
        <f>'Listas de Precios'!B732</f>
        <v>0</v>
      </c>
      <c r="C732" s="54">
        <f>IF(B732="","",'Listas de Precios'!C732)</f>
        <v>0</v>
      </c>
      <c r="D732" s="54"/>
      <c r="E732" s="251">
        <f>IF(B732="","",'Listas de Precios'!M732)</f>
        <v>0</v>
      </c>
      <c r="F732" s="252">
        <f>IF(C732="","",'Listas de Precios'!N732)</f>
        <v>0</v>
      </c>
      <c r="G732" s="253">
        <f>IF(E732="","",'Listas de Precios'!O732)</f>
        <v>0</v>
      </c>
      <c r="H732" s="37"/>
      <c r="I732" s="5"/>
    </row>
    <row r="733" spans="1:9" ht="15.75" customHeight="1">
      <c r="A733" s="5"/>
      <c r="B733" s="54">
        <f>'Listas de Precios'!B733</f>
        <v>0</v>
      </c>
      <c r="C733" s="54">
        <f>IF(B733="","",'Listas de Precios'!C733)</f>
        <v>0</v>
      </c>
      <c r="D733" s="54"/>
      <c r="E733" s="251">
        <f>IF(B733="","",'Listas de Precios'!M733)</f>
        <v>0</v>
      </c>
      <c r="F733" s="252">
        <f>IF(C733="","",'Listas de Precios'!N733)</f>
        <v>0</v>
      </c>
      <c r="G733" s="253">
        <f>IF(E733="","",'Listas de Precios'!O733)</f>
        <v>0</v>
      </c>
      <c r="H733" s="37"/>
      <c r="I733" s="5"/>
    </row>
    <row r="734" spans="1:9" ht="15.75" customHeight="1">
      <c r="A734" s="5"/>
      <c r="B734" s="54">
        <f>'Listas de Precios'!B734</f>
        <v>0</v>
      </c>
      <c r="C734" s="54">
        <f>IF(B734="","",'Listas de Precios'!C734)</f>
        <v>0</v>
      </c>
      <c r="D734" s="54"/>
      <c r="E734" s="251">
        <f>IF(B734="","",'Listas de Precios'!M734)</f>
        <v>0</v>
      </c>
      <c r="F734" s="252">
        <f>IF(C734="","",'Listas de Precios'!N734)</f>
        <v>0</v>
      </c>
      <c r="G734" s="253">
        <f>IF(E734="","",'Listas de Precios'!O734)</f>
        <v>0</v>
      </c>
      <c r="H734" s="37"/>
      <c r="I734" s="5"/>
    </row>
    <row r="735" spans="1:9" ht="15.75" customHeight="1">
      <c r="A735" s="5"/>
      <c r="B735" s="54">
        <f>'Listas de Precios'!B735</f>
        <v>0</v>
      </c>
      <c r="C735" s="54">
        <f>IF(B735="","",'Listas de Precios'!C735)</f>
        <v>0</v>
      </c>
      <c r="D735" s="54"/>
      <c r="E735" s="251">
        <f>IF(B735="","",'Listas de Precios'!M735)</f>
        <v>0</v>
      </c>
      <c r="F735" s="252">
        <f>IF(C735="","",'Listas de Precios'!N735)</f>
        <v>0</v>
      </c>
      <c r="G735" s="253">
        <f>IF(E735="","",'Listas de Precios'!O735)</f>
        <v>0</v>
      </c>
      <c r="H735" s="37"/>
      <c r="I735" s="5"/>
    </row>
    <row r="736" spans="1:9" ht="15.75" customHeight="1">
      <c r="A736" s="5"/>
      <c r="B736" s="54">
        <f>'Listas de Precios'!B736</f>
        <v>0</v>
      </c>
      <c r="C736" s="54">
        <f>IF(B736="","",'Listas de Precios'!C736)</f>
        <v>0</v>
      </c>
      <c r="D736" s="54"/>
      <c r="E736" s="251">
        <f>IF(B736="","",'Listas de Precios'!M736)</f>
        <v>0</v>
      </c>
      <c r="F736" s="252">
        <f>IF(C736="","",'Listas de Precios'!N736)</f>
        <v>0</v>
      </c>
      <c r="G736" s="253">
        <f>IF(E736="","",'Listas de Precios'!O736)</f>
        <v>0</v>
      </c>
      <c r="H736" s="37"/>
      <c r="I736" s="5"/>
    </row>
    <row r="737" spans="1:9" ht="15.75" customHeight="1">
      <c r="A737" s="5"/>
      <c r="B737" s="54">
        <f>'Listas de Precios'!B737</f>
        <v>0</v>
      </c>
      <c r="C737" s="54">
        <f>IF(B737="","",'Listas de Precios'!C737)</f>
        <v>0</v>
      </c>
      <c r="D737" s="54"/>
      <c r="E737" s="251">
        <f>IF(B737="","",'Listas de Precios'!M737)</f>
        <v>0</v>
      </c>
      <c r="F737" s="252">
        <f>IF(C737="","",'Listas de Precios'!N737)</f>
        <v>0</v>
      </c>
      <c r="G737" s="253">
        <f>IF(E737="","",'Listas de Precios'!O737)</f>
        <v>0</v>
      </c>
      <c r="H737" s="37"/>
      <c r="I737" s="5"/>
    </row>
    <row r="738" spans="1:9" ht="15.75" customHeight="1">
      <c r="A738" s="5"/>
      <c r="B738" s="54">
        <f>'Listas de Precios'!B738</f>
        <v>0</v>
      </c>
      <c r="C738" s="54">
        <f>IF(B738="","",'Listas de Precios'!C738)</f>
        <v>0</v>
      </c>
      <c r="D738" s="54"/>
      <c r="E738" s="251">
        <f>IF(B738="","",'Listas de Precios'!M738)</f>
        <v>0</v>
      </c>
      <c r="F738" s="252">
        <f>IF(C738="","",'Listas de Precios'!N738)</f>
        <v>0</v>
      </c>
      <c r="G738" s="253">
        <f>IF(E738="","",'Listas de Precios'!O738)</f>
        <v>0</v>
      </c>
      <c r="H738" s="37"/>
      <c r="I738" s="5"/>
    </row>
    <row r="739" spans="1:9" ht="15.75" customHeight="1">
      <c r="A739" s="5"/>
      <c r="B739" s="54">
        <f>'Listas de Precios'!B739</f>
        <v>0</v>
      </c>
      <c r="C739" s="54">
        <f>IF(B739="","",'Listas de Precios'!C739)</f>
        <v>0</v>
      </c>
      <c r="D739" s="54"/>
      <c r="E739" s="251">
        <f>IF(B739="","",'Listas de Precios'!M739)</f>
        <v>0</v>
      </c>
      <c r="F739" s="252">
        <f>IF(C739="","",'Listas de Precios'!N739)</f>
        <v>0</v>
      </c>
      <c r="G739" s="253">
        <f>IF(E739="","",'Listas de Precios'!O739)</f>
        <v>0</v>
      </c>
      <c r="H739" s="37"/>
      <c r="I739" s="5"/>
    </row>
    <row r="740" spans="1:9" ht="15.75" customHeight="1">
      <c r="A740" s="5"/>
      <c r="B740" s="54">
        <f>'Listas de Precios'!B740</f>
        <v>0</v>
      </c>
      <c r="C740" s="54">
        <f>IF(B740="","",'Listas de Precios'!C740)</f>
        <v>0</v>
      </c>
      <c r="D740" s="54"/>
      <c r="E740" s="251">
        <f>IF(B740="","",'Listas de Precios'!M740)</f>
        <v>0</v>
      </c>
      <c r="F740" s="252">
        <f>IF(C740="","",'Listas de Precios'!N740)</f>
        <v>0</v>
      </c>
      <c r="G740" s="253">
        <f>IF(E740="","",'Listas de Precios'!O740)</f>
        <v>0</v>
      </c>
      <c r="H740" s="37"/>
      <c r="I740" s="5"/>
    </row>
    <row r="741" spans="1:9" ht="15.75" customHeight="1">
      <c r="A741" s="5"/>
      <c r="B741" s="54">
        <f>'Listas de Precios'!B741</f>
        <v>0</v>
      </c>
      <c r="C741" s="54">
        <f>IF(B741="","",'Listas de Precios'!C741)</f>
        <v>0</v>
      </c>
      <c r="D741" s="54"/>
      <c r="E741" s="251">
        <f>IF(B741="","",'Listas de Precios'!M741)</f>
        <v>0</v>
      </c>
      <c r="F741" s="252">
        <f>IF(C741="","",'Listas de Precios'!N741)</f>
        <v>0</v>
      </c>
      <c r="G741" s="253">
        <f>IF(E741="","",'Listas de Precios'!O741)</f>
        <v>0</v>
      </c>
      <c r="H741" s="37"/>
      <c r="I741" s="5"/>
    </row>
    <row r="742" spans="1:9" ht="15.75" customHeight="1">
      <c r="A742" s="5"/>
      <c r="B742" s="54">
        <f>'Listas de Precios'!B742</f>
        <v>0</v>
      </c>
      <c r="C742" s="54">
        <f>IF(B742="","",'Listas de Precios'!C742)</f>
        <v>0</v>
      </c>
      <c r="D742" s="54"/>
      <c r="E742" s="251">
        <f>IF(B742="","",'Listas de Precios'!M742)</f>
        <v>0</v>
      </c>
      <c r="F742" s="252">
        <f>IF(C742="","",'Listas de Precios'!N742)</f>
        <v>0</v>
      </c>
      <c r="G742" s="253">
        <f>IF(E742="","",'Listas de Precios'!O742)</f>
        <v>0</v>
      </c>
      <c r="H742" s="37"/>
      <c r="I742" s="5"/>
    </row>
    <row r="743" spans="1:9" ht="15.75" customHeight="1">
      <c r="A743" s="5"/>
      <c r="B743" s="54">
        <f>'Listas de Precios'!B743</f>
        <v>0</v>
      </c>
      <c r="C743" s="54">
        <f>IF(B743="","",'Listas de Precios'!C743)</f>
        <v>0</v>
      </c>
      <c r="D743" s="54"/>
      <c r="E743" s="251">
        <f>IF(B743="","",'Listas de Precios'!M743)</f>
        <v>0</v>
      </c>
      <c r="F743" s="252">
        <f>IF(C743="","",'Listas de Precios'!N743)</f>
        <v>0</v>
      </c>
      <c r="G743" s="253">
        <f>IF(E743="","",'Listas de Precios'!O743)</f>
        <v>0</v>
      </c>
      <c r="H743" s="37"/>
      <c r="I743" s="5"/>
    </row>
    <row r="744" spans="1:9" ht="15.75" customHeight="1">
      <c r="A744" s="5"/>
      <c r="B744" s="54">
        <f>'Listas de Precios'!B744</f>
        <v>0</v>
      </c>
      <c r="C744" s="54">
        <f>IF(B744="","",'Listas de Precios'!C744)</f>
        <v>0</v>
      </c>
      <c r="D744" s="54"/>
      <c r="E744" s="251">
        <f>IF(B744="","",'Listas de Precios'!M744)</f>
        <v>0</v>
      </c>
      <c r="F744" s="252">
        <f>IF(C744="","",'Listas de Precios'!N744)</f>
        <v>0</v>
      </c>
      <c r="G744" s="253">
        <f>IF(E744="","",'Listas de Precios'!O744)</f>
        <v>0</v>
      </c>
      <c r="H744" s="37"/>
      <c r="I744" s="5"/>
    </row>
    <row r="745" spans="1:9" ht="15.75" customHeight="1">
      <c r="A745" s="5"/>
      <c r="B745" s="54">
        <f>'Listas de Precios'!B745</f>
        <v>0</v>
      </c>
      <c r="C745" s="54">
        <f>IF(B745="","",'Listas de Precios'!C745)</f>
        <v>0</v>
      </c>
      <c r="D745" s="54"/>
      <c r="E745" s="251">
        <f>IF(B745="","",'Listas de Precios'!M745)</f>
        <v>0</v>
      </c>
      <c r="F745" s="252">
        <f>IF(C745="","",'Listas de Precios'!N745)</f>
        <v>0</v>
      </c>
      <c r="G745" s="253">
        <f>IF(E745="","",'Listas de Precios'!O745)</f>
        <v>0</v>
      </c>
      <c r="H745" s="37"/>
      <c r="I745" s="5"/>
    </row>
    <row r="746" spans="1:9" ht="15.75" customHeight="1">
      <c r="A746" s="5"/>
      <c r="B746" s="54">
        <f>'Listas de Precios'!B746</f>
        <v>0</v>
      </c>
      <c r="C746" s="54">
        <f>IF(B746="","",'Listas de Precios'!C746)</f>
        <v>0</v>
      </c>
      <c r="D746" s="54"/>
      <c r="E746" s="251">
        <f>IF(B746="","",'Listas de Precios'!M746)</f>
        <v>0</v>
      </c>
      <c r="F746" s="252">
        <f>IF(C746="","",'Listas de Precios'!N746)</f>
        <v>0</v>
      </c>
      <c r="G746" s="253">
        <f>IF(E746="","",'Listas de Precios'!O746)</f>
        <v>0</v>
      </c>
      <c r="H746" s="37"/>
      <c r="I746" s="5"/>
    </row>
    <row r="747" spans="1:9" ht="15.75" customHeight="1">
      <c r="A747" s="5"/>
      <c r="B747" s="54">
        <f>'Listas de Precios'!B747</f>
        <v>0</v>
      </c>
      <c r="C747" s="54">
        <f>IF(B747="","",'Listas de Precios'!C747)</f>
        <v>0</v>
      </c>
      <c r="D747" s="54"/>
      <c r="E747" s="251">
        <f>IF(B747="","",'Listas de Precios'!M747)</f>
        <v>0</v>
      </c>
      <c r="F747" s="252">
        <f>IF(C747="","",'Listas de Precios'!N747)</f>
        <v>0</v>
      </c>
      <c r="G747" s="253">
        <f>IF(E747="","",'Listas de Precios'!O747)</f>
        <v>0</v>
      </c>
      <c r="H747" s="37"/>
      <c r="I747" s="5"/>
    </row>
    <row r="748" spans="1:9" ht="15.75" customHeight="1">
      <c r="A748" s="5"/>
      <c r="B748" s="54">
        <f>'Listas de Precios'!B748</f>
        <v>0</v>
      </c>
      <c r="C748" s="54">
        <f>IF(B748="","",'Listas de Precios'!C748)</f>
        <v>0</v>
      </c>
      <c r="D748" s="54"/>
      <c r="E748" s="251">
        <f>IF(B748="","",'Listas de Precios'!M748)</f>
        <v>0</v>
      </c>
      <c r="F748" s="252">
        <f>IF(C748="","",'Listas de Precios'!N748)</f>
        <v>0</v>
      </c>
      <c r="G748" s="253">
        <f>IF(E748="","",'Listas de Precios'!O748)</f>
        <v>0</v>
      </c>
      <c r="H748" s="37"/>
      <c r="I748" s="5"/>
    </row>
    <row r="749" spans="1:9" ht="15.75" customHeight="1">
      <c r="A749" s="5"/>
      <c r="B749" s="54">
        <f>'Listas de Precios'!B749</f>
        <v>0</v>
      </c>
      <c r="C749" s="54">
        <f>IF(B749="","",'Listas de Precios'!C749)</f>
        <v>0</v>
      </c>
      <c r="D749" s="54"/>
      <c r="E749" s="251">
        <f>IF(B749="","",'Listas de Precios'!M749)</f>
        <v>0</v>
      </c>
      <c r="F749" s="252">
        <f>IF(C749="","",'Listas de Precios'!N749)</f>
        <v>0</v>
      </c>
      <c r="G749" s="253">
        <f>IF(E749="","",'Listas de Precios'!O749)</f>
        <v>0</v>
      </c>
      <c r="H749" s="37"/>
      <c r="I749" s="5"/>
    </row>
    <row r="750" spans="1:9" ht="15.75" customHeight="1">
      <c r="A750" s="5"/>
      <c r="B750" s="54">
        <f>'Listas de Precios'!B750</f>
        <v>0</v>
      </c>
      <c r="C750" s="54">
        <f>IF(B750="","",'Listas de Precios'!C750)</f>
        <v>0</v>
      </c>
      <c r="D750" s="54"/>
      <c r="E750" s="251">
        <f>IF(B750="","",'Listas de Precios'!M750)</f>
        <v>0</v>
      </c>
      <c r="F750" s="252">
        <f>IF(C750="","",'Listas de Precios'!N750)</f>
        <v>0</v>
      </c>
      <c r="G750" s="253">
        <f>IF(E750="","",'Listas de Precios'!O750)</f>
        <v>0</v>
      </c>
      <c r="H750" s="37"/>
      <c r="I750" s="5"/>
    </row>
    <row r="751" spans="1:9" ht="15.75" customHeight="1">
      <c r="A751" s="5"/>
      <c r="B751" s="54">
        <f>'Listas de Precios'!B751</f>
        <v>0</v>
      </c>
      <c r="C751" s="54">
        <f>IF(B751="","",'Listas de Precios'!C751)</f>
        <v>0</v>
      </c>
      <c r="D751" s="54"/>
      <c r="E751" s="251">
        <f>IF(B751="","",'Listas de Precios'!M751)</f>
        <v>0</v>
      </c>
      <c r="F751" s="252">
        <f>IF(C751="","",'Listas de Precios'!N751)</f>
        <v>0</v>
      </c>
      <c r="G751" s="253">
        <f>IF(E751="","",'Listas de Precios'!O751)</f>
        <v>0</v>
      </c>
      <c r="H751" s="37"/>
      <c r="I751" s="5"/>
    </row>
    <row r="752" spans="1:9" ht="15.75" customHeight="1">
      <c r="A752" s="5"/>
      <c r="B752" s="54">
        <f>'Listas de Precios'!B752</f>
        <v>0</v>
      </c>
      <c r="C752" s="54">
        <f>IF(B752="","",'Listas de Precios'!C752)</f>
        <v>0</v>
      </c>
      <c r="D752" s="54"/>
      <c r="E752" s="251">
        <f>IF(B752="","",'Listas de Precios'!M752)</f>
        <v>0</v>
      </c>
      <c r="F752" s="252">
        <f>IF(C752="","",'Listas de Precios'!N752)</f>
        <v>0</v>
      </c>
      <c r="G752" s="253">
        <f>IF(E752="","",'Listas de Precios'!O752)</f>
        <v>0</v>
      </c>
      <c r="H752" s="37"/>
      <c r="I752" s="5"/>
    </row>
    <row r="753" spans="1:9" ht="15.75" customHeight="1">
      <c r="A753" s="5"/>
      <c r="B753" s="54">
        <f>'Listas de Precios'!B753</f>
        <v>0</v>
      </c>
      <c r="C753" s="54">
        <f>IF(B753="","",'Listas de Precios'!C753)</f>
        <v>0</v>
      </c>
      <c r="D753" s="54"/>
      <c r="E753" s="251">
        <f>IF(B753="","",'Listas de Precios'!M753)</f>
        <v>0</v>
      </c>
      <c r="F753" s="252">
        <f>IF(C753="","",'Listas de Precios'!N753)</f>
        <v>0</v>
      </c>
      <c r="G753" s="253">
        <f>IF(E753="","",'Listas de Precios'!O753)</f>
        <v>0</v>
      </c>
      <c r="H753" s="37"/>
      <c r="I753" s="5"/>
    </row>
    <row r="754" spans="1:9" ht="15.75" customHeight="1">
      <c r="A754" s="5"/>
      <c r="B754" s="54">
        <f>'Listas de Precios'!B754</f>
        <v>0</v>
      </c>
      <c r="C754" s="54">
        <f>IF(B754="","",'Listas de Precios'!C754)</f>
        <v>0</v>
      </c>
      <c r="D754" s="54"/>
      <c r="E754" s="251">
        <f>IF(B754="","",'Listas de Precios'!M754)</f>
        <v>0</v>
      </c>
      <c r="F754" s="252">
        <f>IF(C754="","",'Listas de Precios'!N754)</f>
        <v>0</v>
      </c>
      <c r="G754" s="253">
        <f>IF(E754="","",'Listas de Precios'!O754)</f>
        <v>0</v>
      </c>
      <c r="H754" s="37"/>
      <c r="I754" s="5"/>
    </row>
    <row r="755" spans="1:9" ht="15.75" customHeight="1">
      <c r="A755" s="5"/>
      <c r="B755" s="54">
        <f>'Listas de Precios'!B755</f>
        <v>0</v>
      </c>
      <c r="C755" s="54">
        <f>IF(B755="","",'Listas de Precios'!C755)</f>
        <v>0</v>
      </c>
      <c r="D755" s="54"/>
      <c r="E755" s="251">
        <f>IF(B755="","",'Listas de Precios'!M755)</f>
        <v>0</v>
      </c>
      <c r="F755" s="252">
        <f>IF(C755="","",'Listas de Precios'!N755)</f>
        <v>0</v>
      </c>
      <c r="G755" s="253">
        <f>IF(E755="","",'Listas de Precios'!O755)</f>
        <v>0</v>
      </c>
      <c r="H755" s="37"/>
      <c r="I755" s="5"/>
    </row>
    <row r="756" spans="1:9" ht="15.75" customHeight="1">
      <c r="A756" s="5"/>
      <c r="B756" s="54">
        <f>'Listas de Precios'!B756</f>
        <v>0</v>
      </c>
      <c r="C756" s="54">
        <f>IF(B756="","",'Listas de Precios'!C756)</f>
        <v>0</v>
      </c>
      <c r="D756" s="54"/>
      <c r="E756" s="251">
        <f>IF(B756="","",'Listas de Precios'!M756)</f>
        <v>0</v>
      </c>
      <c r="F756" s="252">
        <f>IF(C756="","",'Listas de Precios'!N756)</f>
        <v>0</v>
      </c>
      <c r="G756" s="253">
        <f>IF(E756="","",'Listas de Precios'!O756)</f>
        <v>0</v>
      </c>
      <c r="H756" s="37"/>
      <c r="I756" s="5"/>
    </row>
    <row r="757" spans="1:9" ht="15.75" customHeight="1">
      <c r="A757" s="5"/>
      <c r="B757" s="54">
        <f>'Listas de Precios'!B757</f>
        <v>0</v>
      </c>
      <c r="C757" s="54">
        <f>IF(B757="","",'Listas de Precios'!C757)</f>
        <v>0</v>
      </c>
      <c r="D757" s="54"/>
      <c r="E757" s="251">
        <f>IF(B757="","",'Listas de Precios'!M757)</f>
        <v>0</v>
      </c>
      <c r="F757" s="252">
        <f>IF(C757="","",'Listas de Precios'!N757)</f>
        <v>0</v>
      </c>
      <c r="G757" s="253">
        <f>IF(E757="","",'Listas de Precios'!O757)</f>
        <v>0</v>
      </c>
      <c r="H757" s="37"/>
      <c r="I757" s="5"/>
    </row>
    <row r="758" spans="1:9" ht="15.75" customHeight="1">
      <c r="A758" s="5"/>
      <c r="B758" s="54">
        <f>'Listas de Precios'!B758</f>
        <v>0</v>
      </c>
      <c r="C758" s="54">
        <f>IF(B758="","",'Listas de Precios'!C758)</f>
        <v>0</v>
      </c>
      <c r="D758" s="54"/>
      <c r="E758" s="251">
        <f>IF(B758="","",'Listas de Precios'!M758)</f>
        <v>0</v>
      </c>
      <c r="F758" s="252">
        <f>IF(C758="","",'Listas de Precios'!N758)</f>
        <v>0</v>
      </c>
      <c r="G758" s="253">
        <f>IF(E758="","",'Listas de Precios'!O758)</f>
        <v>0</v>
      </c>
      <c r="H758" s="37"/>
      <c r="I758" s="5"/>
    </row>
    <row r="759" spans="1:9" ht="15.75" customHeight="1">
      <c r="A759" s="5"/>
      <c r="B759" s="54">
        <f>'Listas de Precios'!B759</f>
        <v>0</v>
      </c>
      <c r="C759" s="54">
        <f>IF(B759="","",'Listas de Precios'!C759)</f>
        <v>0</v>
      </c>
      <c r="D759" s="54"/>
      <c r="E759" s="251">
        <f>IF(B759="","",'Listas de Precios'!M759)</f>
        <v>0</v>
      </c>
      <c r="F759" s="252">
        <f>IF(C759="","",'Listas de Precios'!N759)</f>
        <v>0</v>
      </c>
      <c r="G759" s="253">
        <f>IF(E759="","",'Listas de Precios'!O759)</f>
        <v>0</v>
      </c>
      <c r="H759" s="37"/>
      <c r="I759" s="5"/>
    </row>
    <row r="760" spans="1:9" ht="15.75" customHeight="1">
      <c r="A760" s="5"/>
      <c r="B760" s="54">
        <f>'Listas de Precios'!B760</f>
        <v>0</v>
      </c>
      <c r="C760" s="54">
        <f>IF(B760="","",'Listas de Precios'!C760)</f>
        <v>0</v>
      </c>
      <c r="D760" s="54"/>
      <c r="E760" s="251">
        <f>IF(B760="","",'Listas de Precios'!M760)</f>
        <v>0</v>
      </c>
      <c r="F760" s="252">
        <f>IF(C760="","",'Listas de Precios'!N760)</f>
        <v>0</v>
      </c>
      <c r="G760" s="253">
        <f>IF(E760="","",'Listas de Precios'!O760)</f>
        <v>0</v>
      </c>
      <c r="H760" s="37"/>
      <c r="I760" s="5"/>
    </row>
    <row r="761" spans="1:9" ht="15.75" customHeight="1">
      <c r="A761" s="5"/>
      <c r="B761" s="54">
        <f>'Listas de Precios'!B761</f>
        <v>0</v>
      </c>
      <c r="C761" s="54">
        <f>IF(B761="","",'Listas de Precios'!C761)</f>
        <v>0</v>
      </c>
      <c r="D761" s="54"/>
      <c r="E761" s="251">
        <f>IF(B761="","",'Listas de Precios'!M761)</f>
        <v>0</v>
      </c>
      <c r="F761" s="252">
        <f>IF(C761="","",'Listas de Precios'!N761)</f>
        <v>0</v>
      </c>
      <c r="G761" s="253">
        <f>IF(E761="","",'Listas de Precios'!O761)</f>
        <v>0</v>
      </c>
      <c r="H761" s="37"/>
      <c r="I761" s="5"/>
    </row>
    <row r="762" spans="1:9" ht="15.75" customHeight="1">
      <c r="A762" s="5"/>
      <c r="B762" s="54">
        <f>'Listas de Precios'!B762</f>
        <v>0</v>
      </c>
      <c r="C762" s="54">
        <f>IF(B762="","",'Listas de Precios'!C762)</f>
        <v>0</v>
      </c>
      <c r="D762" s="54"/>
      <c r="E762" s="251">
        <f>IF(B762="","",'Listas de Precios'!M762)</f>
        <v>0</v>
      </c>
      <c r="F762" s="252">
        <f>IF(C762="","",'Listas de Precios'!N762)</f>
        <v>0</v>
      </c>
      <c r="G762" s="253">
        <f>IF(E762="","",'Listas de Precios'!O762)</f>
        <v>0</v>
      </c>
      <c r="H762" s="37"/>
      <c r="I762" s="5"/>
    </row>
    <row r="763" spans="1:9" ht="15.75" customHeight="1">
      <c r="A763" s="5"/>
      <c r="B763" s="54">
        <f>'Listas de Precios'!B763</f>
        <v>0</v>
      </c>
      <c r="C763" s="54">
        <f>IF(B763="","",'Listas de Precios'!C763)</f>
        <v>0</v>
      </c>
      <c r="D763" s="54"/>
      <c r="E763" s="251">
        <f>IF(B763="","",'Listas de Precios'!M763)</f>
        <v>0</v>
      </c>
      <c r="F763" s="252">
        <f>IF(C763="","",'Listas de Precios'!N763)</f>
        <v>0</v>
      </c>
      <c r="G763" s="253">
        <f>IF(E763="","",'Listas de Precios'!O763)</f>
        <v>0</v>
      </c>
      <c r="H763" s="37"/>
      <c r="I763" s="5"/>
    </row>
    <row r="764" spans="1:9" ht="15.75" customHeight="1">
      <c r="A764" s="5"/>
      <c r="B764" s="54">
        <f>'Listas de Precios'!B764</f>
        <v>0</v>
      </c>
      <c r="C764" s="54">
        <f>IF(B764="","",'Listas de Precios'!C764)</f>
        <v>0</v>
      </c>
      <c r="D764" s="54"/>
      <c r="E764" s="251">
        <f>IF(B764="","",'Listas de Precios'!M764)</f>
        <v>0</v>
      </c>
      <c r="F764" s="252">
        <f>IF(C764="","",'Listas de Precios'!N764)</f>
        <v>0</v>
      </c>
      <c r="G764" s="253">
        <f>IF(E764="","",'Listas de Precios'!O764)</f>
        <v>0</v>
      </c>
      <c r="H764" s="37"/>
      <c r="I764" s="5"/>
    </row>
    <row r="765" spans="1:9" ht="15.75" customHeight="1">
      <c r="A765" s="5"/>
      <c r="B765" s="54">
        <f>'Listas de Precios'!B765</f>
        <v>0</v>
      </c>
      <c r="C765" s="54">
        <f>IF(B765="","",'Listas de Precios'!C765)</f>
        <v>0</v>
      </c>
      <c r="D765" s="54"/>
      <c r="E765" s="251">
        <f>IF(B765="","",'Listas de Precios'!M765)</f>
        <v>0</v>
      </c>
      <c r="F765" s="252">
        <f>IF(C765="","",'Listas de Precios'!N765)</f>
        <v>0</v>
      </c>
      <c r="G765" s="253">
        <f>IF(E765="","",'Listas de Precios'!O765)</f>
        <v>0</v>
      </c>
      <c r="H765" s="37"/>
      <c r="I765" s="5"/>
    </row>
    <row r="766" spans="1:9" ht="15.75" customHeight="1">
      <c r="A766" s="5"/>
      <c r="B766" s="54">
        <f>'Listas de Precios'!B766</f>
        <v>0</v>
      </c>
      <c r="C766" s="54">
        <f>IF(B766="","",'Listas de Precios'!C766)</f>
        <v>0</v>
      </c>
      <c r="D766" s="54"/>
      <c r="E766" s="251">
        <f>IF(B766="","",'Listas de Precios'!M766)</f>
        <v>0</v>
      </c>
      <c r="F766" s="252">
        <f>IF(C766="","",'Listas de Precios'!N766)</f>
        <v>0</v>
      </c>
      <c r="G766" s="253">
        <f>IF(E766="","",'Listas de Precios'!O766)</f>
        <v>0</v>
      </c>
      <c r="H766" s="37"/>
      <c r="I766" s="5"/>
    </row>
    <row r="767" spans="1:9" ht="15.75" customHeight="1">
      <c r="A767" s="5"/>
      <c r="B767" s="54">
        <f>'Listas de Precios'!B767</f>
        <v>0</v>
      </c>
      <c r="C767" s="54">
        <f>IF(B767="","",'Listas de Precios'!C767)</f>
        <v>0</v>
      </c>
      <c r="D767" s="54"/>
      <c r="E767" s="251">
        <f>IF(B767="","",'Listas de Precios'!M767)</f>
        <v>0</v>
      </c>
      <c r="F767" s="252">
        <f>IF(C767="","",'Listas de Precios'!N767)</f>
        <v>0</v>
      </c>
      <c r="G767" s="253">
        <f>IF(E767="","",'Listas de Precios'!O767)</f>
        <v>0</v>
      </c>
      <c r="H767" s="37"/>
      <c r="I767" s="5"/>
    </row>
    <row r="768" spans="1:9" ht="15.75" customHeight="1">
      <c r="A768" s="5"/>
      <c r="B768" s="54">
        <f>'Listas de Precios'!B768</f>
        <v>0</v>
      </c>
      <c r="C768" s="54">
        <f>IF(B768="","",'Listas de Precios'!C768)</f>
        <v>0</v>
      </c>
      <c r="D768" s="54"/>
      <c r="E768" s="251">
        <f>IF(B768="","",'Listas de Precios'!M768)</f>
        <v>0</v>
      </c>
      <c r="F768" s="252">
        <f>IF(C768="","",'Listas de Precios'!N768)</f>
        <v>0</v>
      </c>
      <c r="G768" s="253">
        <f>IF(E768="","",'Listas de Precios'!O768)</f>
        <v>0</v>
      </c>
      <c r="H768" s="37"/>
      <c r="I768" s="5"/>
    </row>
    <row r="769" spans="1:9" ht="15.75" customHeight="1">
      <c r="A769" s="5"/>
      <c r="B769" s="54">
        <f>'Listas de Precios'!B769</f>
        <v>0</v>
      </c>
      <c r="C769" s="54">
        <f>IF(B769="","",'Listas de Precios'!C769)</f>
        <v>0</v>
      </c>
      <c r="D769" s="54"/>
      <c r="E769" s="251">
        <f>IF(B769="","",'Listas de Precios'!M769)</f>
        <v>0</v>
      </c>
      <c r="F769" s="252">
        <f>IF(C769="","",'Listas de Precios'!N769)</f>
        <v>0</v>
      </c>
      <c r="G769" s="253">
        <f>IF(E769="","",'Listas de Precios'!O769)</f>
        <v>0</v>
      </c>
      <c r="H769" s="37"/>
      <c r="I769" s="5"/>
    </row>
    <row r="770" spans="1:9" ht="15.75" customHeight="1">
      <c r="A770" s="5"/>
      <c r="B770" s="54">
        <f>'Listas de Precios'!B770</f>
        <v>0</v>
      </c>
      <c r="C770" s="54">
        <f>IF(B770="","",'Listas de Precios'!C770)</f>
        <v>0</v>
      </c>
      <c r="D770" s="54"/>
      <c r="E770" s="251">
        <f>IF(B770="","",'Listas de Precios'!M770)</f>
        <v>0</v>
      </c>
      <c r="F770" s="252">
        <f>IF(C770="","",'Listas de Precios'!N770)</f>
        <v>0</v>
      </c>
      <c r="G770" s="253">
        <f>IF(E770="","",'Listas de Precios'!O770)</f>
        <v>0</v>
      </c>
      <c r="H770" s="37"/>
      <c r="I770" s="5"/>
    </row>
    <row r="771" spans="1:9" ht="15.75" customHeight="1">
      <c r="A771" s="5"/>
      <c r="B771" s="54">
        <f>'Listas de Precios'!B771</f>
        <v>0</v>
      </c>
      <c r="C771" s="54">
        <f>IF(B771="","",'Listas de Precios'!C771)</f>
        <v>0</v>
      </c>
      <c r="D771" s="54"/>
      <c r="E771" s="251">
        <f>IF(B771="","",'Listas de Precios'!M771)</f>
        <v>0</v>
      </c>
      <c r="F771" s="252">
        <f>IF(C771="","",'Listas de Precios'!N771)</f>
        <v>0</v>
      </c>
      <c r="G771" s="253">
        <f>IF(E771="","",'Listas de Precios'!O771)</f>
        <v>0</v>
      </c>
      <c r="H771" s="37"/>
      <c r="I771" s="5"/>
    </row>
    <row r="772" spans="1:9" ht="15.75" customHeight="1">
      <c r="A772" s="5"/>
      <c r="B772" s="54">
        <f>'Listas de Precios'!B772</f>
        <v>0</v>
      </c>
      <c r="C772" s="54">
        <f>IF(B772="","",'Listas de Precios'!C772)</f>
        <v>0</v>
      </c>
      <c r="D772" s="54"/>
      <c r="E772" s="251">
        <f>IF(B772="","",'Listas de Precios'!M772)</f>
        <v>0</v>
      </c>
      <c r="F772" s="252">
        <f>IF(C772="","",'Listas de Precios'!N772)</f>
        <v>0</v>
      </c>
      <c r="G772" s="253">
        <f>IF(E772="","",'Listas de Precios'!O772)</f>
        <v>0</v>
      </c>
      <c r="H772" s="37"/>
      <c r="I772" s="5"/>
    </row>
    <row r="773" spans="1:9" ht="15.75" customHeight="1">
      <c r="A773" s="5"/>
      <c r="B773" s="54">
        <f>'Listas de Precios'!B773</f>
        <v>0</v>
      </c>
      <c r="C773" s="54">
        <f>IF(B773="","",'Listas de Precios'!C773)</f>
        <v>0</v>
      </c>
      <c r="D773" s="54"/>
      <c r="E773" s="251">
        <f>IF(B773="","",'Listas de Precios'!M773)</f>
        <v>0</v>
      </c>
      <c r="F773" s="252">
        <f>IF(C773="","",'Listas de Precios'!N773)</f>
        <v>0</v>
      </c>
      <c r="G773" s="253">
        <f>IF(E773="","",'Listas de Precios'!O773)</f>
        <v>0</v>
      </c>
      <c r="H773" s="37"/>
      <c r="I773" s="5"/>
    </row>
    <row r="774" spans="1:9" ht="15.75" customHeight="1">
      <c r="A774" s="5"/>
      <c r="B774" s="54">
        <f>'Listas de Precios'!B774</f>
        <v>0</v>
      </c>
      <c r="C774" s="54">
        <f>IF(B774="","",'Listas de Precios'!C774)</f>
        <v>0</v>
      </c>
      <c r="D774" s="54"/>
      <c r="E774" s="251">
        <f>IF(B774="","",'Listas de Precios'!M774)</f>
        <v>0</v>
      </c>
      <c r="F774" s="252">
        <f>IF(C774="","",'Listas de Precios'!N774)</f>
        <v>0</v>
      </c>
      <c r="G774" s="253">
        <f>IF(E774="","",'Listas de Precios'!O774)</f>
        <v>0</v>
      </c>
      <c r="H774" s="37"/>
      <c r="I774" s="5"/>
    </row>
    <row r="775" spans="1:9" ht="15.75" customHeight="1">
      <c r="A775" s="5"/>
      <c r="B775" s="54">
        <f>'Listas de Precios'!B775</f>
        <v>0</v>
      </c>
      <c r="C775" s="54">
        <f>IF(B775="","",'Listas de Precios'!C775)</f>
        <v>0</v>
      </c>
      <c r="D775" s="54"/>
      <c r="E775" s="251">
        <f>IF(B775="","",'Listas de Precios'!M775)</f>
        <v>0</v>
      </c>
      <c r="F775" s="252">
        <f>IF(C775="","",'Listas de Precios'!N775)</f>
        <v>0</v>
      </c>
      <c r="G775" s="253">
        <f>IF(E775="","",'Listas de Precios'!O775)</f>
        <v>0</v>
      </c>
      <c r="H775" s="37"/>
      <c r="I775" s="5"/>
    </row>
    <row r="776" spans="1:9" ht="15.75" customHeight="1">
      <c r="A776" s="5"/>
      <c r="B776" s="54">
        <f>'Listas de Precios'!B776</f>
        <v>0</v>
      </c>
      <c r="C776" s="54">
        <f>IF(B776="","",'Listas de Precios'!C776)</f>
        <v>0</v>
      </c>
      <c r="D776" s="54"/>
      <c r="E776" s="251">
        <f>IF(B776="","",'Listas de Precios'!M776)</f>
        <v>0</v>
      </c>
      <c r="F776" s="252">
        <f>IF(C776="","",'Listas de Precios'!N776)</f>
        <v>0</v>
      </c>
      <c r="G776" s="253">
        <f>IF(E776="","",'Listas de Precios'!O776)</f>
        <v>0</v>
      </c>
      <c r="H776" s="37"/>
      <c r="I776" s="5"/>
    </row>
    <row r="777" spans="1:9" ht="15.75" customHeight="1">
      <c r="A777" s="5"/>
      <c r="B777" s="54">
        <f>'Listas de Precios'!B777</f>
        <v>0</v>
      </c>
      <c r="C777" s="54">
        <f>IF(B777="","",'Listas de Precios'!C777)</f>
        <v>0</v>
      </c>
      <c r="D777" s="54"/>
      <c r="E777" s="251">
        <f>IF(B777="","",'Listas de Precios'!M777)</f>
        <v>0</v>
      </c>
      <c r="F777" s="252">
        <f>IF(C777="","",'Listas de Precios'!N777)</f>
        <v>0</v>
      </c>
      <c r="G777" s="253">
        <f>IF(E777="","",'Listas de Precios'!O777)</f>
        <v>0</v>
      </c>
      <c r="H777" s="37"/>
      <c r="I777" s="5"/>
    </row>
    <row r="778" spans="1:9" ht="15.75" customHeight="1">
      <c r="A778" s="5"/>
      <c r="B778" s="54">
        <f>'Listas de Precios'!B778</f>
        <v>0</v>
      </c>
      <c r="C778" s="54">
        <f>IF(B778="","",'Listas de Precios'!C778)</f>
        <v>0</v>
      </c>
      <c r="D778" s="54"/>
      <c r="E778" s="251">
        <f>IF(B778="","",'Listas de Precios'!M778)</f>
        <v>0</v>
      </c>
      <c r="F778" s="252">
        <f>IF(C778="","",'Listas de Precios'!N778)</f>
        <v>0</v>
      </c>
      <c r="G778" s="253">
        <f>IF(E778="","",'Listas de Precios'!O778)</f>
        <v>0</v>
      </c>
      <c r="H778" s="37"/>
      <c r="I778" s="5"/>
    </row>
    <row r="779" spans="1:9" ht="15.75" customHeight="1">
      <c r="A779" s="5"/>
      <c r="B779" s="54">
        <f>'Listas de Precios'!B779</f>
        <v>0</v>
      </c>
      <c r="C779" s="54">
        <f>IF(B779="","",'Listas de Precios'!C779)</f>
        <v>0</v>
      </c>
      <c r="D779" s="54"/>
      <c r="E779" s="251">
        <f>IF(B779="","",'Listas de Precios'!M779)</f>
        <v>0</v>
      </c>
      <c r="F779" s="252">
        <f>IF(C779="","",'Listas de Precios'!N779)</f>
        <v>0</v>
      </c>
      <c r="G779" s="253">
        <f>IF(E779="","",'Listas de Precios'!O779)</f>
        <v>0</v>
      </c>
      <c r="H779" s="37"/>
      <c r="I779" s="5"/>
    </row>
    <row r="780" spans="1:9" ht="15.75" customHeight="1">
      <c r="A780" s="5"/>
      <c r="B780" s="54">
        <f>'Listas de Precios'!B780</f>
        <v>0</v>
      </c>
      <c r="C780" s="54">
        <f>IF(B780="","",'Listas de Precios'!C780)</f>
        <v>0</v>
      </c>
      <c r="D780" s="54"/>
      <c r="E780" s="251">
        <f>IF(B780="","",'Listas de Precios'!M780)</f>
        <v>0</v>
      </c>
      <c r="F780" s="252">
        <f>IF(C780="","",'Listas de Precios'!N780)</f>
        <v>0</v>
      </c>
      <c r="G780" s="253">
        <f>IF(E780="","",'Listas de Precios'!O780)</f>
        <v>0</v>
      </c>
      <c r="H780" s="37"/>
      <c r="I780" s="5"/>
    </row>
    <row r="781" spans="1:9" ht="15.75" customHeight="1">
      <c r="A781" s="5"/>
      <c r="B781" s="54">
        <f>'Listas de Precios'!B781</f>
        <v>0</v>
      </c>
      <c r="C781" s="54">
        <f>IF(B781="","",'Listas de Precios'!C781)</f>
        <v>0</v>
      </c>
      <c r="D781" s="54"/>
      <c r="E781" s="251">
        <f>IF(B781="","",'Listas de Precios'!M781)</f>
        <v>0</v>
      </c>
      <c r="F781" s="252">
        <f>IF(C781="","",'Listas de Precios'!N781)</f>
        <v>0</v>
      </c>
      <c r="G781" s="253">
        <f>IF(E781="","",'Listas de Precios'!O781)</f>
        <v>0</v>
      </c>
      <c r="H781" s="37"/>
      <c r="I781" s="5"/>
    </row>
    <row r="782" spans="1:9" ht="15.75" customHeight="1">
      <c r="A782" s="5"/>
      <c r="B782" s="54">
        <f>'Listas de Precios'!B782</f>
        <v>0</v>
      </c>
      <c r="C782" s="54">
        <f>IF(B782="","",'Listas de Precios'!C782)</f>
        <v>0</v>
      </c>
      <c r="D782" s="54"/>
      <c r="E782" s="251">
        <f>IF(B782="","",'Listas de Precios'!M782)</f>
        <v>0</v>
      </c>
      <c r="F782" s="252">
        <f>IF(C782="","",'Listas de Precios'!N782)</f>
        <v>0</v>
      </c>
      <c r="G782" s="253">
        <f>IF(E782="","",'Listas de Precios'!O782)</f>
        <v>0</v>
      </c>
      <c r="H782" s="37"/>
      <c r="I782" s="5"/>
    </row>
    <row r="783" spans="1:9" ht="15.75" customHeight="1">
      <c r="A783" s="5"/>
      <c r="B783" s="54">
        <f>'Listas de Precios'!B783</f>
        <v>0</v>
      </c>
      <c r="C783" s="54">
        <f>IF(B783="","",'Listas de Precios'!C783)</f>
        <v>0</v>
      </c>
      <c r="D783" s="54"/>
      <c r="E783" s="251">
        <f>IF(B783="","",'Listas de Precios'!M783)</f>
        <v>0</v>
      </c>
      <c r="F783" s="252">
        <f>IF(C783="","",'Listas de Precios'!N783)</f>
        <v>0</v>
      </c>
      <c r="G783" s="253">
        <f>IF(E783="","",'Listas de Precios'!O783)</f>
        <v>0</v>
      </c>
      <c r="H783" s="37"/>
      <c r="I783" s="5"/>
    </row>
    <row r="784" spans="1:9" ht="15.75" customHeight="1">
      <c r="A784" s="5"/>
      <c r="B784" s="54">
        <f>'Listas de Precios'!B784</f>
        <v>0</v>
      </c>
      <c r="C784" s="54">
        <f>IF(B784="","",'Listas de Precios'!C784)</f>
        <v>0</v>
      </c>
      <c r="D784" s="54"/>
      <c r="E784" s="251">
        <f>IF(B784="","",'Listas de Precios'!M784)</f>
        <v>0</v>
      </c>
      <c r="F784" s="252">
        <f>IF(C784="","",'Listas de Precios'!N784)</f>
        <v>0</v>
      </c>
      <c r="G784" s="253">
        <f>IF(E784="","",'Listas de Precios'!O784)</f>
        <v>0</v>
      </c>
      <c r="H784" s="37"/>
      <c r="I784" s="5"/>
    </row>
    <row r="785" spans="1:9" ht="15.75" customHeight="1">
      <c r="A785" s="5"/>
      <c r="B785" s="54">
        <f>'Listas de Precios'!B785</f>
        <v>0</v>
      </c>
      <c r="C785" s="54">
        <f>IF(B785="","",'Listas de Precios'!C785)</f>
        <v>0</v>
      </c>
      <c r="D785" s="54"/>
      <c r="E785" s="251">
        <f>IF(B785="","",'Listas de Precios'!M785)</f>
        <v>0</v>
      </c>
      <c r="F785" s="252">
        <f>IF(C785="","",'Listas de Precios'!N785)</f>
        <v>0</v>
      </c>
      <c r="G785" s="253">
        <f>IF(E785="","",'Listas de Precios'!O785)</f>
        <v>0</v>
      </c>
      <c r="H785" s="37"/>
      <c r="I785" s="5"/>
    </row>
    <row r="786" spans="1:9" ht="15.75" customHeight="1">
      <c r="A786" s="5"/>
      <c r="B786" s="54">
        <f>'Listas de Precios'!B786</f>
        <v>0</v>
      </c>
      <c r="C786" s="54">
        <f>IF(B786="","",'Listas de Precios'!C786)</f>
        <v>0</v>
      </c>
      <c r="D786" s="54"/>
      <c r="E786" s="251">
        <f>IF(B786="","",'Listas de Precios'!M786)</f>
        <v>0</v>
      </c>
      <c r="F786" s="252">
        <f>IF(C786="","",'Listas de Precios'!N786)</f>
        <v>0</v>
      </c>
      <c r="G786" s="253">
        <f>IF(E786="","",'Listas de Precios'!O786)</f>
        <v>0</v>
      </c>
      <c r="H786" s="37"/>
      <c r="I786" s="5"/>
    </row>
    <row r="787" spans="1:9" ht="15.75" customHeight="1">
      <c r="A787" s="5"/>
      <c r="B787" s="54">
        <f>'Listas de Precios'!B787</f>
        <v>0</v>
      </c>
      <c r="C787" s="54">
        <f>IF(B787="","",'Listas de Precios'!C787)</f>
        <v>0</v>
      </c>
      <c r="D787" s="54"/>
      <c r="E787" s="251">
        <f>IF(B787="","",'Listas de Precios'!M787)</f>
        <v>0</v>
      </c>
      <c r="F787" s="252">
        <f>IF(C787="","",'Listas de Precios'!N787)</f>
        <v>0</v>
      </c>
      <c r="G787" s="253">
        <f>IF(E787="","",'Listas de Precios'!O787)</f>
        <v>0</v>
      </c>
      <c r="H787" s="37"/>
      <c r="I787" s="5"/>
    </row>
    <row r="788" spans="1:9" ht="15.75" customHeight="1">
      <c r="A788" s="5"/>
      <c r="B788" s="54">
        <f>'Listas de Precios'!B788</f>
        <v>0</v>
      </c>
      <c r="C788" s="54">
        <f>IF(B788="","",'Listas de Precios'!C788)</f>
        <v>0</v>
      </c>
      <c r="D788" s="54"/>
      <c r="E788" s="251">
        <f>IF(B788="","",'Listas de Precios'!M788)</f>
        <v>0</v>
      </c>
      <c r="F788" s="252">
        <f>IF(C788="","",'Listas de Precios'!N788)</f>
        <v>0</v>
      </c>
      <c r="G788" s="253">
        <f>IF(E788="","",'Listas de Precios'!O788)</f>
        <v>0</v>
      </c>
      <c r="H788" s="37"/>
      <c r="I788" s="5"/>
    </row>
    <row r="789" spans="1:9" ht="15.75" customHeight="1">
      <c r="A789" s="5"/>
      <c r="B789" s="54">
        <f>'Listas de Precios'!B789</f>
        <v>0</v>
      </c>
      <c r="C789" s="54">
        <f>IF(B789="","",'Listas de Precios'!C789)</f>
        <v>0</v>
      </c>
      <c r="D789" s="54"/>
      <c r="E789" s="251">
        <f>IF(B789="","",'Listas de Precios'!M789)</f>
        <v>0</v>
      </c>
      <c r="F789" s="252">
        <f>IF(C789="","",'Listas de Precios'!N789)</f>
        <v>0</v>
      </c>
      <c r="G789" s="253">
        <f>IF(E789="","",'Listas de Precios'!O789)</f>
        <v>0</v>
      </c>
      <c r="H789" s="37"/>
      <c r="I789" s="5"/>
    </row>
    <row r="790" spans="1:9" ht="15.75" customHeight="1">
      <c r="A790" s="5"/>
      <c r="B790" s="54">
        <f>'Listas de Precios'!B790</f>
        <v>0</v>
      </c>
      <c r="C790" s="54">
        <f>IF(B790="","",'Listas de Precios'!C790)</f>
        <v>0</v>
      </c>
      <c r="D790" s="54"/>
      <c r="E790" s="251">
        <f>IF(B790="","",'Listas de Precios'!M790)</f>
        <v>0</v>
      </c>
      <c r="F790" s="252">
        <f>IF(C790="","",'Listas de Precios'!N790)</f>
        <v>0</v>
      </c>
      <c r="G790" s="253">
        <f>IF(E790="","",'Listas de Precios'!O790)</f>
        <v>0</v>
      </c>
      <c r="H790" s="37"/>
      <c r="I790" s="5"/>
    </row>
    <row r="791" spans="1:9" ht="15.75" customHeight="1">
      <c r="A791" s="5"/>
      <c r="B791" s="54">
        <f>'Listas de Precios'!B791</f>
        <v>0</v>
      </c>
      <c r="C791" s="54">
        <f>IF(B791="","",'Listas de Precios'!C791)</f>
        <v>0</v>
      </c>
      <c r="D791" s="54"/>
      <c r="E791" s="251">
        <f>IF(B791="","",'Listas de Precios'!M791)</f>
        <v>0</v>
      </c>
      <c r="F791" s="252">
        <f>IF(C791="","",'Listas de Precios'!N791)</f>
        <v>0</v>
      </c>
      <c r="G791" s="253">
        <f>IF(E791="","",'Listas de Precios'!O791)</f>
        <v>0</v>
      </c>
      <c r="H791" s="37"/>
      <c r="I791" s="5"/>
    </row>
    <row r="792" spans="1:9" ht="15.75" customHeight="1">
      <c r="A792" s="5"/>
      <c r="B792" s="54">
        <f>'Listas de Precios'!B792</f>
        <v>0</v>
      </c>
      <c r="C792" s="54">
        <f>IF(B792="","",'Listas de Precios'!C792)</f>
        <v>0</v>
      </c>
      <c r="D792" s="54"/>
      <c r="E792" s="251">
        <f>IF(B792="","",'Listas de Precios'!M792)</f>
        <v>0</v>
      </c>
      <c r="F792" s="252">
        <f>IF(C792="","",'Listas de Precios'!N792)</f>
        <v>0</v>
      </c>
      <c r="G792" s="253">
        <f>IF(E792="","",'Listas de Precios'!O792)</f>
        <v>0</v>
      </c>
      <c r="H792" s="37"/>
      <c r="I792" s="5"/>
    </row>
    <row r="793" spans="1:9" ht="15.75" customHeight="1">
      <c r="A793" s="5"/>
      <c r="B793" s="54">
        <f>'Listas de Precios'!B793</f>
        <v>0</v>
      </c>
      <c r="C793" s="54">
        <f>IF(B793="","",'Listas de Precios'!C793)</f>
        <v>0</v>
      </c>
      <c r="D793" s="54"/>
      <c r="E793" s="251">
        <f>IF(B793="","",'Listas de Precios'!M793)</f>
        <v>0</v>
      </c>
      <c r="F793" s="252">
        <f>IF(C793="","",'Listas de Precios'!N793)</f>
        <v>0</v>
      </c>
      <c r="G793" s="253">
        <f>IF(E793="","",'Listas de Precios'!O793)</f>
        <v>0</v>
      </c>
      <c r="H793" s="37"/>
      <c r="I793" s="5"/>
    </row>
    <row r="794" spans="1:9" ht="15.75" customHeight="1">
      <c r="A794" s="5"/>
      <c r="B794" s="54">
        <f>'Listas de Precios'!B794</f>
        <v>0</v>
      </c>
      <c r="C794" s="54">
        <f>IF(B794="","",'Listas de Precios'!C794)</f>
        <v>0</v>
      </c>
      <c r="D794" s="54"/>
      <c r="E794" s="251">
        <f>IF(B794="","",'Listas de Precios'!M794)</f>
        <v>0</v>
      </c>
      <c r="F794" s="252">
        <f>IF(C794="","",'Listas de Precios'!N794)</f>
        <v>0</v>
      </c>
      <c r="G794" s="253">
        <f>IF(E794="","",'Listas de Precios'!O794)</f>
        <v>0</v>
      </c>
      <c r="H794" s="37"/>
      <c r="I794" s="5"/>
    </row>
    <row r="795" spans="1:9" ht="15.75" customHeight="1">
      <c r="A795" s="5"/>
      <c r="B795" s="54">
        <f>'Listas de Precios'!B795</f>
        <v>0</v>
      </c>
      <c r="C795" s="54">
        <f>IF(B795="","",'Listas de Precios'!C795)</f>
        <v>0</v>
      </c>
      <c r="D795" s="54"/>
      <c r="E795" s="251">
        <f>IF(B795="","",'Listas de Precios'!M795)</f>
        <v>0</v>
      </c>
      <c r="F795" s="252">
        <f>IF(C795="","",'Listas de Precios'!N795)</f>
        <v>0</v>
      </c>
      <c r="G795" s="253">
        <f>IF(E795="","",'Listas de Precios'!O795)</f>
        <v>0</v>
      </c>
      <c r="H795" s="37"/>
      <c r="I795" s="5"/>
    </row>
    <row r="796" spans="1:9" ht="15.75" customHeight="1">
      <c r="A796" s="5"/>
      <c r="B796" s="54">
        <f>'Listas de Precios'!B796</f>
        <v>0</v>
      </c>
      <c r="C796" s="54">
        <f>IF(B796="","",'Listas de Precios'!C796)</f>
        <v>0</v>
      </c>
      <c r="D796" s="54"/>
      <c r="E796" s="251">
        <f>IF(B796="","",'Listas de Precios'!M796)</f>
        <v>0</v>
      </c>
      <c r="F796" s="252">
        <f>IF(C796="","",'Listas de Precios'!N796)</f>
        <v>0</v>
      </c>
      <c r="G796" s="253">
        <f>IF(E796="","",'Listas de Precios'!O796)</f>
        <v>0</v>
      </c>
      <c r="H796" s="37"/>
      <c r="I796" s="5"/>
    </row>
    <row r="797" spans="1:9" ht="15.75" customHeight="1">
      <c r="A797" s="5"/>
      <c r="B797" s="54">
        <f>'Listas de Precios'!B797</f>
        <v>0</v>
      </c>
      <c r="C797" s="54">
        <f>IF(B797="","",'Listas de Precios'!C797)</f>
        <v>0</v>
      </c>
      <c r="D797" s="54"/>
      <c r="E797" s="251">
        <f>IF(B797="","",'Listas de Precios'!M797)</f>
        <v>0</v>
      </c>
      <c r="F797" s="252">
        <f>IF(C797="","",'Listas de Precios'!N797)</f>
        <v>0</v>
      </c>
      <c r="G797" s="253">
        <f>IF(E797="","",'Listas de Precios'!O797)</f>
        <v>0</v>
      </c>
      <c r="H797" s="37"/>
      <c r="I797" s="5"/>
    </row>
    <row r="798" spans="1:9" ht="15.75" customHeight="1">
      <c r="A798" s="5"/>
      <c r="B798" s="54">
        <f>'Listas de Precios'!B798</f>
        <v>0</v>
      </c>
      <c r="C798" s="54">
        <f>IF(B798="","",'Listas de Precios'!C798)</f>
        <v>0</v>
      </c>
      <c r="D798" s="54"/>
      <c r="E798" s="251">
        <f>IF(B798="","",'Listas de Precios'!M798)</f>
        <v>0</v>
      </c>
      <c r="F798" s="252">
        <f>IF(C798="","",'Listas de Precios'!N798)</f>
        <v>0</v>
      </c>
      <c r="G798" s="253">
        <f>IF(E798="","",'Listas de Precios'!O798)</f>
        <v>0</v>
      </c>
      <c r="H798" s="37"/>
      <c r="I798" s="5"/>
    </row>
    <row r="799" spans="1:9" ht="15.75" customHeight="1">
      <c r="A799" s="5"/>
      <c r="B799" s="54">
        <f>'Listas de Precios'!B799</f>
        <v>0</v>
      </c>
      <c r="C799" s="54">
        <f>IF(B799="","",'Listas de Precios'!C799)</f>
        <v>0</v>
      </c>
      <c r="D799" s="54"/>
      <c r="E799" s="251">
        <f>IF(B799="","",'Listas de Precios'!M799)</f>
        <v>0</v>
      </c>
      <c r="F799" s="252">
        <f>IF(C799="","",'Listas de Precios'!N799)</f>
        <v>0</v>
      </c>
      <c r="G799" s="253">
        <f>IF(E799="","",'Listas de Precios'!O799)</f>
        <v>0</v>
      </c>
      <c r="H799" s="37"/>
      <c r="I799" s="5"/>
    </row>
    <row r="800" spans="1:9" ht="15.75" customHeight="1">
      <c r="A800" s="5"/>
      <c r="B800" s="54">
        <f>'Listas de Precios'!B800</f>
        <v>0</v>
      </c>
      <c r="C800" s="54">
        <f>IF(B800="","",'Listas de Precios'!C800)</f>
        <v>0</v>
      </c>
      <c r="D800" s="54"/>
      <c r="E800" s="251">
        <f>IF(B800="","",'Listas de Precios'!M800)</f>
        <v>0</v>
      </c>
      <c r="F800" s="252">
        <f>IF(C800="","",'Listas de Precios'!N800)</f>
        <v>0</v>
      </c>
      <c r="G800" s="253">
        <f>IF(E800="","",'Listas de Precios'!O800)</f>
        <v>0</v>
      </c>
      <c r="H800" s="37"/>
      <c r="I800" s="5"/>
    </row>
    <row r="801" spans="1:9" ht="15.75" customHeight="1">
      <c r="A801" s="5"/>
      <c r="B801" s="54">
        <f>'Listas de Precios'!B801</f>
        <v>0</v>
      </c>
      <c r="C801" s="54">
        <f>IF(B801="","",'Listas de Precios'!C801)</f>
        <v>0</v>
      </c>
      <c r="D801" s="54"/>
      <c r="E801" s="251">
        <f>IF(B801="","",'Listas de Precios'!M801)</f>
        <v>0</v>
      </c>
      <c r="F801" s="252">
        <f>IF(C801="","",'Listas de Precios'!N801)</f>
        <v>0</v>
      </c>
      <c r="G801" s="253">
        <f>IF(E801="","",'Listas de Precios'!O801)</f>
        <v>0</v>
      </c>
      <c r="H801" s="37"/>
      <c r="I801" s="5"/>
    </row>
    <row r="802" spans="1:9" ht="15.75" customHeight="1">
      <c r="A802" s="5"/>
      <c r="B802" s="54">
        <f>'Listas de Precios'!B802</f>
        <v>0</v>
      </c>
      <c r="C802" s="54">
        <f>IF(B802="","",'Listas de Precios'!C802)</f>
        <v>0</v>
      </c>
      <c r="D802" s="54"/>
      <c r="E802" s="251">
        <f>IF(B802="","",'Listas de Precios'!M802)</f>
        <v>0</v>
      </c>
      <c r="F802" s="252">
        <f>IF(C802="","",'Listas de Precios'!N802)</f>
        <v>0</v>
      </c>
      <c r="G802" s="253">
        <f>IF(E802="","",'Listas de Precios'!O802)</f>
        <v>0</v>
      </c>
      <c r="H802" s="37"/>
      <c r="I802" s="5"/>
    </row>
    <row r="803" spans="1:9" ht="15.75" customHeight="1">
      <c r="A803" s="5"/>
      <c r="B803" s="54">
        <f>'Listas de Precios'!B803</f>
        <v>0</v>
      </c>
      <c r="C803" s="54">
        <f>IF(B803="","",'Listas de Precios'!C803)</f>
        <v>0</v>
      </c>
      <c r="D803" s="54"/>
      <c r="E803" s="251">
        <f>IF(B803="","",'Listas de Precios'!M803)</f>
        <v>0</v>
      </c>
      <c r="F803" s="252">
        <f>IF(C803="","",'Listas de Precios'!N803)</f>
        <v>0</v>
      </c>
      <c r="G803" s="253">
        <f>IF(E803="","",'Listas de Precios'!O803)</f>
        <v>0</v>
      </c>
      <c r="H803" s="37"/>
      <c r="I803" s="5"/>
    </row>
    <row r="804" spans="1:9" ht="15.75" customHeight="1">
      <c r="A804" s="5"/>
      <c r="B804" s="54">
        <f>'Listas de Precios'!B804</f>
        <v>0</v>
      </c>
      <c r="C804" s="54">
        <f>IF(B804="","",'Listas de Precios'!C804)</f>
        <v>0</v>
      </c>
      <c r="D804" s="54"/>
      <c r="E804" s="251">
        <f>IF(B804="","",'Listas de Precios'!M804)</f>
        <v>0</v>
      </c>
      <c r="F804" s="252">
        <f>IF(C804="","",'Listas de Precios'!N804)</f>
        <v>0</v>
      </c>
      <c r="G804" s="253">
        <f>IF(E804="","",'Listas de Precios'!O804)</f>
        <v>0</v>
      </c>
      <c r="H804" s="37"/>
      <c r="I804" s="5"/>
    </row>
    <row r="805" spans="1:9" ht="15.75" customHeight="1">
      <c r="A805" s="5"/>
      <c r="B805" s="54">
        <f>'Listas de Precios'!B805</f>
        <v>0</v>
      </c>
      <c r="C805" s="54">
        <f>IF(B805="","",'Listas de Precios'!C805)</f>
        <v>0</v>
      </c>
      <c r="D805" s="54"/>
      <c r="E805" s="251">
        <f>IF(B805="","",'Listas de Precios'!M805)</f>
        <v>0</v>
      </c>
      <c r="F805" s="252">
        <f>IF(C805="","",'Listas de Precios'!N805)</f>
        <v>0</v>
      </c>
      <c r="G805" s="253">
        <f>IF(E805="","",'Listas de Precios'!O805)</f>
        <v>0</v>
      </c>
      <c r="H805" s="37"/>
      <c r="I805" s="5"/>
    </row>
    <row r="806" spans="1:9" ht="15.75" customHeight="1">
      <c r="A806" s="5"/>
      <c r="B806" s="54">
        <f>'Listas de Precios'!B806</f>
        <v>0</v>
      </c>
      <c r="C806" s="54">
        <f>IF(B806="","",'Listas de Precios'!C806)</f>
        <v>0</v>
      </c>
      <c r="D806" s="54"/>
      <c r="E806" s="251">
        <f>IF(B806="","",'Listas de Precios'!M806)</f>
        <v>0</v>
      </c>
      <c r="F806" s="252">
        <f>IF(C806="","",'Listas de Precios'!N806)</f>
        <v>0</v>
      </c>
      <c r="G806" s="253">
        <f>IF(E806="","",'Listas de Precios'!O806)</f>
        <v>0</v>
      </c>
      <c r="H806" s="37"/>
      <c r="I806" s="5"/>
    </row>
    <row r="807" spans="1:9" ht="15.75" customHeight="1">
      <c r="A807" s="5"/>
      <c r="B807" s="54">
        <f>'Listas de Precios'!B807</f>
        <v>0</v>
      </c>
      <c r="C807" s="54">
        <f>IF(B807="","",'Listas de Precios'!C807)</f>
        <v>0</v>
      </c>
      <c r="D807" s="54"/>
      <c r="E807" s="251">
        <f>IF(B807="","",'Listas de Precios'!M807)</f>
        <v>0</v>
      </c>
      <c r="F807" s="252">
        <f>IF(C807="","",'Listas de Precios'!N807)</f>
        <v>0</v>
      </c>
      <c r="G807" s="253">
        <f>IF(E807="","",'Listas de Precios'!O807)</f>
        <v>0</v>
      </c>
      <c r="H807" s="37"/>
      <c r="I807" s="5"/>
    </row>
    <row r="808" spans="1:9" ht="15.75" customHeight="1">
      <c r="A808" s="5"/>
      <c r="B808" s="54">
        <f>'Listas de Precios'!B808</f>
        <v>0</v>
      </c>
      <c r="C808" s="54">
        <f>IF(B808="","",'Listas de Precios'!C808)</f>
        <v>0</v>
      </c>
      <c r="D808" s="54"/>
      <c r="E808" s="251">
        <f>IF(B808="","",'Listas de Precios'!M808)</f>
        <v>0</v>
      </c>
      <c r="F808" s="252">
        <f>IF(C808="","",'Listas de Precios'!N808)</f>
        <v>0</v>
      </c>
      <c r="G808" s="253">
        <f>IF(E808="","",'Listas de Precios'!O808)</f>
        <v>0</v>
      </c>
      <c r="H808" s="37"/>
      <c r="I808" s="5"/>
    </row>
    <row r="809" spans="1:9" ht="15.75" customHeight="1">
      <c r="A809" s="5"/>
      <c r="B809" s="54">
        <f>'Listas de Precios'!B809</f>
        <v>0</v>
      </c>
      <c r="C809" s="54">
        <f>IF(B809="","",'Listas de Precios'!C809)</f>
        <v>0</v>
      </c>
      <c r="D809" s="54"/>
      <c r="E809" s="251">
        <f>IF(B809="","",'Listas de Precios'!M809)</f>
        <v>0</v>
      </c>
      <c r="F809" s="252">
        <f>IF(C809="","",'Listas de Precios'!N809)</f>
        <v>0</v>
      </c>
      <c r="G809" s="253">
        <f>IF(E809="","",'Listas de Precios'!O809)</f>
        <v>0</v>
      </c>
      <c r="H809" s="37"/>
      <c r="I809" s="5"/>
    </row>
    <row r="810" spans="1:9" ht="15.75" customHeight="1">
      <c r="A810" s="5"/>
      <c r="B810" s="54">
        <f>'Listas de Precios'!B810</f>
        <v>0</v>
      </c>
      <c r="C810" s="54">
        <f>IF(B810="","",'Listas de Precios'!C810)</f>
        <v>0</v>
      </c>
      <c r="D810" s="54"/>
      <c r="E810" s="251">
        <f>IF(B810="","",'Listas de Precios'!M810)</f>
        <v>0</v>
      </c>
      <c r="F810" s="252">
        <f>IF(C810="","",'Listas de Precios'!N810)</f>
        <v>0</v>
      </c>
      <c r="G810" s="253">
        <f>IF(E810="","",'Listas de Precios'!O810)</f>
        <v>0</v>
      </c>
      <c r="H810" s="37"/>
      <c r="I810" s="5"/>
    </row>
    <row r="811" spans="1:9" ht="15.75" customHeight="1">
      <c r="A811" s="5"/>
      <c r="B811" s="54">
        <f>'Listas de Precios'!B811</f>
        <v>0</v>
      </c>
      <c r="C811" s="54">
        <f>IF(B811="","",'Listas de Precios'!C811)</f>
        <v>0</v>
      </c>
      <c r="D811" s="54"/>
      <c r="E811" s="251">
        <f>IF(B811="","",'Listas de Precios'!M811)</f>
        <v>0</v>
      </c>
      <c r="F811" s="252">
        <f>IF(C811="","",'Listas de Precios'!N811)</f>
        <v>0</v>
      </c>
      <c r="G811" s="253">
        <f>IF(E811="","",'Listas de Precios'!O811)</f>
        <v>0</v>
      </c>
      <c r="H811" s="37"/>
      <c r="I811" s="5"/>
    </row>
    <row r="812" spans="1:9" ht="15.75" customHeight="1">
      <c r="A812" s="5"/>
      <c r="B812" s="54">
        <f>'Listas de Precios'!B812</f>
        <v>0</v>
      </c>
      <c r="C812" s="54">
        <f>IF(B812="","",'Listas de Precios'!C812)</f>
        <v>0</v>
      </c>
      <c r="D812" s="54"/>
      <c r="E812" s="251">
        <f>IF(B812="","",'Listas de Precios'!M812)</f>
        <v>0</v>
      </c>
      <c r="F812" s="252">
        <f>IF(C812="","",'Listas de Precios'!N812)</f>
        <v>0</v>
      </c>
      <c r="G812" s="253">
        <f>IF(E812="","",'Listas de Precios'!O812)</f>
        <v>0</v>
      </c>
      <c r="H812" s="37"/>
      <c r="I812" s="5"/>
    </row>
    <row r="813" spans="1:9" ht="15.75" customHeight="1">
      <c r="A813" s="5"/>
      <c r="B813" s="54">
        <f>'Listas de Precios'!B813</f>
        <v>0</v>
      </c>
      <c r="C813" s="54">
        <f>IF(B813="","",'Listas de Precios'!C813)</f>
        <v>0</v>
      </c>
      <c r="D813" s="54"/>
      <c r="E813" s="251">
        <f>IF(B813="","",'Listas de Precios'!M813)</f>
        <v>0</v>
      </c>
      <c r="F813" s="252">
        <f>IF(C813="","",'Listas de Precios'!N813)</f>
        <v>0</v>
      </c>
      <c r="G813" s="253">
        <f>IF(E813="","",'Listas de Precios'!O813)</f>
        <v>0</v>
      </c>
      <c r="H813" s="37"/>
      <c r="I813" s="5"/>
    </row>
    <row r="814" spans="1:9" ht="15.75" customHeight="1">
      <c r="A814" s="5"/>
      <c r="B814" s="54">
        <f>'Listas de Precios'!B814</f>
        <v>0</v>
      </c>
      <c r="C814" s="54">
        <f>IF(B814="","",'Listas de Precios'!C814)</f>
        <v>0</v>
      </c>
      <c r="D814" s="54"/>
      <c r="E814" s="251">
        <f>IF(B814="","",'Listas de Precios'!M814)</f>
        <v>0</v>
      </c>
      <c r="F814" s="252">
        <f>IF(C814="","",'Listas de Precios'!N814)</f>
        <v>0</v>
      </c>
      <c r="G814" s="253">
        <f>IF(E814="","",'Listas de Precios'!O814)</f>
        <v>0</v>
      </c>
      <c r="H814" s="37"/>
      <c r="I814" s="5"/>
    </row>
    <row r="815" spans="1:9" ht="15.75" customHeight="1">
      <c r="A815" s="5"/>
      <c r="B815" s="54">
        <f>'Listas de Precios'!B815</f>
        <v>0</v>
      </c>
      <c r="C815" s="54">
        <f>IF(B815="","",'Listas de Precios'!C815)</f>
        <v>0</v>
      </c>
      <c r="D815" s="54"/>
      <c r="E815" s="251">
        <f>IF(B815="","",'Listas de Precios'!M815)</f>
        <v>0</v>
      </c>
      <c r="F815" s="252">
        <f>IF(C815="","",'Listas de Precios'!N815)</f>
        <v>0</v>
      </c>
      <c r="G815" s="253">
        <f>IF(E815="","",'Listas de Precios'!O815)</f>
        <v>0</v>
      </c>
      <c r="H815" s="37"/>
      <c r="I815" s="5"/>
    </row>
    <row r="816" spans="1:9" ht="15.75" customHeight="1">
      <c r="A816" s="5"/>
      <c r="B816" s="54">
        <f>'Listas de Precios'!B816</f>
        <v>0</v>
      </c>
      <c r="C816" s="54">
        <f>IF(B816="","",'Listas de Precios'!C816)</f>
        <v>0</v>
      </c>
      <c r="D816" s="54"/>
      <c r="E816" s="251">
        <f>IF(B816="","",'Listas de Precios'!M816)</f>
        <v>0</v>
      </c>
      <c r="F816" s="252">
        <f>IF(C816="","",'Listas de Precios'!N816)</f>
        <v>0</v>
      </c>
      <c r="G816" s="253">
        <f>IF(E816="","",'Listas de Precios'!O816)</f>
        <v>0</v>
      </c>
      <c r="H816" s="37"/>
      <c r="I816" s="5"/>
    </row>
    <row r="817" spans="1:9" ht="15.75" customHeight="1">
      <c r="A817" s="5"/>
      <c r="B817" s="54">
        <f>'Listas de Precios'!B817</f>
        <v>0</v>
      </c>
      <c r="C817" s="54">
        <f>IF(B817="","",'Listas de Precios'!C817)</f>
        <v>0</v>
      </c>
      <c r="D817" s="54"/>
      <c r="E817" s="251">
        <f>IF(B817="","",'Listas de Precios'!M817)</f>
        <v>0</v>
      </c>
      <c r="F817" s="252">
        <f>IF(C817="","",'Listas de Precios'!N817)</f>
        <v>0</v>
      </c>
      <c r="G817" s="253">
        <f>IF(E817="","",'Listas de Precios'!O817)</f>
        <v>0</v>
      </c>
      <c r="H817" s="37"/>
      <c r="I817" s="5"/>
    </row>
    <row r="818" spans="1:9" ht="15.75" customHeight="1">
      <c r="A818" s="5"/>
      <c r="B818" s="54">
        <f>'Listas de Precios'!B818</f>
        <v>0</v>
      </c>
      <c r="C818" s="54">
        <f>IF(B818="","",'Listas de Precios'!C818)</f>
        <v>0</v>
      </c>
      <c r="D818" s="54"/>
      <c r="E818" s="251">
        <f>IF(B818="","",'Listas de Precios'!M818)</f>
        <v>0</v>
      </c>
      <c r="F818" s="252">
        <f>IF(C818="","",'Listas de Precios'!N818)</f>
        <v>0</v>
      </c>
      <c r="G818" s="253">
        <f>IF(E818="","",'Listas de Precios'!O818)</f>
        <v>0</v>
      </c>
      <c r="H818" s="37"/>
      <c r="I818" s="5"/>
    </row>
    <row r="819" spans="1:9" ht="15.75" customHeight="1">
      <c r="A819" s="5"/>
      <c r="B819" s="54">
        <f>'Listas de Precios'!B819</f>
        <v>0</v>
      </c>
      <c r="C819" s="54">
        <f>IF(B819="","",'Listas de Precios'!C819)</f>
        <v>0</v>
      </c>
      <c r="D819" s="54"/>
      <c r="E819" s="251">
        <f>IF(B819="","",'Listas de Precios'!M819)</f>
        <v>0</v>
      </c>
      <c r="F819" s="252">
        <f>IF(C819="","",'Listas de Precios'!N819)</f>
        <v>0</v>
      </c>
      <c r="G819" s="253">
        <f>IF(E819="","",'Listas de Precios'!O819)</f>
        <v>0</v>
      </c>
      <c r="H819" s="37"/>
      <c r="I819" s="5"/>
    </row>
    <row r="820" spans="1:9" ht="15.75" customHeight="1">
      <c r="A820" s="5"/>
      <c r="B820" s="54">
        <f>'Listas de Precios'!B820</f>
        <v>0</v>
      </c>
      <c r="C820" s="54">
        <f>IF(B820="","",'Listas de Precios'!C820)</f>
        <v>0</v>
      </c>
      <c r="D820" s="54"/>
      <c r="E820" s="251">
        <f>IF(B820="","",'Listas de Precios'!M820)</f>
        <v>0</v>
      </c>
      <c r="F820" s="252">
        <f>IF(C820="","",'Listas de Precios'!N820)</f>
        <v>0</v>
      </c>
      <c r="G820" s="253">
        <f>IF(E820="","",'Listas de Precios'!O820)</f>
        <v>0</v>
      </c>
      <c r="H820" s="37"/>
      <c r="I820" s="5"/>
    </row>
    <row r="821" spans="1:9" ht="15.75" customHeight="1">
      <c r="A821" s="5"/>
      <c r="B821" s="54">
        <f>'Listas de Precios'!B821</f>
        <v>0</v>
      </c>
      <c r="C821" s="54">
        <f>IF(B821="","",'Listas de Precios'!C821)</f>
        <v>0</v>
      </c>
      <c r="D821" s="54"/>
      <c r="E821" s="251">
        <f>IF(B821="","",'Listas de Precios'!M821)</f>
        <v>0</v>
      </c>
      <c r="F821" s="252">
        <f>IF(C821="","",'Listas de Precios'!N821)</f>
        <v>0</v>
      </c>
      <c r="G821" s="253">
        <f>IF(E821="","",'Listas de Precios'!O821)</f>
        <v>0</v>
      </c>
      <c r="H821" s="37"/>
      <c r="I821" s="5"/>
    </row>
    <row r="822" spans="1:9" ht="15.75" customHeight="1">
      <c r="A822" s="5"/>
      <c r="B822" s="54">
        <f>'Listas de Precios'!B822</f>
        <v>0</v>
      </c>
      <c r="C822" s="54">
        <f>IF(B822="","",'Listas de Precios'!C822)</f>
        <v>0</v>
      </c>
      <c r="D822" s="54"/>
      <c r="E822" s="251">
        <f>IF(B822="","",'Listas de Precios'!M822)</f>
        <v>0</v>
      </c>
      <c r="F822" s="252">
        <f>IF(C822="","",'Listas de Precios'!N822)</f>
        <v>0</v>
      </c>
      <c r="G822" s="253">
        <f>IF(E822="","",'Listas de Precios'!O822)</f>
        <v>0</v>
      </c>
      <c r="H822" s="37"/>
      <c r="I822" s="5"/>
    </row>
    <row r="823" spans="1:9" ht="15.75" customHeight="1">
      <c r="A823" s="5"/>
      <c r="B823" s="54">
        <f>'Listas de Precios'!B823</f>
        <v>0</v>
      </c>
      <c r="C823" s="54">
        <f>IF(B823="","",'Listas de Precios'!C823)</f>
        <v>0</v>
      </c>
      <c r="D823" s="54"/>
      <c r="E823" s="251">
        <f>IF(B823="","",'Listas de Precios'!M823)</f>
        <v>0</v>
      </c>
      <c r="F823" s="252">
        <f>IF(C823="","",'Listas de Precios'!N823)</f>
        <v>0</v>
      </c>
      <c r="G823" s="253">
        <f>IF(E823="","",'Listas de Precios'!O823)</f>
        <v>0</v>
      </c>
      <c r="H823" s="37"/>
      <c r="I823" s="5"/>
    </row>
    <row r="824" spans="1:9" ht="15.75" customHeight="1">
      <c r="A824" s="5"/>
      <c r="B824" s="54">
        <f>'Listas de Precios'!B824</f>
        <v>0</v>
      </c>
      <c r="C824" s="54">
        <f>IF(B824="","",'Listas de Precios'!C824)</f>
        <v>0</v>
      </c>
      <c r="D824" s="54"/>
      <c r="E824" s="251">
        <f>IF(B824="","",'Listas de Precios'!M824)</f>
        <v>0</v>
      </c>
      <c r="F824" s="252">
        <f>IF(C824="","",'Listas de Precios'!N824)</f>
        <v>0</v>
      </c>
      <c r="G824" s="253">
        <f>IF(E824="","",'Listas de Precios'!O824)</f>
        <v>0</v>
      </c>
      <c r="H824" s="37"/>
      <c r="I824" s="5"/>
    </row>
    <row r="825" spans="1:9" ht="15.75" customHeight="1">
      <c r="A825" s="5"/>
      <c r="B825" s="54">
        <f>'Listas de Precios'!B825</f>
        <v>0</v>
      </c>
      <c r="C825" s="54">
        <f>IF(B825="","",'Listas de Precios'!C825)</f>
        <v>0</v>
      </c>
      <c r="D825" s="54"/>
      <c r="E825" s="251">
        <f>IF(B825="","",'Listas de Precios'!M825)</f>
        <v>0</v>
      </c>
      <c r="F825" s="252">
        <f>IF(C825="","",'Listas de Precios'!N825)</f>
        <v>0</v>
      </c>
      <c r="G825" s="253">
        <f>IF(E825="","",'Listas de Precios'!O825)</f>
        <v>0</v>
      </c>
      <c r="H825" s="37"/>
      <c r="I825" s="5"/>
    </row>
    <row r="826" spans="1:9" ht="15.75" customHeight="1">
      <c r="A826" s="5"/>
      <c r="B826" s="54">
        <f>'Listas de Precios'!B826</f>
        <v>0</v>
      </c>
      <c r="C826" s="54">
        <f>IF(B826="","",'Listas de Precios'!C826)</f>
        <v>0</v>
      </c>
      <c r="D826" s="54"/>
      <c r="E826" s="251">
        <f>IF(B826="","",'Listas de Precios'!M826)</f>
        <v>0</v>
      </c>
      <c r="F826" s="252">
        <f>IF(C826="","",'Listas de Precios'!N826)</f>
        <v>0</v>
      </c>
      <c r="G826" s="253">
        <f>IF(E826="","",'Listas de Precios'!O826)</f>
        <v>0</v>
      </c>
      <c r="H826" s="37"/>
      <c r="I826" s="5"/>
    </row>
    <row r="827" spans="1:9" ht="15.75" customHeight="1">
      <c r="A827" s="5"/>
      <c r="B827" s="54">
        <f>'Listas de Precios'!B827</f>
        <v>0</v>
      </c>
      <c r="C827" s="54">
        <f>IF(B827="","",'Listas de Precios'!C827)</f>
        <v>0</v>
      </c>
      <c r="D827" s="54"/>
      <c r="E827" s="251">
        <f>IF(B827="","",'Listas de Precios'!M827)</f>
        <v>0</v>
      </c>
      <c r="F827" s="252">
        <f>IF(C827="","",'Listas de Precios'!N827)</f>
        <v>0</v>
      </c>
      <c r="G827" s="253">
        <f>IF(E827="","",'Listas de Precios'!O827)</f>
        <v>0</v>
      </c>
      <c r="H827" s="37"/>
      <c r="I827" s="5"/>
    </row>
    <row r="828" spans="1:9" ht="15.75" customHeight="1">
      <c r="A828" s="5"/>
      <c r="B828" s="54">
        <f>'Listas de Precios'!B828</f>
        <v>0</v>
      </c>
      <c r="C828" s="54">
        <f>IF(B828="","",'Listas de Precios'!C828)</f>
        <v>0</v>
      </c>
      <c r="D828" s="54"/>
      <c r="E828" s="251">
        <f>IF(B828="","",'Listas de Precios'!M828)</f>
        <v>0</v>
      </c>
      <c r="F828" s="252">
        <f>IF(C828="","",'Listas de Precios'!N828)</f>
        <v>0</v>
      </c>
      <c r="G828" s="253">
        <f>IF(E828="","",'Listas de Precios'!O828)</f>
        <v>0</v>
      </c>
      <c r="H828" s="37"/>
      <c r="I828" s="5"/>
    </row>
    <row r="829" spans="1:9" ht="15.75" customHeight="1">
      <c r="A829" s="5"/>
      <c r="B829" s="54">
        <f>'Listas de Precios'!B829</f>
        <v>0</v>
      </c>
      <c r="C829" s="54">
        <f>IF(B829="","",'Listas de Precios'!C829)</f>
        <v>0</v>
      </c>
      <c r="D829" s="54"/>
      <c r="E829" s="251">
        <f>IF(B829="","",'Listas de Precios'!M829)</f>
        <v>0</v>
      </c>
      <c r="F829" s="252">
        <f>IF(C829="","",'Listas de Precios'!N829)</f>
        <v>0</v>
      </c>
      <c r="G829" s="253">
        <f>IF(E829="","",'Listas de Precios'!O829)</f>
        <v>0</v>
      </c>
      <c r="H829" s="37"/>
      <c r="I829" s="5"/>
    </row>
    <row r="830" spans="1:9" ht="15.75" customHeight="1">
      <c r="A830" s="5"/>
      <c r="B830" s="54">
        <f>'Listas de Precios'!B830</f>
        <v>0</v>
      </c>
      <c r="C830" s="54">
        <f>IF(B830="","",'Listas de Precios'!C830)</f>
        <v>0</v>
      </c>
      <c r="D830" s="54"/>
      <c r="E830" s="251">
        <f>IF(B830="","",'Listas de Precios'!M830)</f>
        <v>0</v>
      </c>
      <c r="F830" s="252">
        <f>IF(C830="","",'Listas de Precios'!N830)</f>
        <v>0</v>
      </c>
      <c r="G830" s="253">
        <f>IF(E830="","",'Listas de Precios'!O830)</f>
        <v>0</v>
      </c>
      <c r="H830" s="37"/>
      <c r="I830" s="5"/>
    </row>
    <row r="831" spans="1:9" ht="15.75" customHeight="1">
      <c r="A831" s="5"/>
      <c r="B831" s="54">
        <f>'Listas de Precios'!B831</f>
        <v>0</v>
      </c>
      <c r="C831" s="54">
        <f>IF(B831="","",'Listas de Precios'!C831)</f>
        <v>0</v>
      </c>
      <c r="D831" s="54"/>
      <c r="E831" s="251">
        <f>IF(B831="","",'Listas de Precios'!M831)</f>
        <v>0</v>
      </c>
      <c r="F831" s="252">
        <f>IF(C831="","",'Listas de Precios'!N831)</f>
        <v>0</v>
      </c>
      <c r="G831" s="253">
        <f>IF(E831="","",'Listas de Precios'!O831)</f>
        <v>0</v>
      </c>
      <c r="H831" s="37"/>
      <c r="I831" s="5"/>
    </row>
    <row r="832" spans="1:9" ht="15.75" customHeight="1">
      <c r="A832" s="5"/>
      <c r="B832" s="54">
        <f>'Listas de Precios'!B832</f>
        <v>0</v>
      </c>
      <c r="C832" s="54">
        <f>IF(B832="","",'Listas de Precios'!C832)</f>
        <v>0</v>
      </c>
      <c r="D832" s="54"/>
      <c r="E832" s="251">
        <f>IF(B832="","",'Listas de Precios'!M832)</f>
        <v>0</v>
      </c>
      <c r="F832" s="252">
        <f>IF(C832="","",'Listas de Precios'!N832)</f>
        <v>0</v>
      </c>
      <c r="G832" s="253">
        <f>IF(E832="","",'Listas de Precios'!O832)</f>
        <v>0</v>
      </c>
      <c r="H832" s="37"/>
      <c r="I832" s="5"/>
    </row>
    <row r="833" spans="1:9" ht="15.75" customHeight="1">
      <c r="A833" s="5"/>
      <c r="B833" s="54">
        <f>'Listas de Precios'!B833</f>
        <v>0</v>
      </c>
      <c r="C833" s="54">
        <f>IF(B833="","",'Listas de Precios'!C833)</f>
        <v>0</v>
      </c>
      <c r="D833" s="54"/>
      <c r="E833" s="251">
        <f>IF(B833="","",'Listas de Precios'!M833)</f>
        <v>0</v>
      </c>
      <c r="F833" s="252">
        <f>IF(C833="","",'Listas de Precios'!N833)</f>
        <v>0</v>
      </c>
      <c r="G833" s="253">
        <f>IF(E833="","",'Listas de Precios'!O833)</f>
        <v>0</v>
      </c>
      <c r="H833" s="37"/>
      <c r="I833" s="5"/>
    </row>
    <row r="834" spans="1:9" ht="15.75" customHeight="1">
      <c r="A834" s="5"/>
      <c r="B834" s="54">
        <f>'Listas de Precios'!B834</f>
        <v>0</v>
      </c>
      <c r="C834" s="54">
        <f>IF(B834="","",'Listas de Precios'!C834)</f>
        <v>0</v>
      </c>
      <c r="D834" s="54"/>
      <c r="E834" s="251">
        <f>IF(B834="","",'Listas de Precios'!M834)</f>
        <v>0</v>
      </c>
      <c r="F834" s="252">
        <f>IF(C834="","",'Listas de Precios'!N834)</f>
        <v>0</v>
      </c>
      <c r="G834" s="253">
        <f>IF(E834="","",'Listas de Precios'!O834)</f>
        <v>0</v>
      </c>
      <c r="H834" s="37"/>
      <c r="I834" s="5"/>
    </row>
    <row r="835" spans="1:9" ht="15.75" customHeight="1">
      <c r="A835" s="5"/>
      <c r="B835" s="54">
        <f>'Listas de Precios'!B835</f>
        <v>0</v>
      </c>
      <c r="C835" s="54">
        <f>IF(B835="","",'Listas de Precios'!C835)</f>
        <v>0</v>
      </c>
      <c r="D835" s="54"/>
      <c r="E835" s="251">
        <f>IF(B835="","",'Listas de Precios'!M835)</f>
        <v>0</v>
      </c>
      <c r="F835" s="252">
        <f>IF(C835="","",'Listas de Precios'!N835)</f>
        <v>0</v>
      </c>
      <c r="G835" s="253">
        <f>IF(E835="","",'Listas de Precios'!O835)</f>
        <v>0</v>
      </c>
      <c r="H835" s="37"/>
      <c r="I835" s="5"/>
    </row>
    <row r="836" spans="1:9" ht="15.75" customHeight="1">
      <c r="A836" s="5"/>
      <c r="B836" s="54">
        <f>'Listas de Precios'!B836</f>
        <v>0</v>
      </c>
      <c r="C836" s="54">
        <f>IF(B836="","",'Listas de Precios'!C836)</f>
        <v>0</v>
      </c>
      <c r="D836" s="54"/>
      <c r="E836" s="251">
        <f>IF(B836="","",'Listas de Precios'!M836)</f>
        <v>0</v>
      </c>
      <c r="F836" s="252">
        <f>IF(C836="","",'Listas de Precios'!N836)</f>
        <v>0</v>
      </c>
      <c r="G836" s="253">
        <f>IF(E836="","",'Listas de Precios'!O836)</f>
        <v>0</v>
      </c>
      <c r="H836" s="37"/>
      <c r="I836" s="5"/>
    </row>
    <row r="837" spans="1:9" ht="15.75" customHeight="1">
      <c r="A837" s="5"/>
      <c r="B837" s="54">
        <f>'Listas de Precios'!B837</f>
        <v>0</v>
      </c>
      <c r="C837" s="54">
        <f>IF(B837="","",'Listas de Precios'!C837)</f>
        <v>0</v>
      </c>
      <c r="D837" s="54"/>
      <c r="E837" s="251">
        <f>IF(B837="","",'Listas de Precios'!M837)</f>
        <v>0</v>
      </c>
      <c r="F837" s="252">
        <f>IF(C837="","",'Listas de Precios'!N837)</f>
        <v>0</v>
      </c>
      <c r="G837" s="253">
        <f>IF(E837="","",'Listas de Precios'!O837)</f>
        <v>0</v>
      </c>
      <c r="H837" s="37"/>
      <c r="I837" s="5"/>
    </row>
    <row r="838" spans="1:9" ht="15.75" customHeight="1">
      <c r="A838" s="5"/>
      <c r="B838" s="54">
        <f>'Listas de Precios'!B838</f>
        <v>0</v>
      </c>
      <c r="C838" s="54">
        <f>IF(B838="","",'Listas de Precios'!C838)</f>
        <v>0</v>
      </c>
      <c r="D838" s="54"/>
      <c r="E838" s="251">
        <f>IF(B838="","",'Listas de Precios'!M838)</f>
        <v>0</v>
      </c>
      <c r="F838" s="252">
        <f>IF(C838="","",'Listas de Precios'!N838)</f>
        <v>0</v>
      </c>
      <c r="G838" s="253">
        <f>IF(E838="","",'Listas de Precios'!O838)</f>
        <v>0</v>
      </c>
      <c r="H838" s="37"/>
      <c r="I838" s="5"/>
    </row>
    <row r="839" spans="1:9" ht="15.75" customHeight="1">
      <c r="A839" s="5"/>
      <c r="B839" s="54">
        <f>'Listas de Precios'!B839</f>
        <v>0</v>
      </c>
      <c r="C839" s="54">
        <f>IF(B839="","",'Listas de Precios'!C839)</f>
        <v>0</v>
      </c>
      <c r="D839" s="54"/>
      <c r="E839" s="251">
        <f>IF(B839="","",'Listas de Precios'!M839)</f>
        <v>0</v>
      </c>
      <c r="F839" s="252">
        <f>IF(C839="","",'Listas de Precios'!N839)</f>
        <v>0</v>
      </c>
      <c r="G839" s="253">
        <f>IF(E839="","",'Listas de Precios'!O839)</f>
        <v>0</v>
      </c>
      <c r="H839" s="37"/>
      <c r="I839" s="5"/>
    </row>
    <row r="840" spans="1:9" ht="15.75" customHeight="1">
      <c r="A840" s="5"/>
      <c r="B840" s="54">
        <f>'Listas de Precios'!B840</f>
        <v>0</v>
      </c>
      <c r="C840" s="54">
        <f>IF(B840="","",'Listas de Precios'!C840)</f>
        <v>0</v>
      </c>
      <c r="D840" s="54"/>
      <c r="E840" s="251">
        <f>IF(B840="","",'Listas de Precios'!M840)</f>
        <v>0</v>
      </c>
      <c r="F840" s="252">
        <f>IF(C840="","",'Listas de Precios'!N840)</f>
        <v>0</v>
      </c>
      <c r="G840" s="253">
        <f>IF(E840="","",'Listas de Precios'!O840)</f>
        <v>0</v>
      </c>
      <c r="H840" s="37"/>
      <c r="I840" s="5"/>
    </row>
    <row r="841" spans="1:9" ht="15.75" customHeight="1">
      <c r="A841" s="5"/>
      <c r="B841" s="54">
        <f>'Listas de Precios'!B841</f>
        <v>0</v>
      </c>
      <c r="C841" s="54">
        <f>IF(B841="","",'Listas de Precios'!C841)</f>
        <v>0</v>
      </c>
      <c r="D841" s="54"/>
      <c r="E841" s="251">
        <f>IF(B841="","",'Listas de Precios'!M841)</f>
        <v>0</v>
      </c>
      <c r="F841" s="252">
        <f>IF(C841="","",'Listas de Precios'!N841)</f>
        <v>0</v>
      </c>
      <c r="G841" s="253">
        <f>IF(E841="","",'Listas de Precios'!O841)</f>
        <v>0</v>
      </c>
      <c r="H841" s="37"/>
      <c r="I841" s="5"/>
    </row>
    <row r="842" spans="1:9" ht="15.75" customHeight="1">
      <c r="A842" s="5"/>
      <c r="B842" s="54">
        <f>'Listas de Precios'!B842</f>
        <v>0</v>
      </c>
      <c r="C842" s="54">
        <f>IF(B842="","",'Listas de Precios'!C842)</f>
        <v>0</v>
      </c>
      <c r="D842" s="54"/>
      <c r="E842" s="251">
        <f>IF(B842="","",'Listas de Precios'!M842)</f>
        <v>0</v>
      </c>
      <c r="F842" s="252">
        <f>IF(C842="","",'Listas de Precios'!N842)</f>
        <v>0</v>
      </c>
      <c r="G842" s="253">
        <f>IF(E842="","",'Listas de Precios'!O842)</f>
        <v>0</v>
      </c>
      <c r="H842" s="37"/>
      <c r="I842" s="5"/>
    </row>
    <row r="843" spans="1:9" ht="15.75" customHeight="1">
      <c r="A843" s="5"/>
      <c r="B843" s="54">
        <f>'Listas de Precios'!B843</f>
        <v>0</v>
      </c>
      <c r="C843" s="54">
        <f>IF(B843="","",'Listas de Precios'!C843)</f>
        <v>0</v>
      </c>
      <c r="D843" s="54"/>
      <c r="E843" s="251">
        <f>IF(B843="","",'Listas de Precios'!M843)</f>
        <v>0</v>
      </c>
      <c r="F843" s="252">
        <f>IF(C843="","",'Listas de Precios'!N843)</f>
        <v>0</v>
      </c>
      <c r="G843" s="253">
        <f>IF(E843="","",'Listas de Precios'!O843)</f>
        <v>0</v>
      </c>
      <c r="H843" s="37"/>
      <c r="I843" s="5"/>
    </row>
    <row r="844" spans="1:9" ht="15.75" customHeight="1">
      <c r="A844" s="5"/>
      <c r="B844" s="54">
        <f>'Listas de Precios'!B844</f>
        <v>0</v>
      </c>
      <c r="C844" s="54">
        <f>IF(B844="","",'Listas de Precios'!C844)</f>
        <v>0</v>
      </c>
      <c r="D844" s="54"/>
      <c r="E844" s="251">
        <f>IF(B844="","",'Listas de Precios'!M844)</f>
        <v>0</v>
      </c>
      <c r="F844" s="252">
        <f>IF(C844="","",'Listas de Precios'!N844)</f>
        <v>0</v>
      </c>
      <c r="G844" s="253">
        <f>IF(E844="","",'Listas de Precios'!O844)</f>
        <v>0</v>
      </c>
      <c r="H844" s="37"/>
      <c r="I844" s="5"/>
    </row>
    <row r="845" spans="1:9" ht="15.75" customHeight="1">
      <c r="A845" s="5"/>
      <c r="B845" s="54">
        <f>'Listas de Precios'!B845</f>
        <v>0</v>
      </c>
      <c r="C845" s="54">
        <f>IF(B845="","",'Listas de Precios'!C845)</f>
        <v>0</v>
      </c>
      <c r="D845" s="54"/>
      <c r="E845" s="251">
        <f>IF(B845="","",'Listas de Precios'!M845)</f>
        <v>0</v>
      </c>
      <c r="F845" s="252">
        <f>IF(C845="","",'Listas de Precios'!N845)</f>
        <v>0</v>
      </c>
      <c r="G845" s="253">
        <f>IF(E845="","",'Listas de Precios'!O845)</f>
        <v>0</v>
      </c>
      <c r="H845" s="37"/>
      <c r="I845" s="5"/>
    </row>
    <row r="846" spans="1:9" ht="15.75" customHeight="1">
      <c r="A846" s="5"/>
      <c r="B846" s="54">
        <f>'Listas de Precios'!B846</f>
        <v>0</v>
      </c>
      <c r="C846" s="54">
        <f>IF(B846="","",'Listas de Precios'!C846)</f>
        <v>0</v>
      </c>
      <c r="D846" s="54"/>
      <c r="E846" s="251">
        <f>IF(B846="","",'Listas de Precios'!M846)</f>
        <v>0</v>
      </c>
      <c r="F846" s="252">
        <f>IF(C846="","",'Listas de Precios'!N846)</f>
        <v>0</v>
      </c>
      <c r="G846" s="253">
        <f>IF(E846="","",'Listas de Precios'!O846)</f>
        <v>0</v>
      </c>
      <c r="H846" s="37"/>
      <c r="I846" s="5"/>
    </row>
    <row r="847" spans="1:9" ht="15.75" customHeight="1">
      <c r="A847" s="5"/>
      <c r="B847" s="54">
        <f>'Listas de Precios'!B847</f>
        <v>0</v>
      </c>
      <c r="C847" s="54">
        <f>IF(B847="","",'Listas de Precios'!C847)</f>
        <v>0</v>
      </c>
      <c r="D847" s="54"/>
      <c r="E847" s="251">
        <f>IF(B847="","",'Listas de Precios'!M847)</f>
        <v>0</v>
      </c>
      <c r="F847" s="252">
        <f>IF(C847="","",'Listas de Precios'!N847)</f>
        <v>0</v>
      </c>
      <c r="G847" s="253">
        <f>IF(E847="","",'Listas de Precios'!O847)</f>
        <v>0</v>
      </c>
      <c r="H847" s="37"/>
      <c r="I847" s="5"/>
    </row>
    <row r="848" spans="1:9" ht="15.75" customHeight="1">
      <c r="A848" s="5"/>
      <c r="B848" s="54">
        <f>'Listas de Precios'!B848</f>
        <v>0</v>
      </c>
      <c r="C848" s="54">
        <f>IF(B848="","",'Listas de Precios'!C848)</f>
        <v>0</v>
      </c>
      <c r="D848" s="54"/>
      <c r="E848" s="251">
        <f>IF(B848="","",'Listas de Precios'!M848)</f>
        <v>0</v>
      </c>
      <c r="F848" s="252">
        <f>IF(C848="","",'Listas de Precios'!N848)</f>
        <v>0</v>
      </c>
      <c r="G848" s="253">
        <f>IF(E848="","",'Listas de Precios'!O848)</f>
        <v>0</v>
      </c>
      <c r="H848" s="37"/>
      <c r="I848" s="5"/>
    </row>
    <row r="849" spans="1:9" ht="15.75" customHeight="1">
      <c r="A849" s="5"/>
      <c r="B849" s="54">
        <f>'Listas de Precios'!B849</f>
        <v>0</v>
      </c>
      <c r="C849" s="54">
        <f>IF(B849="","",'Listas de Precios'!C849)</f>
        <v>0</v>
      </c>
      <c r="D849" s="54"/>
      <c r="E849" s="251">
        <f>IF(B849="","",'Listas de Precios'!M849)</f>
        <v>0</v>
      </c>
      <c r="F849" s="252">
        <f>IF(C849="","",'Listas de Precios'!N849)</f>
        <v>0</v>
      </c>
      <c r="G849" s="253">
        <f>IF(E849="","",'Listas de Precios'!O849)</f>
        <v>0</v>
      </c>
      <c r="H849" s="37"/>
      <c r="I849" s="5"/>
    </row>
    <row r="850" spans="1:9" ht="15.75" customHeight="1">
      <c r="A850" s="5"/>
      <c r="B850" s="54">
        <f>'Listas de Precios'!B850</f>
        <v>0</v>
      </c>
      <c r="C850" s="54">
        <f>IF(B850="","",'Listas de Precios'!C850)</f>
        <v>0</v>
      </c>
      <c r="D850" s="54"/>
      <c r="E850" s="251">
        <f>IF(B850="","",'Listas de Precios'!M850)</f>
        <v>0</v>
      </c>
      <c r="F850" s="252">
        <f>IF(C850="","",'Listas de Precios'!N850)</f>
        <v>0</v>
      </c>
      <c r="G850" s="253">
        <f>IF(E850="","",'Listas de Precios'!O850)</f>
        <v>0</v>
      </c>
      <c r="H850" s="37"/>
      <c r="I850" s="5"/>
    </row>
    <row r="851" spans="1:9" ht="15.75" customHeight="1">
      <c r="A851" s="5"/>
      <c r="B851" s="54">
        <f>'Listas de Precios'!B851</f>
        <v>0</v>
      </c>
      <c r="C851" s="54">
        <f>IF(B851="","",'Listas de Precios'!C851)</f>
        <v>0</v>
      </c>
      <c r="D851" s="54"/>
      <c r="E851" s="251">
        <f>IF(B851="","",'Listas de Precios'!M851)</f>
        <v>0</v>
      </c>
      <c r="F851" s="252">
        <f>IF(C851="","",'Listas de Precios'!N851)</f>
        <v>0</v>
      </c>
      <c r="G851" s="253">
        <f>IF(E851="","",'Listas de Precios'!O851)</f>
        <v>0</v>
      </c>
      <c r="H851" s="37"/>
      <c r="I851" s="5"/>
    </row>
    <row r="852" spans="1:9" ht="15.75" customHeight="1">
      <c r="A852" s="5"/>
      <c r="B852" s="54">
        <f>'Listas de Precios'!B852</f>
        <v>0</v>
      </c>
      <c r="C852" s="54">
        <f>IF(B852="","",'Listas de Precios'!C852)</f>
        <v>0</v>
      </c>
      <c r="D852" s="54"/>
      <c r="E852" s="251">
        <f>IF(B852="","",'Listas de Precios'!M852)</f>
        <v>0</v>
      </c>
      <c r="F852" s="252">
        <f>IF(C852="","",'Listas de Precios'!N852)</f>
        <v>0</v>
      </c>
      <c r="G852" s="253">
        <f>IF(E852="","",'Listas de Precios'!O852)</f>
        <v>0</v>
      </c>
      <c r="H852" s="37"/>
      <c r="I852" s="5"/>
    </row>
    <row r="853" spans="1:9" ht="15.75" customHeight="1">
      <c r="A853" s="5"/>
      <c r="B853" s="54">
        <f>'Listas de Precios'!B853</f>
        <v>0</v>
      </c>
      <c r="C853" s="54">
        <f>IF(B853="","",'Listas de Precios'!C853)</f>
        <v>0</v>
      </c>
      <c r="D853" s="54"/>
      <c r="E853" s="251">
        <f>IF(B853="","",'Listas de Precios'!M853)</f>
        <v>0</v>
      </c>
      <c r="F853" s="252">
        <f>IF(C853="","",'Listas de Precios'!N853)</f>
        <v>0</v>
      </c>
      <c r="G853" s="253">
        <f>IF(E853="","",'Listas de Precios'!O853)</f>
        <v>0</v>
      </c>
      <c r="H853" s="37"/>
      <c r="I853" s="5"/>
    </row>
    <row r="854" spans="1:9" ht="15.75" customHeight="1">
      <c r="A854" s="5"/>
      <c r="B854" s="54">
        <f>'Listas de Precios'!B854</f>
        <v>0</v>
      </c>
      <c r="C854" s="54">
        <f>IF(B854="","",'Listas de Precios'!C854)</f>
        <v>0</v>
      </c>
      <c r="D854" s="54"/>
      <c r="E854" s="251">
        <f>IF(B854="","",'Listas de Precios'!M854)</f>
        <v>0</v>
      </c>
      <c r="F854" s="252">
        <f>IF(C854="","",'Listas de Precios'!N854)</f>
        <v>0</v>
      </c>
      <c r="G854" s="253">
        <f>IF(E854="","",'Listas de Precios'!O854)</f>
        <v>0</v>
      </c>
      <c r="H854" s="37"/>
      <c r="I854" s="5"/>
    </row>
    <row r="855" spans="1:9" ht="15.75" customHeight="1">
      <c r="A855" s="5"/>
      <c r="B855" s="54">
        <f>'Listas de Precios'!B855</f>
        <v>0</v>
      </c>
      <c r="C855" s="54">
        <f>IF(B855="","",'Listas de Precios'!C855)</f>
        <v>0</v>
      </c>
      <c r="D855" s="54"/>
      <c r="E855" s="251">
        <f>IF(B855="","",'Listas de Precios'!M855)</f>
        <v>0</v>
      </c>
      <c r="F855" s="252">
        <f>IF(C855="","",'Listas de Precios'!N855)</f>
        <v>0</v>
      </c>
      <c r="G855" s="253">
        <f>IF(E855="","",'Listas de Precios'!O855)</f>
        <v>0</v>
      </c>
      <c r="H855" s="37"/>
      <c r="I855" s="5"/>
    </row>
    <row r="856" spans="1:9" ht="15.75" customHeight="1">
      <c r="A856" s="5"/>
      <c r="B856" s="54">
        <f>'Listas de Precios'!B856</f>
        <v>0</v>
      </c>
      <c r="C856" s="54">
        <f>IF(B856="","",'Listas de Precios'!C856)</f>
        <v>0</v>
      </c>
      <c r="D856" s="54"/>
      <c r="E856" s="251">
        <f>IF(B856="","",'Listas de Precios'!M856)</f>
        <v>0</v>
      </c>
      <c r="F856" s="252">
        <f>IF(C856="","",'Listas de Precios'!N856)</f>
        <v>0</v>
      </c>
      <c r="G856" s="253">
        <f>IF(E856="","",'Listas de Precios'!O856)</f>
        <v>0</v>
      </c>
      <c r="H856" s="37"/>
      <c r="I856" s="5"/>
    </row>
    <row r="857" spans="1:9" ht="15.75" customHeight="1">
      <c r="A857" s="5"/>
      <c r="B857" s="54">
        <f>'Listas de Precios'!B857</f>
        <v>0</v>
      </c>
      <c r="C857" s="54">
        <f>IF(B857="","",'Listas de Precios'!C857)</f>
        <v>0</v>
      </c>
      <c r="D857" s="54"/>
      <c r="E857" s="251">
        <f>IF(B857="","",'Listas de Precios'!M857)</f>
        <v>0</v>
      </c>
      <c r="F857" s="252">
        <f>IF(C857="","",'Listas de Precios'!N857)</f>
        <v>0</v>
      </c>
      <c r="G857" s="253">
        <f>IF(E857="","",'Listas de Precios'!O857)</f>
        <v>0</v>
      </c>
      <c r="H857" s="37"/>
      <c r="I857" s="5"/>
    </row>
    <row r="858" spans="1:9" ht="15.75" customHeight="1">
      <c r="A858" s="5"/>
      <c r="B858" s="54">
        <f>'Listas de Precios'!B858</f>
        <v>0</v>
      </c>
      <c r="C858" s="54">
        <f>IF(B858="","",'Listas de Precios'!C858)</f>
        <v>0</v>
      </c>
      <c r="D858" s="54"/>
      <c r="E858" s="251">
        <f>IF(B858="","",'Listas de Precios'!M858)</f>
        <v>0</v>
      </c>
      <c r="F858" s="252">
        <f>IF(C858="","",'Listas de Precios'!N858)</f>
        <v>0</v>
      </c>
      <c r="G858" s="253">
        <f>IF(E858="","",'Listas de Precios'!O858)</f>
        <v>0</v>
      </c>
      <c r="H858" s="37"/>
      <c r="I858" s="5"/>
    </row>
    <row r="859" spans="1:9" ht="15.75" customHeight="1">
      <c r="A859" s="5"/>
      <c r="B859" s="54">
        <f>'Listas de Precios'!B859</f>
        <v>0</v>
      </c>
      <c r="C859" s="54">
        <f>IF(B859="","",'Listas de Precios'!C859)</f>
        <v>0</v>
      </c>
      <c r="D859" s="54"/>
      <c r="E859" s="251">
        <f>IF(B859="","",'Listas de Precios'!M859)</f>
        <v>0</v>
      </c>
      <c r="F859" s="252">
        <f>IF(C859="","",'Listas de Precios'!N859)</f>
        <v>0</v>
      </c>
      <c r="G859" s="253">
        <f>IF(E859="","",'Listas de Precios'!O859)</f>
        <v>0</v>
      </c>
      <c r="H859" s="37"/>
      <c r="I859" s="5"/>
    </row>
    <row r="860" spans="1:9" ht="15.75" customHeight="1">
      <c r="A860" s="5"/>
      <c r="B860" s="54">
        <f>'Listas de Precios'!B860</f>
        <v>0</v>
      </c>
      <c r="C860" s="54">
        <f>IF(B860="","",'Listas de Precios'!C860)</f>
        <v>0</v>
      </c>
      <c r="D860" s="54"/>
      <c r="E860" s="251">
        <f>IF(B860="","",'Listas de Precios'!M860)</f>
        <v>0</v>
      </c>
      <c r="F860" s="252">
        <f>IF(C860="","",'Listas de Precios'!N860)</f>
        <v>0</v>
      </c>
      <c r="G860" s="253">
        <f>IF(E860="","",'Listas de Precios'!O860)</f>
        <v>0</v>
      </c>
      <c r="H860" s="37"/>
      <c r="I860" s="5"/>
    </row>
    <row r="861" spans="1:9" ht="15.75" customHeight="1">
      <c r="A861" s="5"/>
      <c r="B861" s="54">
        <f>'Listas de Precios'!B861</f>
        <v>0</v>
      </c>
      <c r="C861" s="54">
        <f>IF(B861="","",'Listas de Precios'!C861)</f>
        <v>0</v>
      </c>
      <c r="D861" s="54"/>
      <c r="E861" s="251">
        <f>IF(B861="","",'Listas de Precios'!M861)</f>
        <v>0</v>
      </c>
      <c r="F861" s="252">
        <f>IF(C861="","",'Listas de Precios'!N861)</f>
        <v>0</v>
      </c>
      <c r="G861" s="253">
        <f>IF(E861="","",'Listas de Precios'!O861)</f>
        <v>0</v>
      </c>
      <c r="H861" s="37"/>
      <c r="I861" s="5"/>
    </row>
    <row r="862" spans="1:9" ht="15.75" customHeight="1">
      <c r="A862" s="5"/>
      <c r="B862" s="54">
        <f>'Listas de Precios'!B862</f>
        <v>0</v>
      </c>
      <c r="C862" s="54">
        <f>IF(B862="","",'Listas de Precios'!C862)</f>
        <v>0</v>
      </c>
      <c r="D862" s="54"/>
      <c r="E862" s="251">
        <f>IF(B862="","",'Listas de Precios'!M862)</f>
        <v>0</v>
      </c>
      <c r="F862" s="252">
        <f>IF(C862="","",'Listas de Precios'!N862)</f>
        <v>0</v>
      </c>
      <c r="G862" s="253">
        <f>IF(E862="","",'Listas de Precios'!O862)</f>
        <v>0</v>
      </c>
      <c r="H862" s="37"/>
      <c r="I862" s="5"/>
    </row>
    <row r="863" spans="1:9" ht="15.75" customHeight="1">
      <c r="A863" s="5"/>
      <c r="B863" s="54">
        <f>'Listas de Precios'!B863</f>
        <v>0</v>
      </c>
      <c r="C863" s="54">
        <f>IF(B863="","",'Listas de Precios'!C863)</f>
        <v>0</v>
      </c>
      <c r="D863" s="54"/>
      <c r="E863" s="251">
        <f>IF(B863="","",'Listas de Precios'!M863)</f>
        <v>0</v>
      </c>
      <c r="F863" s="252">
        <f>IF(C863="","",'Listas de Precios'!N863)</f>
        <v>0</v>
      </c>
      <c r="G863" s="253">
        <f>IF(E863="","",'Listas de Precios'!O863)</f>
        <v>0</v>
      </c>
      <c r="H863" s="37"/>
      <c r="I863" s="5"/>
    </row>
    <row r="864" spans="1:9" ht="15.75" customHeight="1">
      <c r="A864" s="5"/>
      <c r="B864" s="54">
        <f>'Listas de Precios'!B864</f>
        <v>0</v>
      </c>
      <c r="C864" s="54">
        <f>IF(B864="","",'Listas de Precios'!C864)</f>
        <v>0</v>
      </c>
      <c r="D864" s="54"/>
      <c r="E864" s="251">
        <f>IF(B864="","",'Listas de Precios'!M864)</f>
        <v>0</v>
      </c>
      <c r="F864" s="252">
        <f>IF(C864="","",'Listas de Precios'!N864)</f>
        <v>0</v>
      </c>
      <c r="G864" s="253">
        <f>IF(E864="","",'Listas de Precios'!O864)</f>
        <v>0</v>
      </c>
      <c r="H864" s="37"/>
      <c r="I864" s="5"/>
    </row>
    <row r="865" spans="1:9" ht="15.75" customHeight="1">
      <c r="A865" s="5"/>
      <c r="B865" s="54">
        <f>'Listas de Precios'!B865</f>
        <v>0</v>
      </c>
      <c r="C865" s="54">
        <f>IF(B865="","",'Listas de Precios'!C865)</f>
        <v>0</v>
      </c>
      <c r="D865" s="54"/>
      <c r="E865" s="251">
        <f>IF(B865="","",'Listas de Precios'!M865)</f>
        <v>0</v>
      </c>
      <c r="F865" s="252">
        <f>IF(C865="","",'Listas de Precios'!N865)</f>
        <v>0</v>
      </c>
      <c r="G865" s="253">
        <f>IF(E865="","",'Listas de Precios'!O865)</f>
        <v>0</v>
      </c>
      <c r="H865" s="37"/>
      <c r="I865" s="5"/>
    </row>
    <row r="866" spans="1:9" ht="15.75" customHeight="1">
      <c r="A866" s="5"/>
      <c r="B866" s="54">
        <f>'Listas de Precios'!B866</f>
        <v>0</v>
      </c>
      <c r="C866" s="54">
        <f>IF(B866="","",'Listas de Precios'!C866)</f>
        <v>0</v>
      </c>
      <c r="D866" s="54"/>
      <c r="E866" s="251">
        <f>IF(B866="","",'Listas de Precios'!M866)</f>
        <v>0</v>
      </c>
      <c r="F866" s="252">
        <f>IF(C866="","",'Listas de Precios'!N866)</f>
        <v>0</v>
      </c>
      <c r="G866" s="253">
        <f>IF(E866="","",'Listas de Precios'!O866)</f>
        <v>0</v>
      </c>
      <c r="H866" s="37"/>
      <c r="I866" s="5"/>
    </row>
    <row r="867" spans="1:9" ht="15.75" customHeight="1">
      <c r="A867" s="5"/>
      <c r="B867" s="54">
        <f>'Listas de Precios'!B867</f>
        <v>0</v>
      </c>
      <c r="C867" s="54">
        <f>IF(B867="","",'Listas de Precios'!C867)</f>
        <v>0</v>
      </c>
      <c r="D867" s="54"/>
      <c r="E867" s="251">
        <f>IF(B867="","",'Listas de Precios'!M867)</f>
        <v>0</v>
      </c>
      <c r="F867" s="252">
        <f>IF(C867="","",'Listas de Precios'!N867)</f>
        <v>0</v>
      </c>
      <c r="G867" s="253">
        <f>IF(E867="","",'Listas de Precios'!O867)</f>
        <v>0</v>
      </c>
      <c r="H867" s="37"/>
      <c r="I867" s="5"/>
    </row>
    <row r="868" spans="1:9" ht="15.75" customHeight="1">
      <c r="A868" s="5"/>
      <c r="B868" s="54">
        <f>'Listas de Precios'!B868</f>
        <v>0</v>
      </c>
      <c r="C868" s="54">
        <f>IF(B868="","",'Listas de Precios'!C868)</f>
        <v>0</v>
      </c>
      <c r="D868" s="54"/>
      <c r="E868" s="251">
        <f>IF(B868="","",'Listas de Precios'!M868)</f>
        <v>0</v>
      </c>
      <c r="F868" s="252">
        <f>IF(C868="","",'Listas de Precios'!N868)</f>
        <v>0</v>
      </c>
      <c r="G868" s="253">
        <f>IF(E868="","",'Listas de Precios'!O868)</f>
        <v>0</v>
      </c>
      <c r="H868" s="37"/>
      <c r="I868" s="5"/>
    </row>
    <row r="869" spans="1:9" ht="15.75" customHeight="1">
      <c r="A869" s="5"/>
      <c r="B869" s="54">
        <f>'Listas de Precios'!B869</f>
        <v>0</v>
      </c>
      <c r="C869" s="54">
        <f>IF(B869="","",'Listas de Precios'!C869)</f>
        <v>0</v>
      </c>
      <c r="D869" s="54"/>
      <c r="E869" s="251">
        <f>IF(B869="","",'Listas de Precios'!M869)</f>
        <v>0</v>
      </c>
      <c r="F869" s="252">
        <f>IF(C869="","",'Listas de Precios'!N869)</f>
        <v>0</v>
      </c>
      <c r="G869" s="253">
        <f>IF(E869="","",'Listas de Precios'!O869)</f>
        <v>0</v>
      </c>
      <c r="H869" s="37"/>
      <c r="I869" s="5"/>
    </row>
    <row r="870" spans="1:9" ht="15.75" customHeight="1">
      <c r="A870" s="5"/>
      <c r="B870" s="54">
        <f>'Listas de Precios'!B870</f>
        <v>0</v>
      </c>
      <c r="C870" s="54">
        <f>IF(B870="","",'Listas de Precios'!C870)</f>
        <v>0</v>
      </c>
      <c r="D870" s="54"/>
      <c r="E870" s="251">
        <f>IF(B870="","",'Listas de Precios'!M870)</f>
        <v>0</v>
      </c>
      <c r="F870" s="252">
        <f>IF(C870="","",'Listas de Precios'!N870)</f>
        <v>0</v>
      </c>
      <c r="G870" s="253">
        <f>IF(E870="","",'Listas de Precios'!O870)</f>
        <v>0</v>
      </c>
      <c r="H870" s="37"/>
      <c r="I870" s="5"/>
    </row>
    <row r="871" spans="1:9" ht="15.75" customHeight="1">
      <c r="A871" s="5"/>
      <c r="B871" s="54">
        <f>'Listas de Precios'!B871</f>
        <v>0</v>
      </c>
      <c r="C871" s="54">
        <f>IF(B871="","",'Listas de Precios'!C871)</f>
        <v>0</v>
      </c>
      <c r="D871" s="54"/>
      <c r="E871" s="251">
        <f>IF(B871="","",'Listas de Precios'!M871)</f>
        <v>0</v>
      </c>
      <c r="F871" s="252">
        <f>IF(C871="","",'Listas de Precios'!N871)</f>
        <v>0</v>
      </c>
      <c r="G871" s="253">
        <f>IF(E871="","",'Listas de Precios'!O871)</f>
        <v>0</v>
      </c>
      <c r="H871" s="37"/>
      <c r="I871" s="5"/>
    </row>
    <row r="872" spans="1:9" ht="15.75" customHeight="1">
      <c r="A872" s="5"/>
      <c r="B872" s="54">
        <f>'Listas de Precios'!B872</f>
        <v>0</v>
      </c>
      <c r="C872" s="54">
        <f>IF(B872="","",'Listas de Precios'!C872)</f>
        <v>0</v>
      </c>
      <c r="D872" s="54"/>
      <c r="E872" s="251">
        <f>IF(B872="","",'Listas de Precios'!M872)</f>
        <v>0</v>
      </c>
      <c r="F872" s="252">
        <f>IF(C872="","",'Listas de Precios'!N872)</f>
        <v>0</v>
      </c>
      <c r="G872" s="253">
        <f>IF(E872="","",'Listas de Precios'!O872)</f>
        <v>0</v>
      </c>
      <c r="H872" s="37"/>
      <c r="I872" s="5"/>
    </row>
    <row r="873" spans="1:9" ht="15.75" customHeight="1">
      <c r="A873" s="5"/>
      <c r="B873" s="54">
        <f>'Listas de Precios'!B873</f>
        <v>0</v>
      </c>
      <c r="C873" s="54">
        <f>IF(B873="","",'Listas de Precios'!C873)</f>
        <v>0</v>
      </c>
      <c r="D873" s="54"/>
      <c r="E873" s="251">
        <f>IF(B873="","",'Listas de Precios'!M873)</f>
        <v>0</v>
      </c>
      <c r="F873" s="252">
        <f>IF(C873="","",'Listas de Precios'!N873)</f>
        <v>0</v>
      </c>
      <c r="G873" s="253">
        <f>IF(E873="","",'Listas de Precios'!O873)</f>
        <v>0</v>
      </c>
      <c r="H873" s="37"/>
      <c r="I873" s="5"/>
    </row>
    <row r="874" spans="1:9" ht="15.75" customHeight="1">
      <c r="A874" s="5"/>
      <c r="B874" s="54">
        <f>'Listas de Precios'!B874</f>
        <v>0</v>
      </c>
      <c r="C874" s="54">
        <f>IF(B874="","",'Listas de Precios'!C874)</f>
        <v>0</v>
      </c>
      <c r="D874" s="54"/>
      <c r="E874" s="251">
        <f>IF(B874="","",'Listas de Precios'!M874)</f>
        <v>0</v>
      </c>
      <c r="F874" s="252">
        <f>IF(C874="","",'Listas de Precios'!N874)</f>
        <v>0</v>
      </c>
      <c r="G874" s="253">
        <f>IF(E874="","",'Listas de Precios'!O874)</f>
        <v>0</v>
      </c>
      <c r="H874" s="37"/>
      <c r="I874" s="5"/>
    </row>
    <row r="875" spans="1:9" ht="15.75" customHeight="1">
      <c r="A875" s="5"/>
      <c r="B875" s="54">
        <f>'Listas de Precios'!B875</f>
        <v>0</v>
      </c>
      <c r="C875" s="54">
        <f>IF(B875="","",'Listas de Precios'!C875)</f>
        <v>0</v>
      </c>
      <c r="D875" s="54"/>
      <c r="E875" s="251">
        <f>IF(B875="","",'Listas de Precios'!M875)</f>
        <v>0</v>
      </c>
      <c r="F875" s="252">
        <f>IF(C875="","",'Listas de Precios'!N875)</f>
        <v>0</v>
      </c>
      <c r="G875" s="253">
        <f>IF(E875="","",'Listas de Precios'!O875)</f>
        <v>0</v>
      </c>
      <c r="H875" s="37"/>
      <c r="I875" s="5"/>
    </row>
    <row r="876" spans="1:9" ht="15.75" customHeight="1">
      <c r="A876" s="5"/>
      <c r="B876" s="54">
        <f>'Listas de Precios'!B876</f>
        <v>0</v>
      </c>
      <c r="C876" s="54">
        <f>IF(B876="","",'Listas de Precios'!C876)</f>
        <v>0</v>
      </c>
      <c r="D876" s="54"/>
      <c r="E876" s="251">
        <f>IF(B876="","",'Listas de Precios'!M876)</f>
        <v>0</v>
      </c>
      <c r="F876" s="252">
        <f>IF(C876="","",'Listas de Precios'!N876)</f>
        <v>0</v>
      </c>
      <c r="G876" s="253">
        <f>IF(E876="","",'Listas de Precios'!O876)</f>
        <v>0</v>
      </c>
      <c r="H876" s="37"/>
      <c r="I876" s="5"/>
    </row>
    <row r="877" spans="1:9" ht="15.75" customHeight="1">
      <c r="A877" s="5"/>
      <c r="B877" s="54">
        <f>'Listas de Precios'!B877</f>
        <v>0</v>
      </c>
      <c r="C877" s="54">
        <f>IF(B877="","",'Listas de Precios'!C877)</f>
        <v>0</v>
      </c>
      <c r="D877" s="54"/>
      <c r="E877" s="251">
        <f>IF(B877="","",'Listas de Precios'!M877)</f>
        <v>0</v>
      </c>
      <c r="F877" s="252">
        <f>IF(C877="","",'Listas de Precios'!N877)</f>
        <v>0</v>
      </c>
      <c r="G877" s="253">
        <f>IF(E877="","",'Listas de Precios'!O877)</f>
        <v>0</v>
      </c>
      <c r="H877" s="37"/>
      <c r="I877" s="5"/>
    </row>
    <row r="878" spans="1:9" ht="15.75" customHeight="1">
      <c r="A878" s="5"/>
      <c r="B878" s="54">
        <f>'Listas de Precios'!B878</f>
        <v>0</v>
      </c>
      <c r="C878" s="54">
        <f>IF(B878="","",'Listas de Precios'!C878)</f>
        <v>0</v>
      </c>
      <c r="D878" s="54"/>
      <c r="E878" s="251">
        <f>IF(B878="","",'Listas de Precios'!M878)</f>
        <v>0</v>
      </c>
      <c r="F878" s="252">
        <f>IF(C878="","",'Listas de Precios'!N878)</f>
        <v>0</v>
      </c>
      <c r="G878" s="253">
        <f>IF(E878="","",'Listas de Precios'!O878)</f>
        <v>0</v>
      </c>
      <c r="H878" s="37"/>
      <c r="I878" s="5"/>
    </row>
    <row r="879" spans="1:9" ht="15.75" customHeight="1">
      <c r="A879" s="5"/>
      <c r="B879" s="54">
        <f>'Listas de Precios'!B879</f>
        <v>0</v>
      </c>
      <c r="C879" s="54">
        <f>IF(B879="","",'Listas de Precios'!C879)</f>
        <v>0</v>
      </c>
      <c r="D879" s="54"/>
      <c r="E879" s="251">
        <f>IF(B879="","",'Listas de Precios'!M879)</f>
        <v>0</v>
      </c>
      <c r="F879" s="252">
        <f>IF(C879="","",'Listas de Precios'!N879)</f>
        <v>0</v>
      </c>
      <c r="G879" s="253">
        <f>IF(E879="","",'Listas de Precios'!O879)</f>
        <v>0</v>
      </c>
      <c r="H879" s="37"/>
      <c r="I879" s="5"/>
    </row>
    <row r="880" spans="1:9" ht="15.75" customHeight="1">
      <c r="A880" s="5"/>
      <c r="B880" s="54">
        <f>'Listas de Precios'!B880</f>
        <v>0</v>
      </c>
      <c r="C880" s="54">
        <f>IF(B880="","",'Listas de Precios'!C880)</f>
        <v>0</v>
      </c>
      <c r="D880" s="54"/>
      <c r="E880" s="251">
        <f>IF(B880="","",'Listas de Precios'!M880)</f>
        <v>0</v>
      </c>
      <c r="F880" s="252">
        <f>IF(C880="","",'Listas de Precios'!N880)</f>
        <v>0</v>
      </c>
      <c r="G880" s="253">
        <f>IF(E880="","",'Listas de Precios'!O880)</f>
        <v>0</v>
      </c>
      <c r="H880" s="37"/>
      <c r="I880" s="5"/>
    </row>
    <row r="881" spans="1:9" ht="15.75" customHeight="1">
      <c r="A881" s="5"/>
      <c r="B881" s="54">
        <f>'Listas de Precios'!B881</f>
        <v>0</v>
      </c>
      <c r="C881" s="54">
        <f>IF(B881="","",'Listas de Precios'!C881)</f>
        <v>0</v>
      </c>
      <c r="D881" s="54"/>
      <c r="E881" s="251">
        <f>IF(B881="","",'Listas de Precios'!M881)</f>
        <v>0</v>
      </c>
      <c r="F881" s="252">
        <f>IF(C881="","",'Listas de Precios'!N881)</f>
        <v>0</v>
      </c>
      <c r="G881" s="253">
        <f>IF(E881="","",'Listas de Precios'!O881)</f>
        <v>0</v>
      </c>
      <c r="H881" s="37"/>
      <c r="I881" s="5"/>
    </row>
    <row r="882" spans="1:9" ht="15.75" customHeight="1">
      <c r="A882" s="5"/>
      <c r="B882" s="54">
        <f>'Listas de Precios'!B882</f>
        <v>0</v>
      </c>
      <c r="C882" s="54">
        <f>IF(B882="","",'Listas de Precios'!C882)</f>
        <v>0</v>
      </c>
      <c r="D882" s="54"/>
      <c r="E882" s="251">
        <f>IF(B882="","",'Listas de Precios'!M882)</f>
        <v>0</v>
      </c>
      <c r="F882" s="252">
        <f>IF(C882="","",'Listas de Precios'!N882)</f>
        <v>0</v>
      </c>
      <c r="G882" s="253">
        <f>IF(E882="","",'Listas de Precios'!O882)</f>
        <v>0</v>
      </c>
      <c r="H882" s="37"/>
      <c r="I882" s="5"/>
    </row>
    <row r="883" spans="1:9" ht="15.75" customHeight="1">
      <c r="A883" s="5"/>
      <c r="B883" s="54">
        <f>'Listas de Precios'!B883</f>
        <v>0</v>
      </c>
      <c r="C883" s="54">
        <f>IF(B883="","",'Listas de Precios'!C883)</f>
        <v>0</v>
      </c>
      <c r="D883" s="54"/>
      <c r="E883" s="251">
        <f>IF(B883="","",'Listas de Precios'!M883)</f>
        <v>0</v>
      </c>
      <c r="F883" s="252">
        <f>IF(C883="","",'Listas de Precios'!N883)</f>
        <v>0</v>
      </c>
      <c r="G883" s="253">
        <f>IF(E883="","",'Listas de Precios'!O883)</f>
        <v>0</v>
      </c>
      <c r="H883" s="37"/>
      <c r="I883" s="5"/>
    </row>
    <row r="884" spans="1:9" ht="15.75" customHeight="1">
      <c r="A884" s="5"/>
      <c r="B884" s="54">
        <f>'Listas de Precios'!B884</f>
        <v>0</v>
      </c>
      <c r="C884" s="54">
        <f>IF(B884="","",'Listas de Precios'!C884)</f>
        <v>0</v>
      </c>
      <c r="D884" s="54"/>
      <c r="E884" s="251">
        <f>IF(B884="","",'Listas de Precios'!M884)</f>
        <v>0</v>
      </c>
      <c r="F884" s="252">
        <f>IF(C884="","",'Listas de Precios'!N884)</f>
        <v>0</v>
      </c>
      <c r="G884" s="253">
        <f>IF(E884="","",'Listas de Precios'!O884)</f>
        <v>0</v>
      </c>
      <c r="H884" s="37"/>
      <c r="I884" s="5"/>
    </row>
    <row r="885" spans="1:9" ht="15.75" customHeight="1">
      <c r="A885" s="5"/>
      <c r="B885" s="54">
        <f>'Listas de Precios'!B885</f>
        <v>0</v>
      </c>
      <c r="C885" s="54">
        <f>IF(B885="","",'Listas de Precios'!C885)</f>
        <v>0</v>
      </c>
      <c r="D885" s="54"/>
      <c r="E885" s="251">
        <f>IF(B885="","",'Listas de Precios'!M885)</f>
        <v>0</v>
      </c>
      <c r="F885" s="252">
        <f>IF(C885="","",'Listas de Precios'!N885)</f>
        <v>0</v>
      </c>
      <c r="G885" s="253">
        <f>IF(E885="","",'Listas de Precios'!O885)</f>
        <v>0</v>
      </c>
      <c r="H885" s="37"/>
      <c r="I885" s="5"/>
    </row>
    <row r="886" spans="1:9" ht="15.75" customHeight="1">
      <c r="A886" s="5"/>
      <c r="B886" s="54">
        <f>'Listas de Precios'!B886</f>
        <v>0</v>
      </c>
      <c r="C886" s="54">
        <f>IF(B886="","",'Listas de Precios'!C886)</f>
        <v>0</v>
      </c>
      <c r="D886" s="54"/>
      <c r="E886" s="251">
        <f>IF(B886="","",'Listas de Precios'!M886)</f>
        <v>0</v>
      </c>
      <c r="F886" s="252">
        <f>IF(C886="","",'Listas de Precios'!N886)</f>
        <v>0</v>
      </c>
      <c r="G886" s="253">
        <f>IF(E886="","",'Listas de Precios'!O886)</f>
        <v>0</v>
      </c>
      <c r="H886" s="37"/>
      <c r="I886" s="5"/>
    </row>
    <row r="887" spans="1:9" ht="15.75" customHeight="1">
      <c r="A887" s="5"/>
      <c r="B887" s="54">
        <f>'Listas de Precios'!B887</f>
        <v>0</v>
      </c>
      <c r="C887" s="54">
        <f>IF(B887="","",'Listas de Precios'!C887)</f>
        <v>0</v>
      </c>
      <c r="D887" s="54"/>
      <c r="E887" s="251">
        <f>IF(B887="","",'Listas de Precios'!M887)</f>
        <v>0</v>
      </c>
      <c r="F887" s="252">
        <f>IF(C887="","",'Listas de Precios'!N887)</f>
        <v>0</v>
      </c>
      <c r="G887" s="253">
        <f>IF(E887="","",'Listas de Precios'!O887)</f>
        <v>0</v>
      </c>
      <c r="H887" s="37"/>
      <c r="I887" s="5"/>
    </row>
    <row r="888" spans="1:9" ht="15.75" customHeight="1">
      <c r="A888" s="5"/>
      <c r="B888" s="54">
        <f>'Listas de Precios'!B888</f>
        <v>0</v>
      </c>
      <c r="C888" s="54">
        <f>IF(B888="","",'Listas de Precios'!C888)</f>
        <v>0</v>
      </c>
      <c r="D888" s="54"/>
      <c r="E888" s="251">
        <f>IF(B888="","",'Listas de Precios'!M888)</f>
        <v>0</v>
      </c>
      <c r="F888" s="252">
        <f>IF(C888="","",'Listas de Precios'!N888)</f>
        <v>0</v>
      </c>
      <c r="G888" s="253">
        <f>IF(E888="","",'Listas de Precios'!O888)</f>
        <v>0</v>
      </c>
      <c r="H888" s="37"/>
      <c r="I888" s="5"/>
    </row>
    <row r="889" spans="1:9" ht="15.75" customHeight="1">
      <c r="A889" s="5"/>
      <c r="B889" s="54">
        <f>'Listas de Precios'!B889</f>
        <v>0</v>
      </c>
      <c r="C889" s="54">
        <f>IF(B889="","",'Listas de Precios'!C889)</f>
        <v>0</v>
      </c>
      <c r="D889" s="54"/>
      <c r="E889" s="251">
        <f>IF(B889="","",'Listas de Precios'!M889)</f>
        <v>0</v>
      </c>
      <c r="F889" s="252">
        <f>IF(C889="","",'Listas de Precios'!N889)</f>
        <v>0</v>
      </c>
      <c r="G889" s="253">
        <f>IF(E889="","",'Listas de Precios'!O889)</f>
        <v>0</v>
      </c>
      <c r="H889" s="37"/>
      <c r="I889" s="5"/>
    </row>
    <row r="890" spans="1:9" ht="15.75" customHeight="1">
      <c r="A890" s="5"/>
      <c r="B890" s="54">
        <f>'Listas de Precios'!B890</f>
        <v>0</v>
      </c>
      <c r="C890" s="54">
        <f>IF(B890="","",'Listas de Precios'!C890)</f>
        <v>0</v>
      </c>
      <c r="D890" s="54"/>
      <c r="E890" s="251">
        <f>IF(B890="","",'Listas de Precios'!M890)</f>
        <v>0</v>
      </c>
      <c r="F890" s="252">
        <f>IF(C890="","",'Listas de Precios'!N890)</f>
        <v>0</v>
      </c>
      <c r="G890" s="253">
        <f>IF(E890="","",'Listas de Precios'!O890)</f>
        <v>0</v>
      </c>
      <c r="H890" s="37"/>
      <c r="I890" s="5"/>
    </row>
    <row r="891" spans="1:9" ht="15.75" customHeight="1">
      <c r="A891" s="5"/>
      <c r="B891" s="54">
        <f>'Listas de Precios'!B891</f>
        <v>0</v>
      </c>
      <c r="C891" s="54">
        <f>IF(B891="","",'Listas de Precios'!C891)</f>
        <v>0</v>
      </c>
      <c r="D891" s="54"/>
      <c r="E891" s="251">
        <f>IF(B891="","",'Listas de Precios'!M891)</f>
        <v>0</v>
      </c>
      <c r="F891" s="252">
        <f>IF(C891="","",'Listas de Precios'!N891)</f>
        <v>0</v>
      </c>
      <c r="G891" s="253">
        <f>IF(E891="","",'Listas de Precios'!O891)</f>
        <v>0</v>
      </c>
      <c r="H891" s="37"/>
      <c r="I891" s="5"/>
    </row>
    <row r="892" spans="1:9" ht="15.75" customHeight="1">
      <c r="A892" s="5"/>
      <c r="B892" s="54">
        <f>'Listas de Precios'!B892</f>
        <v>0</v>
      </c>
      <c r="C892" s="54">
        <f>IF(B892="","",'Listas de Precios'!C892)</f>
        <v>0</v>
      </c>
      <c r="D892" s="54"/>
      <c r="E892" s="251">
        <f>IF(B892="","",'Listas de Precios'!M892)</f>
        <v>0</v>
      </c>
      <c r="F892" s="252">
        <f>IF(C892="","",'Listas de Precios'!N892)</f>
        <v>0</v>
      </c>
      <c r="G892" s="253">
        <f>IF(E892="","",'Listas de Precios'!O892)</f>
        <v>0</v>
      </c>
      <c r="H892" s="37"/>
      <c r="I892" s="5"/>
    </row>
    <row r="893" spans="1:9" ht="15.75" customHeight="1">
      <c r="A893" s="5"/>
      <c r="B893" s="54">
        <f>'Listas de Precios'!B893</f>
        <v>0</v>
      </c>
      <c r="C893" s="54">
        <f>IF(B893="","",'Listas de Precios'!C893)</f>
        <v>0</v>
      </c>
      <c r="D893" s="54"/>
      <c r="E893" s="251">
        <f>IF(B893="","",'Listas de Precios'!M893)</f>
        <v>0</v>
      </c>
      <c r="F893" s="252">
        <f>IF(C893="","",'Listas de Precios'!N893)</f>
        <v>0</v>
      </c>
      <c r="G893" s="253">
        <f>IF(E893="","",'Listas de Precios'!O893)</f>
        <v>0</v>
      </c>
      <c r="H893" s="37"/>
      <c r="I893" s="5"/>
    </row>
    <row r="894" spans="1:9" ht="15.75" customHeight="1">
      <c r="A894" s="5"/>
      <c r="B894" s="54">
        <f>'Listas de Precios'!B894</f>
        <v>0</v>
      </c>
      <c r="C894" s="54">
        <f>IF(B894="","",'Listas de Precios'!C894)</f>
        <v>0</v>
      </c>
      <c r="D894" s="54"/>
      <c r="E894" s="251">
        <f>IF(B894="","",'Listas de Precios'!M894)</f>
        <v>0</v>
      </c>
      <c r="F894" s="252">
        <f>IF(C894="","",'Listas de Precios'!N894)</f>
        <v>0</v>
      </c>
      <c r="G894" s="253">
        <f>IF(E894="","",'Listas de Precios'!O894)</f>
        <v>0</v>
      </c>
      <c r="H894" s="37"/>
      <c r="I894" s="5"/>
    </row>
    <row r="895" spans="1:9" ht="15.75" customHeight="1">
      <c r="A895" s="5"/>
      <c r="B895" s="54">
        <f>'Listas de Precios'!B895</f>
        <v>0</v>
      </c>
      <c r="C895" s="54">
        <f>IF(B895="","",'Listas de Precios'!C895)</f>
        <v>0</v>
      </c>
      <c r="D895" s="54"/>
      <c r="E895" s="251">
        <f>IF(B895="","",'Listas de Precios'!M895)</f>
        <v>0</v>
      </c>
      <c r="F895" s="252">
        <f>IF(C895="","",'Listas de Precios'!N895)</f>
        <v>0</v>
      </c>
      <c r="G895" s="253">
        <f>IF(E895="","",'Listas de Precios'!O895)</f>
        <v>0</v>
      </c>
      <c r="H895" s="37"/>
      <c r="I895" s="5"/>
    </row>
    <row r="896" spans="1:9" ht="15.75" customHeight="1">
      <c r="A896" s="5"/>
      <c r="B896" s="54">
        <f>'Listas de Precios'!B896</f>
        <v>0</v>
      </c>
      <c r="C896" s="54">
        <f>IF(B896="","",'Listas de Precios'!C896)</f>
        <v>0</v>
      </c>
      <c r="D896" s="54"/>
      <c r="E896" s="251">
        <f>IF(B896="","",'Listas de Precios'!M896)</f>
        <v>0</v>
      </c>
      <c r="F896" s="252">
        <f>IF(C896="","",'Listas de Precios'!N896)</f>
        <v>0</v>
      </c>
      <c r="G896" s="253">
        <f>IF(E896="","",'Listas de Precios'!O896)</f>
        <v>0</v>
      </c>
      <c r="H896" s="37"/>
      <c r="I896" s="5"/>
    </row>
    <row r="897" spans="1:9" ht="15.75" customHeight="1">
      <c r="A897" s="5"/>
      <c r="B897" s="54">
        <f>'Listas de Precios'!B897</f>
        <v>0</v>
      </c>
      <c r="C897" s="54">
        <f>IF(B897="","",'Listas de Precios'!C897)</f>
        <v>0</v>
      </c>
      <c r="D897" s="54"/>
      <c r="E897" s="251">
        <f>IF(B897="","",'Listas de Precios'!M897)</f>
        <v>0</v>
      </c>
      <c r="F897" s="252">
        <f>IF(C897="","",'Listas de Precios'!N897)</f>
        <v>0</v>
      </c>
      <c r="G897" s="253">
        <f>IF(E897="","",'Listas de Precios'!O897)</f>
        <v>0</v>
      </c>
      <c r="H897" s="37"/>
      <c r="I897" s="5"/>
    </row>
    <row r="898" spans="1:9" ht="15.75" customHeight="1">
      <c r="A898" s="5"/>
      <c r="B898" s="54">
        <f>'Listas de Precios'!B898</f>
        <v>0</v>
      </c>
      <c r="C898" s="54">
        <f>IF(B898="","",'Listas de Precios'!C898)</f>
        <v>0</v>
      </c>
      <c r="D898" s="54"/>
      <c r="E898" s="251">
        <f>IF(B898="","",'Listas de Precios'!M898)</f>
        <v>0</v>
      </c>
      <c r="F898" s="252">
        <f>IF(C898="","",'Listas de Precios'!N898)</f>
        <v>0</v>
      </c>
      <c r="G898" s="253">
        <f>IF(E898="","",'Listas de Precios'!O898)</f>
        <v>0</v>
      </c>
      <c r="H898" s="37"/>
      <c r="I898" s="5"/>
    </row>
    <row r="899" spans="1:9" ht="15.75" customHeight="1">
      <c r="A899" s="5"/>
      <c r="B899" s="54">
        <f>'Listas de Precios'!B899</f>
        <v>0</v>
      </c>
      <c r="C899" s="54">
        <f>IF(B899="","",'Listas de Precios'!C899)</f>
        <v>0</v>
      </c>
      <c r="D899" s="54"/>
      <c r="E899" s="251">
        <f>IF(B899="","",'Listas de Precios'!M899)</f>
        <v>0</v>
      </c>
      <c r="F899" s="252">
        <f>IF(C899="","",'Listas de Precios'!N899)</f>
        <v>0</v>
      </c>
      <c r="G899" s="253">
        <f>IF(E899="","",'Listas de Precios'!O899)</f>
        <v>0</v>
      </c>
      <c r="H899" s="37"/>
      <c r="I899" s="5"/>
    </row>
    <row r="900" spans="1:9" ht="15.75" customHeight="1">
      <c r="A900" s="5"/>
      <c r="B900" s="54">
        <f>'Listas de Precios'!B900</f>
        <v>0</v>
      </c>
      <c r="C900" s="54">
        <f>IF(B900="","",'Listas de Precios'!C900)</f>
        <v>0</v>
      </c>
      <c r="D900" s="54"/>
      <c r="E900" s="251">
        <f>IF(B900="","",'Listas de Precios'!M900)</f>
        <v>0</v>
      </c>
      <c r="F900" s="252">
        <f>IF(C900="","",'Listas de Precios'!N900)</f>
        <v>0</v>
      </c>
      <c r="G900" s="253">
        <f>IF(E900="","",'Listas de Precios'!O900)</f>
        <v>0</v>
      </c>
      <c r="H900" s="37"/>
      <c r="I900" s="5"/>
    </row>
    <row r="901" spans="1:9" ht="15.75" customHeight="1">
      <c r="A901" s="5"/>
      <c r="B901" s="54">
        <f>'Listas de Precios'!B901</f>
        <v>0</v>
      </c>
      <c r="C901" s="54">
        <f>IF(B901="","",'Listas de Precios'!C901)</f>
        <v>0</v>
      </c>
      <c r="D901" s="54"/>
      <c r="E901" s="251">
        <f>IF(B901="","",'Listas de Precios'!M901)</f>
        <v>0</v>
      </c>
      <c r="F901" s="252">
        <f>IF(C901="","",'Listas de Precios'!N901)</f>
        <v>0</v>
      </c>
      <c r="G901" s="253">
        <f>IF(E901="","",'Listas de Precios'!O901)</f>
        <v>0</v>
      </c>
      <c r="H901" s="37"/>
      <c r="I901" s="5"/>
    </row>
    <row r="902" spans="1:9" ht="15.75" customHeight="1">
      <c r="A902" s="5"/>
      <c r="B902" s="54">
        <f>'Listas de Precios'!B902</f>
        <v>0</v>
      </c>
      <c r="C902" s="54">
        <f>IF(B902="","",'Listas de Precios'!C902)</f>
        <v>0</v>
      </c>
      <c r="D902" s="54"/>
      <c r="E902" s="251">
        <f>IF(B902="","",'Listas de Precios'!M902)</f>
        <v>0</v>
      </c>
      <c r="F902" s="252">
        <f>IF(C902="","",'Listas de Precios'!N902)</f>
        <v>0</v>
      </c>
      <c r="G902" s="253">
        <f>IF(E902="","",'Listas de Precios'!O902)</f>
        <v>0</v>
      </c>
      <c r="H902" s="37"/>
      <c r="I902" s="5"/>
    </row>
    <row r="903" spans="1:9" ht="15.75" customHeight="1">
      <c r="A903" s="5"/>
      <c r="B903" s="54">
        <f>'Listas de Precios'!B903</f>
        <v>0</v>
      </c>
      <c r="C903" s="54">
        <f>IF(B903="","",'Listas de Precios'!C903)</f>
        <v>0</v>
      </c>
      <c r="D903" s="54"/>
      <c r="E903" s="251">
        <f>IF(B903="","",'Listas de Precios'!M903)</f>
        <v>0</v>
      </c>
      <c r="F903" s="252">
        <f>IF(C903="","",'Listas de Precios'!N903)</f>
        <v>0</v>
      </c>
      <c r="G903" s="253">
        <f>IF(E903="","",'Listas de Precios'!O903)</f>
        <v>0</v>
      </c>
      <c r="H903" s="37"/>
      <c r="I903" s="5"/>
    </row>
    <row r="904" spans="1:9" ht="15.75" customHeight="1">
      <c r="A904" s="5"/>
      <c r="B904" s="54">
        <f>'Listas de Precios'!B904</f>
        <v>0</v>
      </c>
      <c r="C904" s="54">
        <f>IF(B904="","",'Listas de Precios'!C904)</f>
        <v>0</v>
      </c>
      <c r="D904" s="54"/>
      <c r="E904" s="251">
        <f>IF(B904="","",'Listas de Precios'!M904)</f>
        <v>0</v>
      </c>
      <c r="F904" s="252">
        <f>IF(C904="","",'Listas de Precios'!N904)</f>
        <v>0</v>
      </c>
      <c r="G904" s="253">
        <f>IF(E904="","",'Listas de Precios'!O904)</f>
        <v>0</v>
      </c>
      <c r="H904" s="37"/>
      <c r="I904" s="5"/>
    </row>
    <row r="905" spans="1:9" ht="15.75" customHeight="1">
      <c r="A905" s="5"/>
      <c r="B905" s="54">
        <f>'Listas de Precios'!B905</f>
        <v>0</v>
      </c>
      <c r="C905" s="54">
        <f>IF(B905="","",'Listas de Precios'!C905)</f>
        <v>0</v>
      </c>
      <c r="D905" s="54"/>
      <c r="E905" s="251">
        <f>IF(B905="","",'Listas de Precios'!M905)</f>
        <v>0</v>
      </c>
      <c r="F905" s="252">
        <f>IF(C905="","",'Listas de Precios'!N905)</f>
        <v>0</v>
      </c>
      <c r="G905" s="253">
        <f>IF(E905="","",'Listas de Precios'!O905)</f>
        <v>0</v>
      </c>
      <c r="H905" s="37"/>
      <c r="I905" s="5"/>
    </row>
    <row r="906" spans="1:9" ht="15.75" customHeight="1">
      <c r="A906" s="5"/>
      <c r="B906" s="54">
        <f>'Listas de Precios'!B906</f>
        <v>0</v>
      </c>
      <c r="C906" s="54">
        <f>IF(B906="","",'Listas de Precios'!C906)</f>
        <v>0</v>
      </c>
      <c r="D906" s="54"/>
      <c r="E906" s="251">
        <f>IF(B906="","",'Listas de Precios'!M906)</f>
        <v>0</v>
      </c>
      <c r="F906" s="252">
        <f>IF(C906="","",'Listas de Precios'!N906)</f>
        <v>0</v>
      </c>
      <c r="G906" s="253">
        <f>IF(E906="","",'Listas de Precios'!O906)</f>
        <v>0</v>
      </c>
      <c r="H906" s="37"/>
      <c r="I906" s="5"/>
    </row>
    <row r="907" spans="1:9" ht="15.75" customHeight="1">
      <c r="A907" s="5"/>
      <c r="B907" s="54">
        <f>'Listas de Precios'!B907</f>
        <v>0</v>
      </c>
      <c r="C907" s="54">
        <f>IF(B907="","",'Listas de Precios'!C907)</f>
        <v>0</v>
      </c>
      <c r="D907" s="54"/>
      <c r="E907" s="251">
        <f>IF(B907="","",'Listas de Precios'!M907)</f>
        <v>0</v>
      </c>
      <c r="F907" s="252">
        <f>IF(C907="","",'Listas de Precios'!N907)</f>
        <v>0</v>
      </c>
      <c r="G907" s="253">
        <f>IF(E907="","",'Listas de Precios'!O907)</f>
        <v>0</v>
      </c>
      <c r="H907" s="37"/>
      <c r="I907" s="5"/>
    </row>
    <row r="908" spans="1:9" ht="15.75" customHeight="1">
      <c r="A908" s="5"/>
      <c r="B908" s="54">
        <f>'Listas de Precios'!B908</f>
        <v>0</v>
      </c>
      <c r="C908" s="54">
        <f>IF(B908="","",'Listas de Precios'!C908)</f>
        <v>0</v>
      </c>
      <c r="D908" s="54"/>
      <c r="E908" s="251">
        <f>IF(B908="","",'Listas de Precios'!M908)</f>
        <v>0</v>
      </c>
      <c r="F908" s="252">
        <f>IF(C908="","",'Listas de Precios'!N908)</f>
        <v>0</v>
      </c>
      <c r="G908" s="253">
        <f>IF(E908="","",'Listas de Precios'!O908)</f>
        <v>0</v>
      </c>
      <c r="H908" s="37"/>
      <c r="I908" s="5"/>
    </row>
    <row r="909" spans="1:9" ht="15.75" customHeight="1">
      <c r="A909" s="5"/>
      <c r="B909" s="54">
        <f>'Listas de Precios'!B909</f>
        <v>0</v>
      </c>
      <c r="C909" s="54">
        <f>IF(B909="","",'Listas de Precios'!C909)</f>
        <v>0</v>
      </c>
      <c r="D909" s="54"/>
      <c r="E909" s="251">
        <f>IF(B909="","",'Listas de Precios'!M909)</f>
        <v>0</v>
      </c>
      <c r="F909" s="252">
        <f>IF(C909="","",'Listas de Precios'!N909)</f>
        <v>0</v>
      </c>
      <c r="G909" s="253">
        <f>IF(E909="","",'Listas de Precios'!O909)</f>
        <v>0</v>
      </c>
      <c r="H909" s="37"/>
      <c r="I909" s="5"/>
    </row>
    <row r="910" spans="1:9" ht="15.75" customHeight="1">
      <c r="A910" s="5"/>
      <c r="B910" s="54">
        <f>'Listas de Precios'!B910</f>
        <v>0</v>
      </c>
      <c r="C910" s="54">
        <f>IF(B910="","",'Listas de Precios'!C910)</f>
        <v>0</v>
      </c>
      <c r="D910" s="54"/>
      <c r="E910" s="251">
        <f>IF(B910="","",'Listas de Precios'!M910)</f>
        <v>0</v>
      </c>
      <c r="F910" s="252">
        <f>IF(C910="","",'Listas de Precios'!N910)</f>
        <v>0</v>
      </c>
      <c r="G910" s="253">
        <f>IF(E910="","",'Listas de Precios'!O910)</f>
        <v>0</v>
      </c>
      <c r="H910" s="37"/>
      <c r="I910" s="5"/>
    </row>
    <row r="911" spans="1:9" ht="15.75" customHeight="1">
      <c r="A911" s="5"/>
      <c r="B911" s="54">
        <f>'Listas de Precios'!B911</f>
        <v>0</v>
      </c>
      <c r="C911" s="54">
        <f>IF(B911="","",'Listas de Precios'!C911)</f>
        <v>0</v>
      </c>
      <c r="D911" s="54"/>
      <c r="E911" s="251">
        <f>IF(B911="","",'Listas de Precios'!M911)</f>
        <v>0</v>
      </c>
      <c r="F911" s="252">
        <f>IF(C911="","",'Listas de Precios'!N911)</f>
        <v>0</v>
      </c>
      <c r="G911" s="253">
        <f>IF(E911="","",'Listas de Precios'!O911)</f>
        <v>0</v>
      </c>
      <c r="H911" s="37"/>
      <c r="I911" s="5"/>
    </row>
    <row r="912" spans="1:9" ht="15.75" customHeight="1">
      <c r="A912" s="5"/>
      <c r="B912" s="54">
        <f>'Listas de Precios'!B912</f>
        <v>0</v>
      </c>
      <c r="C912" s="54">
        <f>IF(B912="","",'Listas de Precios'!C912)</f>
        <v>0</v>
      </c>
      <c r="D912" s="54"/>
      <c r="E912" s="251">
        <f>IF(B912="","",'Listas de Precios'!M912)</f>
        <v>0</v>
      </c>
      <c r="F912" s="252">
        <f>IF(C912="","",'Listas de Precios'!N912)</f>
        <v>0</v>
      </c>
      <c r="G912" s="253">
        <f>IF(E912="","",'Listas de Precios'!O912)</f>
        <v>0</v>
      </c>
      <c r="H912" s="37"/>
      <c r="I912" s="5"/>
    </row>
    <row r="913" spans="1:9" ht="15.75" customHeight="1">
      <c r="A913" s="5"/>
      <c r="B913" s="54">
        <f>'Listas de Precios'!B913</f>
        <v>0</v>
      </c>
      <c r="C913" s="54">
        <f>IF(B913="","",'Listas de Precios'!C913)</f>
        <v>0</v>
      </c>
      <c r="D913" s="54"/>
      <c r="E913" s="251">
        <f>IF(B913="","",'Listas de Precios'!M913)</f>
        <v>0</v>
      </c>
      <c r="F913" s="252">
        <f>IF(C913="","",'Listas de Precios'!N913)</f>
        <v>0</v>
      </c>
      <c r="G913" s="253">
        <f>IF(E913="","",'Listas de Precios'!O913)</f>
        <v>0</v>
      </c>
      <c r="H913" s="37"/>
      <c r="I913" s="5"/>
    </row>
    <row r="914" spans="1:9" ht="15.75" customHeight="1">
      <c r="A914" s="5"/>
      <c r="B914" s="54">
        <f>'Listas de Precios'!B914</f>
        <v>0</v>
      </c>
      <c r="C914" s="54">
        <f>IF(B914="","",'Listas de Precios'!C914)</f>
        <v>0</v>
      </c>
      <c r="D914" s="54"/>
      <c r="E914" s="251">
        <f>IF(B914="","",'Listas de Precios'!M914)</f>
        <v>0</v>
      </c>
      <c r="F914" s="252">
        <f>IF(C914="","",'Listas de Precios'!N914)</f>
        <v>0</v>
      </c>
      <c r="G914" s="253">
        <f>IF(E914="","",'Listas de Precios'!O914)</f>
        <v>0</v>
      </c>
      <c r="H914" s="37"/>
      <c r="I914" s="5"/>
    </row>
    <row r="915" spans="1:9" ht="15.75" customHeight="1">
      <c r="A915" s="5"/>
      <c r="B915" s="54">
        <f>'Listas de Precios'!B915</f>
        <v>0</v>
      </c>
      <c r="C915" s="54">
        <f>IF(B915="","",'Listas de Precios'!C915)</f>
        <v>0</v>
      </c>
      <c r="D915" s="54"/>
      <c r="E915" s="251">
        <f>IF(B915="","",'Listas de Precios'!M915)</f>
        <v>0</v>
      </c>
      <c r="F915" s="252">
        <f>IF(C915="","",'Listas de Precios'!N915)</f>
        <v>0</v>
      </c>
      <c r="G915" s="253">
        <f>IF(E915="","",'Listas de Precios'!O915)</f>
        <v>0</v>
      </c>
      <c r="H915" s="37"/>
      <c r="I915" s="5"/>
    </row>
    <row r="916" spans="1:9" ht="15.75" customHeight="1">
      <c r="A916" s="5"/>
      <c r="B916" s="54">
        <f>'Listas de Precios'!B916</f>
        <v>0</v>
      </c>
      <c r="C916" s="54">
        <f>IF(B916="","",'Listas de Precios'!C916)</f>
        <v>0</v>
      </c>
      <c r="D916" s="54"/>
      <c r="E916" s="251">
        <f>IF(B916="","",'Listas de Precios'!M916)</f>
        <v>0</v>
      </c>
      <c r="F916" s="252">
        <f>IF(C916="","",'Listas de Precios'!N916)</f>
        <v>0</v>
      </c>
      <c r="G916" s="253">
        <f>IF(E916="","",'Listas de Precios'!O916)</f>
        <v>0</v>
      </c>
      <c r="H916" s="37"/>
      <c r="I916" s="5"/>
    </row>
    <row r="917" spans="1:9" ht="15.75" customHeight="1">
      <c r="A917" s="5"/>
      <c r="B917" s="54">
        <f>'Listas de Precios'!B917</f>
        <v>0</v>
      </c>
      <c r="C917" s="54">
        <f>IF(B917="","",'Listas de Precios'!C917)</f>
        <v>0</v>
      </c>
      <c r="D917" s="54"/>
      <c r="E917" s="251">
        <f>IF(B917="","",'Listas de Precios'!M917)</f>
        <v>0</v>
      </c>
      <c r="F917" s="252">
        <f>IF(C917="","",'Listas de Precios'!N917)</f>
        <v>0</v>
      </c>
      <c r="G917" s="253">
        <f>IF(E917="","",'Listas de Precios'!O917)</f>
        <v>0</v>
      </c>
      <c r="H917" s="37"/>
      <c r="I917" s="5"/>
    </row>
    <row r="918" spans="1:9" ht="15.75" customHeight="1">
      <c r="A918" s="5"/>
      <c r="B918" s="54">
        <f>'Listas de Precios'!B918</f>
        <v>0</v>
      </c>
      <c r="C918" s="54">
        <f>IF(B918="","",'Listas de Precios'!C918)</f>
        <v>0</v>
      </c>
      <c r="D918" s="54"/>
      <c r="E918" s="251">
        <f>IF(B918="","",'Listas de Precios'!M918)</f>
        <v>0</v>
      </c>
      <c r="F918" s="252">
        <f>IF(C918="","",'Listas de Precios'!N918)</f>
        <v>0</v>
      </c>
      <c r="G918" s="253">
        <f>IF(E918="","",'Listas de Precios'!O918)</f>
        <v>0</v>
      </c>
      <c r="H918" s="37"/>
      <c r="I918" s="5"/>
    </row>
    <row r="919" spans="1:9" ht="15.75" customHeight="1">
      <c r="A919" s="5"/>
      <c r="B919" s="54">
        <f>'Listas de Precios'!B919</f>
        <v>0</v>
      </c>
      <c r="C919" s="54">
        <f>IF(B919="","",'Listas de Precios'!C919)</f>
        <v>0</v>
      </c>
      <c r="D919" s="54"/>
      <c r="E919" s="251">
        <f>IF(B919="","",'Listas de Precios'!M919)</f>
        <v>0</v>
      </c>
      <c r="F919" s="252">
        <f>IF(C919="","",'Listas de Precios'!N919)</f>
        <v>0</v>
      </c>
      <c r="G919" s="253">
        <f>IF(E919="","",'Listas de Precios'!O919)</f>
        <v>0</v>
      </c>
      <c r="H919" s="37"/>
      <c r="I919" s="5"/>
    </row>
    <row r="920" spans="1:9" ht="15.75" customHeight="1">
      <c r="A920" s="5"/>
      <c r="B920" s="54">
        <f>'Listas de Precios'!B920</f>
        <v>0</v>
      </c>
      <c r="C920" s="54">
        <f>IF(B920="","",'Listas de Precios'!C920)</f>
        <v>0</v>
      </c>
      <c r="D920" s="54"/>
      <c r="E920" s="251">
        <f>IF(B920="","",'Listas de Precios'!M920)</f>
        <v>0</v>
      </c>
      <c r="F920" s="252">
        <f>IF(C920="","",'Listas de Precios'!N920)</f>
        <v>0</v>
      </c>
      <c r="G920" s="253">
        <f>IF(E920="","",'Listas de Precios'!O920)</f>
        <v>0</v>
      </c>
      <c r="H920" s="37"/>
      <c r="I920" s="5"/>
    </row>
    <row r="921" spans="1:9" ht="15.75" customHeight="1">
      <c r="A921" s="5"/>
      <c r="B921" s="54">
        <f>'Listas de Precios'!B921</f>
        <v>0</v>
      </c>
      <c r="C921" s="54">
        <f>IF(B921="","",'Listas de Precios'!C921)</f>
        <v>0</v>
      </c>
      <c r="D921" s="54"/>
      <c r="E921" s="251">
        <f>IF(B921="","",'Listas de Precios'!M921)</f>
        <v>0</v>
      </c>
      <c r="F921" s="252">
        <f>IF(C921="","",'Listas de Precios'!N921)</f>
        <v>0</v>
      </c>
      <c r="G921" s="253">
        <f>IF(E921="","",'Listas de Precios'!O921)</f>
        <v>0</v>
      </c>
      <c r="H921" s="37"/>
      <c r="I921" s="5"/>
    </row>
    <row r="922" spans="1:9" ht="15.75" customHeight="1">
      <c r="A922" s="5"/>
      <c r="B922" s="54">
        <f>'Listas de Precios'!B922</f>
        <v>0</v>
      </c>
      <c r="C922" s="54">
        <f>IF(B922="","",'Listas de Precios'!C922)</f>
        <v>0</v>
      </c>
      <c r="D922" s="54"/>
      <c r="E922" s="251">
        <f>IF(B922="","",'Listas de Precios'!M922)</f>
        <v>0</v>
      </c>
      <c r="F922" s="252">
        <f>IF(C922="","",'Listas de Precios'!N922)</f>
        <v>0</v>
      </c>
      <c r="G922" s="253">
        <f>IF(E922="","",'Listas de Precios'!O922)</f>
        <v>0</v>
      </c>
      <c r="H922" s="37"/>
      <c r="I922" s="5"/>
    </row>
    <row r="923" spans="1:9" ht="15.75" customHeight="1">
      <c r="A923" s="5"/>
      <c r="B923" s="54">
        <f>'Listas de Precios'!B923</f>
        <v>0</v>
      </c>
      <c r="C923" s="54">
        <f>IF(B923="","",'Listas de Precios'!C923)</f>
        <v>0</v>
      </c>
      <c r="D923" s="54"/>
      <c r="E923" s="251">
        <f>IF(B923="","",'Listas de Precios'!M923)</f>
        <v>0</v>
      </c>
      <c r="F923" s="252">
        <f>IF(C923="","",'Listas de Precios'!N923)</f>
        <v>0</v>
      </c>
      <c r="G923" s="253">
        <f>IF(E923="","",'Listas de Precios'!O923)</f>
        <v>0</v>
      </c>
      <c r="H923" s="37"/>
      <c r="I923" s="5"/>
    </row>
    <row r="924" spans="1:9" ht="15.75" customHeight="1">
      <c r="A924" s="5"/>
      <c r="B924" s="54">
        <f>'Listas de Precios'!B924</f>
        <v>0</v>
      </c>
      <c r="C924" s="54">
        <f>IF(B924="","",'Listas de Precios'!C924)</f>
        <v>0</v>
      </c>
      <c r="D924" s="54"/>
      <c r="E924" s="251">
        <f>IF(B924="","",'Listas de Precios'!M924)</f>
        <v>0</v>
      </c>
      <c r="F924" s="252">
        <f>IF(C924="","",'Listas de Precios'!N924)</f>
        <v>0</v>
      </c>
      <c r="G924" s="253">
        <f>IF(E924="","",'Listas de Precios'!O924)</f>
        <v>0</v>
      </c>
      <c r="H924" s="37"/>
      <c r="I924" s="5"/>
    </row>
    <row r="925" spans="1:9" ht="15.75" customHeight="1">
      <c r="A925" s="5"/>
      <c r="B925" s="54">
        <f>'Listas de Precios'!B925</f>
        <v>0</v>
      </c>
      <c r="C925" s="54">
        <f>IF(B925="","",'Listas de Precios'!C925)</f>
        <v>0</v>
      </c>
      <c r="D925" s="54"/>
      <c r="E925" s="251">
        <f>IF(B925="","",'Listas de Precios'!M925)</f>
        <v>0</v>
      </c>
      <c r="F925" s="252">
        <f>IF(C925="","",'Listas de Precios'!N925)</f>
        <v>0</v>
      </c>
      <c r="G925" s="253">
        <f>IF(E925="","",'Listas de Precios'!O925)</f>
        <v>0</v>
      </c>
      <c r="H925" s="37"/>
      <c r="I925" s="5"/>
    </row>
    <row r="926" spans="1:9" ht="15.75" customHeight="1">
      <c r="A926" s="5"/>
      <c r="B926" s="54">
        <f>'Listas de Precios'!B926</f>
        <v>0</v>
      </c>
      <c r="C926" s="54">
        <f>IF(B926="","",'Listas de Precios'!C926)</f>
        <v>0</v>
      </c>
      <c r="D926" s="54"/>
      <c r="E926" s="251">
        <f>IF(B926="","",'Listas de Precios'!M926)</f>
        <v>0</v>
      </c>
      <c r="F926" s="252">
        <f>IF(C926="","",'Listas de Precios'!N926)</f>
        <v>0</v>
      </c>
      <c r="G926" s="253">
        <f>IF(E926="","",'Listas de Precios'!O926)</f>
        <v>0</v>
      </c>
      <c r="H926" s="37"/>
      <c r="I926" s="5"/>
    </row>
    <row r="927" spans="1:9" ht="15.75" customHeight="1">
      <c r="A927" s="5"/>
      <c r="B927" s="54">
        <f>'Listas de Precios'!B927</f>
        <v>0</v>
      </c>
      <c r="C927" s="54">
        <f>IF(B927="","",'Listas de Precios'!C927)</f>
        <v>0</v>
      </c>
      <c r="D927" s="54"/>
      <c r="E927" s="251">
        <f>IF(B927="","",'Listas de Precios'!M927)</f>
        <v>0</v>
      </c>
      <c r="F927" s="252">
        <f>IF(C927="","",'Listas de Precios'!N927)</f>
        <v>0</v>
      </c>
      <c r="G927" s="253">
        <f>IF(E927="","",'Listas de Precios'!O927)</f>
        <v>0</v>
      </c>
      <c r="H927" s="37"/>
      <c r="I927" s="5"/>
    </row>
    <row r="928" spans="1:9" ht="15.75" customHeight="1">
      <c r="A928" s="5"/>
      <c r="B928" s="54">
        <f>'Listas de Precios'!B928</f>
        <v>0</v>
      </c>
      <c r="C928" s="54">
        <f>IF(B928="","",'Listas de Precios'!C928)</f>
        <v>0</v>
      </c>
      <c r="D928" s="54"/>
      <c r="E928" s="251">
        <f>IF(B928="","",'Listas de Precios'!M928)</f>
        <v>0</v>
      </c>
      <c r="F928" s="252">
        <f>IF(C928="","",'Listas de Precios'!N928)</f>
        <v>0</v>
      </c>
      <c r="G928" s="253">
        <f>IF(E928="","",'Listas de Precios'!O928)</f>
        <v>0</v>
      </c>
      <c r="H928" s="37"/>
      <c r="I928" s="5"/>
    </row>
    <row r="929" spans="1:9" ht="15.75" customHeight="1">
      <c r="A929" s="5"/>
      <c r="B929" s="54">
        <f>'Listas de Precios'!B929</f>
        <v>0</v>
      </c>
      <c r="C929" s="54">
        <f>IF(B929="","",'Listas de Precios'!C929)</f>
        <v>0</v>
      </c>
      <c r="D929" s="54"/>
      <c r="E929" s="251">
        <f>IF(B929="","",'Listas de Precios'!M929)</f>
        <v>0</v>
      </c>
      <c r="F929" s="252">
        <f>IF(C929="","",'Listas de Precios'!N929)</f>
        <v>0</v>
      </c>
      <c r="G929" s="253">
        <f>IF(E929="","",'Listas de Precios'!O929)</f>
        <v>0</v>
      </c>
      <c r="H929" s="37"/>
      <c r="I929" s="5"/>
    </row>
    <row r="930" spans="1:9" ht="15.75" customHeight="1">
      <c r="A930" s="5"/>
      <c r="B930" s="54">
        <f>'Listas de Precios'!B930</f>
        <v>0</v>
      </c>
      <c r="C930" s="54">
        <f>IF(B930="","",'Listas de Precios'!C930)</f>
        <v>0</v>
      </c>
      <c r="D930" s="54"/>
      <c r="E930" s="251">
        <f>IF(B930="","",'Listas de Precios'!M930)</f>
        <v>0</v>
      </c>
      <c r="F930" s="252">
        <f>IF(C930="","",'Listas de Precios'!N930)</f>
        <v>0</v>
      </c>
      <c r="G930" s="253">
        <f>IF(E930="","",'Listas de Precios'!O930)</f>
        <v>0</v>
      </c>
      <c r="H930" s="37"/>
      <c r="I930" s="5"/>
    </row>
    <row r="931" spans="1:9" ht="15.75" customHeight="1">
      <c r="A931" s="5"/>
      <c r="B931" s="54">
        <f>'Listas de Precios'!B931</f>
        <v>0</v>
      </c>
      <c r="C931" s="54">
        <f>IF(B931="","",'Listas de Precios'!C931)</f>
        <v>0</v>
      </c>
      <c r="D931" s="54"/>
      <c r="E931" s="251">
        <f>IF(B931="","",'Listas de Precios'!M931)</f>
        <v>0</v>
      </c>
      <c r="F931" s="252">
        <f>IF(C931="","",'Listas de Precios'!N931)</f>
        <v>0</v>
      </c>
      <c r="G931" s="253">
        <f>IF(E931="","",'Listas de Precios'!O931)</f>
        <v>0</v>
      </c>
      <c r="H931" s="37"/>
      <c r="I931" s="5"/>
    </row>
    <row r="932" spans="1:9" ht="15.75" customHeight="1">
      <c r="A932" s="5"/>
      <c r="B932" s="54">
        <f>'Listas de Precios'!B932</f>
        <v>0</v>
      </c>
      <c r="C932" s="54">
        <f>IF(B932="","",'Listas de Precios'!C932)</f>
        <v>0</v>
      </c>
      <c r="D932" s="54"/>
      <c r="E932" s="251">
        <f>IF(B932="","",'Listas de Precios'!M932)</f>
        <v>0</v>
      </c>
      <c r="F932" s="252">
        <f>IF(C932="","",'Listas de Precios'!N932)</f>
        <v>0</v>
      </c>
      <c r="G932" s="253">
        <f>IF(E932="","",'Listas de Precios'!O932)</f>
        <v>0</v>
      </c>
      <c r="H932" s="37"/>
      <c r="I932" s="5"/>
    </row>
    <row r="933" spans="1:9" ht="15.75" customHeight="1">
      <c r="A933" s="5"/>
      <c r="B933" s="54">
        <f>'Listas de Precios'!B933</f>
        <v>0</v>
      </c>
      <c r="C933" s="54">
        <f>IF(B933="","",'Listas de Precios'!C933)</f>
        <v>0</v>
      </c>
      <c r="D933" s="54"/>
      <c r="E933" s="251">
        <f>IF(B933="","",'Listas de Precios'!M933)</f>
        <v>0</v>
      </c>
      <c r="F933" s="252">
        <f>IF(C933="","",'Listas de Precios'!N933)</f>
        <v>0</v>
      </c>
      <c r="G933" s="253">
        <f>IF(E933="","",'Listas de Precios'!O933)</f>
        <v>0</v>
      </c>
      <c r="H933" s="37"/>
      <c r="I933" s="5"/>
    </row>
    <row r="934" spans="1:9" ht="15.75" customHeight="1">
      <c r="A934" s="5"/>
      <c r="B934" s="54">
        <f>'Listas de Precios'!B934</f>
        <v>0</v>
      </c>
      <c r="C934" s="54">
        <f>IF(B934="","",'Listas de Precios'!C934)</f>
        <v>0</v>
      </c>
      <c r="D934" s="54"/>
      <c r="E934" s="251">
        <f>IF(B934="","",'Listas de Precios'!M934)</f>
        <v>0</v>
      </c>
      <c r="F934" s="252">
        <f>IF(C934="","",'Listas de Precios'!N934)</f>
        <v>0</v>
      </c>
      <c r="G934" s="253">
        <f>IF(E934="","",'Listas de Precios'!O934)</f>
        <v>0</v>
      </c>
      <c r="H934" s="37"/>
      <c r="I934" s="5"/>
    </row>
    <row r="935" spans="1:9" ht="15.75" customHeight="1">
      <c r="A935" s="5"/>
      <c r="B935" s="54">
        <f>'Listas de Precios'!B935</f>
        <v>0</v>
      </c>
      <c r="C935" s="54">
        <f>IF(B935="","",'Listas de Precios'!C935)</f>
        <v>0</v>
      </c>
      <c r="D935" s="54"/>
      <c r="E935" s="251">
        <f>IF(B935="","",'Listas de Precios'!M935)</f>
        <v>0</v>
      </c>
      <c r="F935" s="252">
        <f>IF(C935="","",'Listas de Precios'!N935)</f>
        <v>0</v>
      </c>
      <c r="G935" s="253">
        <f>IF(E935="","",'Listas de Precios'!O935)</f>
        <v>0</v>
      </c>
      <c r="H935" s="37"/>
      <c r="I935" s="5"/>
    </row>
    <row r="936" spans="1:9" ht="15.75" customHeight="1">
      <c r="A936" s="5"/>
      <c r="B936" s="54">
        <f>'Listas de Precios'!B936</f>
        <v>0</v>
      </c>
      <c r="C936" s="54">
        <f>IF(B936="","",'Listas de Precios'!C936)</f>
        <v>0</v>
      </c>
      <c r="D936" s="54"/>
      <c r="E936" s="251">
        <f>IF(B936="","",'Listas de Precios'!M936)</f>
        <v>0</v>
      </c>
      <c r="F936" s="252">
        <f>IF(C936="","",'Listas de Precios'!N936)</f>
        <v>0</v>
      </c>
      <c r="G936" s="253">
        <f>IF(E936="","",'Listas de Precios'!O936)</f>
        <v>0</v>
      </c>
      <c r="H936" s="37"/>
      <c r="I936" s="5"/>
    </row>
    <row r="937" spans="1:9" ht="15.75" customHeight="1">
      <c r="A937" s="5"/>
      <c r="B937" s="54">
        <f>'Listas de Precios'!B937</f>
        <v>0</v>
      </c>
      <c r="C937" s="54">
        <f>IF(B937="","",'Listas de Precios'!C937)</f>
        <v>0</v>
      </c>
      <c r="D937" s="54"/>
      <c r="E937" s="251">
        <f>IF(B937="","",'Listas de Precios'!M937)</f>
        <v>0</v>
      </c>
      <c r="F937" s="252">
        <f>IF(C937="","",'Listas de Precios'!N937)</f>
        <v>0</v>
      </c>
      <c r="G937" s="253">
        <f>IF(E937="","",'Listas de Precios'!O937)</f>
        <v>0</v>
      </c>
      <c r="H937" s="37"/>
      <c r="I937" s="5"/>
    </row>
    <row r="938" spans="1:9" ht="15.75" customHeight="1">
      <c r="A938" s="5"/>
      <c r="B938" s="54">
        <f>'Listas de Precios'!B938</f>
        <v>0</v>
      </c>
      <c r="C938" s="54">
        <f>IF(B938="","",'Listas de Precios'!C938)</f>
        <v>0</v>
      </c>
      <c r="D938" s="54"/>
      <c r="E938" s="251">
        <f>IF(B938="","",'Listas de Precios'!M938)</f>
        <v>0</v>
      </c>
      <c r="F938" s="252">
        <f>IF(C938="","",'Listas de Precios'!N938)</f>
        <v>0</v>
      </c>
      <c r="G938" s="253">
        <f>IF(E938="","",'Listas de Precios'!O938)</f>
        <v>0</v>
      </c>
      <c r="H938" s="37"/>
      <c r="I938" s="5"/>
    </row>
    <row r="939" spans="1:9" ht="15.75" customHeight="1">
      <c r="A939" s="5"/>
      <c r="B939" s="54">
        <f>'Listas de Precios'!B939</f>
        <v>0</v>
      </c>
      <c r="C939" s="54">
        <f>IF(B939="","",'Listas de Precios'!C939)</f>
        <v>0</v>
      </c>
      <c r="D939" s="54"/>
      <c r="E939" s="251">
        <f>IF(B939="","",'Listas de Precios'!M939)</f>
        <v>0</v>
      </c>
      <c r="F939" s="252">
        <f>IF(C939="","",'Listas de Precios'!N939)</f>
        <v>0</v>
      </c>
      <c r="G939" s="253">
        <f>IF(E939="","",'Listas de Precios'!O939)</f>
        <v>0</v>
      </c>
      <c r="H939" s="37"/>
      <c r="I939" s="5"/>
    </row>
    <row r="940" spans="1:9" ht="15.75" customHeight="1">
      <c r="A940" s="5"/>
      <c r="B940" s="54">
        <f>'Listas de Precios'!B940</f>
        <v>0</v>
      </c>
      <c r="C940" s="54">
        <f>IF(B940="","",'Listas de Precios'!C940)</f>
        <v>0</v>
      </c>
      <c r="D940" s="54"/>
      <c r="E940" s="251">
        <f>IF(B940="","",'Listas de Precios'!M940)</f>
        <v>0</v>
      </c>
      <c r="F940" s="252">
        <f>IF(C940="","",'Listas de Precios'!N940)</f>
        <v>0</v>
      </c>
      <c r="G940" s="253">
        <f>IF(E940="","",'Listas de Precios'!O940)</f>
        <v>0</v>
      </c>
      <c r="H940" s="37"/>
      <c r="I940" s="5"/>
    </row>
    <row r="941" spans="1:9" ht="15.75" customHeight="1">
      <c r="A941" s="5"/>
      <c r="B941" s="54">
        <f>'Listas de Precios'!B941</f>
        <v>0</v>
      </c>
      <c r="C941" s="54">
        <f>IF(B941="","",'Listas de Precios'!C941)</f>
        <v>0</v>
      </c>
      <c r="D941" s="54"/>
      <c r="E941" s="251">
        <f>IF(B941="","",'Listas de Precios'!M941)</f>
        <v>0</v>
      </c>
      <c r="F941" s="252">
        <f>IF(C941="","",'Listas de Precios'!N941)</f>
        <v>0</v>
      </c>
      <c r="G941" s="253">
        <f>IF(E941="","",'Listas de Precios'!O941)</f>
        <v>0</v>
      </c>
      <c r="H941" s="37"/>
      <c r="I941" s="5"/>
    </row>
    <row r="942" spans="1:9" ht="15.75" customHeight="1">
      <c r="A942" s="5"/>
      <c r="B942" s="54">
        <f>'Listas de Precios'!B942</f>
        <v>0</v>
      </c>
      <c r="C942" s="54">
        <f>IF(B942="","",'Listas de Precios'!C942)</f>
        <v>0</v>
      </c>
      <c r="D942" s="54"/>
      <c r="E942" s="251">
        <f>IF(B942="","",'Listas de Precios'!M942)</f>
        <v>0</v>
      </c>
      <c r="F942" s="252">
        <f>IF(C942="","",'Listas de Precios'!N942)</f>
        <v>0</v>
      </c>
      <c r="G942" s="253">
        <f>IF(E942="","",'Listas de Precios'!O942)</f>
        <v>0</v>
      </c>
      <c r="H942" s="37"/>
      <c r="I942" s="5"/>
    </row>
    <row r="943" spans="1:9" ht="15.75" customHeight="1">
      <c r="A943" s="5"/>
      <c r="B943" s="54">
        <f>'Listas de Precios'!B943</f>
        <v>0</v>
      </c>
      <c r="C943" s="54">
        <f>IF(B943="","",'Listas de Precios'!C943)</f>
        <v>0</v>
      </c>
      <c r="D943" s="54"/>
      <c r="E943" s="251">
        <f>IF(B943="","",'Listas de Precios'!M943)</f>
        <v>0</v>
      </c>
      <c r="F943" s="252">
        <f>IF(C943="","",'Listas de Precios'!N943)</f>
        <v>0</v>
      </c>
      <c r="G943" s="253">
        <f>IF(E943="","",'Listas de Precios'!O943)</f>
        <v>0</v>
      </c>
      <c r="H943" s="37"/>
      <c r="I943" s="5"/>
    </row>
    <row r="944" spans="1:9" ht="15.75" customHeight="1">
      <c r="A944" s="5"/>
      <c r="B944" s="54">
        <f>'Listas de Precios'!B944</f>
        <v>0</v>
      </c>
      <c r="C944" s="54">
        <f>IF(B944="","",'Listas de Precios'!C944)</f>
        <v>0</v>
      </c>
      <c r="D944" s="54"/>
      <c r="E944" s="251">
        <f>IF(B944="","",'Listas de Precios'!M944)</f>
        <v>0</v>
      </c>
      <c r="F944" s="252">
        <f>IF(C944="","",'Listas de Precios'!N944)</f>
        <v>0</v>
      </c>
      <c r="G944" s="253">
        <f>IF(E944="","",'Listas de Precios'!O944)</f>
        <v>0</v>
      </c>
      <c r="H944" s="37"/>
      <c r="I944" s="5"/>
    </row>
    <row r="945" spans="1:9" ht="15.75" customHeight="1">
      <c r="A945" s="5"/>
      <c r="B945" s="54">
        <f>'Listas de Precios'!B945</f>
        <v>0</v>
      </c>
      <c r="C945" s="54">
        <f>IF(B945="","",'Listas de Precios'!C945)</f>
        <v>0</v>
      </c>
      <c r="D945" s="54"/>
      <c r="E945" s="251">
        <f>IF(B945="","",'Listas de Precios'!M945)</f>
        <v>0</v>
      </c>
      <c r="F945" s="252">
        <f>IF(C945="","",'Listas de Precios'!N945)</f>
        <v>0</v>
      </c>
      <c r="G945" s="253">
        <f>IF(E945="","",'Listas de Precios'!O945)</f>
        <v>0</v>
      </c>
      <c r="H945" s="37"/>
      <c r="I945" s="5"/>
    </row>
    <row r="946" spans="1:9" ht="15.75" customHeight="1">
      <c r="A946" s="5"/>
      <c r="B946" s="54">
        <f>'Listas de Precios'!B946</f>
        <v>0</v>
      </c>
      <c r="C946" s="54">
        <f>IF(B946="","",'Listas de Precios'!C946)</f>
        <v>0</v>
      </c>
      <c r="D946" s="54"/>
      <c r="E946" s="251">
        <f>IF(B946="","",'Listas de Precios'!M946)</f>
        <v>0</v>
      </c>
      <c r="F946" s="252">
        <f>IF(C946="","",'Listas de Precios'!N946)</f>
        <v>0</v>
      </c>
      <c r="G946" s="253">
        <f>IF(E946="","",'Listas de Precios'!O946)</f>
        <v>0</v>
      </c>
      <c r="H946" s="37"/>
      <c r="I946" s="5"/>
    </row>
    <row r="947" spans="1:9" ht="15.75" customHeight="1">
      <c r="A947" s="5"/>
      <c r="B947" s="54">
        <f>'Listas de Precios'!B947</f>
        <v>0</v>
      </c>
      <c r="C947" s="54">
        <f>IF(B947="","",'Listas de Precios'!C947)</f>
        <v>0</v>
      </c>
      <c r="D947" s="54"/>
      <c r="E947" s="251">
        <f>IF(B947="","",'Listas de Precios'!M947)</f>
        <v>0</v>
      </c>
      <c r="F947" s="252">
        <f>IF(C947="","",'Listas de Precios'!N947)</f>
        <v>0</v>
      </c>
      <c r="G947" s="253">
        <f>IF(E947="","",'Listas de Precios'!O947)</f>
        <v>0</v>
      </c>
      <c r="H947" s="37"/>
      <c r="I947" s="5"/>
    </row>
    <row r="948" spans="1:9" ht="15.75" customHeight="1">
      <c r="A948" s="5"/>
      <c r="B948" s="54">
        <f>'Listas de Precios'!B948</f>
        <v>0</v>
      </c>
      <c r="C948" s="54">
        <f>IF(B948="","",'Listas de Precios'!C948)</f>
        <v>0</v>
      </c>
      <c r="D948" s="54"/>
      <c r="E948" s="251">
        <f>IF(B948="","",'Listas de Precios'!M948)</f>
        <v>0</v>
      </c>
      <c r="F948" s="252">
        <f>IF(C948="","",'Listas de Precios'!N948)</f>
        <v>0</v>
      </c>
      <c r="G948" s="253">
        <f>IF(E948="","",'Listas de Precios'!O948)</f>
        <v>0</v>
      </c>
      <c r="H948" s="37"/>
      <c r="I948" s="5"/>
    </row>
    <row r="949" spans="1:9" ht="15.75" customHeight="1">
      <c r="A949" s="5"/>
      <c r="B949" s="54">
        <f>'Listas de Precios'!B949</f>
        <v>0</v>
      </c>
      <c r="C949" s="54">
        <f>IF(B949="","",'Listas de Precios'!C949)</f>
        <v>0</v>
      </c>
      <c r="D949" s="54"/>
      <c r="E949" s="251">
        <f>IF(B949="","",'Listas de Precios'!M949)</f>
        <v>0</v>
      </c>
      <c r="F949" s="252">
        <f>IF(C949="","",'Listas de Precios'!N949)</f>
        <v>0</v>
      </c>
      <c r="G949" s="253">
        <f>IF(E949="","",'Listas de Precios'!O949)</f>
        <v>0</v>
      </c>
      <c r="H949" s="37"/>
      <c r="I949" s="5"/>
    </row>
    <row r="950" spans="1:9" ht="15.75" customHeight="1">
      <c r="A950" s="5"/>
      <c r="B950" s="54">
        <f>'Listas de Precios'!B950</f>
        <v>0</v>
      </c>
      <c r="C950" s="54">
        <f>IF(B950="","",'Listas de Precios'!C950)</f>
        <v>0</v>
      </c>
      <c r="D950" s="54"/>
      <c r="E950" s="251">
        <f>IF(B950="","",'Listas de Precios'!M950)</f>
        <v>0</v>
      </c>
      <c r="F950" s="252">
        <f>IF(C950="","",'Listas de Precios'!N950)</f>
        <v>0</v>
      </c>
      <c r="G950" s="253">
        <f>IF(E950="","",'Listas de Precios'!O950)</f>
        <v>0</v>
      </c>
      <c r="H950" s="37"/>
      <c r="I950" s="5"/>
    </row>
    <row r="951" spans="1:9" ht="15.75" customHeight="1">
      <c r="A951" s="5"/>
      <c r="B951" s="54">
        <f>'Listas de Precios'!B951</f>
        <v>0</v>
      </c>
      <c r="C951" s="54">
        <f>IF(B951="","",'Listas de Precios'!C951)</f>
        <v>0</v>
      </c>
      <c r="D951" s="54"/>
      <c r="E951" s="251">
        <f>IF(B951="","",'Listas de Precios'!M951)</f>
        <v>0</v>
      </c>
      <c r="F951" s="252">
        <f>IF(C951="","",'Listas de Precios'!N951)</f>
        <v>0</v>
      </c>
      <c r="G951" s="253">
        <f>IF(E951="","",'Listas de Precios'!O951)</f>
        <v>0</v>
      </c>
      <c r="H951" s="37"/>
      <c r="I951" s="5"/>
    </row>
    <row r="952" spans="1:9" ht="15.75" customHeight="1">
      <c r="A952" s="5"/>
      <c r="B952" s="54">
        <f>'Listas de Precios'!B952</f>
        <v>0</v>
      </c>
      <c r="C952" s="54">
        <f>IF(B952="","",'Listas de Precios'!C952)</f>
        <v>0</v>
      </c>
      <c r="D952" s="54"/>
      <c r="E952" s="251">
        <f>IF(B952="","",'Listas de Precios'!M952)</f>
        <v>0</v>
      </c>
      <c r="F952" s="252">
        <f>IF(C952="","",'Listas de Precios'!N952)</f>
        <v>0</v>
      </c>
      <c r="G952" s="253">
        <f>IF(E952="","",'Listas de Precios'!O952)</f>
        <v>0</v>
      </c>
      <c r="H952" s="37"/>
      <c r="I952" s="5"/>
    </row>
    <row r="953" spans="1:9" ht="15.75" customHeight="1">
      <c r="A953" s="5"/>
      <c r="B953" s="54">
        <f>'Listas de Precios'!B953</f>
        <v>0</v>
      </c>
      <c r="C953" s="54">
        <f>IF(B953="","",'Listas de Precios'!C953)</f>
        <v>0</v>
      </c>
      <c r="D953" s="54"/>
      <c r="E953" s="251">
        <f>IF(B953="","",'Listas de Precios'!M953)</f>
        <v>0</v>
      </c>
      <c r="F953" s="252">
        <f>IF(C953="","",'Listas de Precios'!N953)</f>
        <v>0</v>
      </c>
      <c r="G953" s="253">
        <f>IF(E953="","",'Listas de Precios'!O953)</f>
        <v>0</v>
      </c>
      <c r="H953" s="37"/>
      <c r="I953" s="5"/>
    </row>
    <row r="954" spans="1:9" ht="15.75" customHeight="1">
      <c r="A954" s="5"/>
      <c r="B954" s="54">
        <f>'Listas de Precios'!B954</f>
        <v>0</v>
      </c>
      <c r="C954" s="54">
        <f>IF(B954="","",'Listas de Precios'!C954)</f>
        <v>0</v>
      </c>
      <c r="D954" s="54"/>
      <c r="E954" s="251">
        <f>IF(B954="","",'Listas de Precios'!M954)</f>
        <v>0</v>
      </c>
      <c r="F954" s="252">
        <f>IF(C954="","",'Listas de Precios'!N954)</f>
        <v>0</v>
      </c>
      <c r="G954" s="253">
        <f>IF(E954="","",'Listas de Precios'!O954)</f>
        <v>0</v>
      </c>
      <c r="H954" s="37"/>
      <c r="I954" s="5"/>
    </row>
    <row r="955" spans="1:9" ht="15.75" customHeight="1">
      <c r="A955" s="5"/>
      <c r="B955" s="54">
        <f>'Listas de Precios'!B955</f>
        <v>0</v>
      </c>
      <c r="C955" s="54">
        <f>IF(B955="","",'Listas de Precios'!C955)</f>
        <v>0</v>
      </c>
      <c r="D955" s="54"/>
      <c r="E955" s="251">
        <f>IF(B955="","",'Listas de Precios'!M955)</f>
        <v>0</v>
      </c>
      <c r="F955" s="252">
        <f>IF(C955="","",'Listas de Precios'!N955)</f>
        <v>0</v>
      </c>
      <c r="G955" s="253">
        <f>IF(E955="","",'Listas de Precios'!O955)</f>
        <v>0</v>
      </c>
      <c r="H955" s="37"/>
      <c r="I955" s="5"/>
    </row>
    <row r="956" spans="1:9" ht="15.75" customHeight="1">
      <c r="A956" s="5"/>
      <c r="B956" s="54">
        <f>'Listas de Precios'!B956</f>
        <v>0</v>
      </c>
      <c r="C956" s="54">
        <f>IF(B956="","",'Listas de Precios'!C956)</f>
        <v>0</v>
      </c>
      <c r="D956" s="54"/>
      <c r="E956" s="251">
        <f>IF(B956="","",'Listas de Precios'!M956)</f>
        <v>0</v>
      </c>
      <c r="F956" s="252">
        <f>IF(C956="","",'Listas de Precios'!N956)</f>
        <v>0</v>
      </c>
      <c r="G956" s="253">
        <f>IF(E956="","",'Listas de Precios'!O956)</f>
        <v>0</v>
      </c>
      <c r="H956" s="37"/>
      <c r="I956" s="5"/>
    </row>
    <row r="957" spans="1:9" ht="15.75" customHeight="1">
      <c r="A957" s="5"/>
      <c r="B957" s="54">
        <f>'Listas de Precios'!B957</f>
        <v>0</v>
      </c>
      <c r="C957" s="54">
        <f>IF(B957="","",'Listas de Precios'!C957)</f>
        <v>0</v>
      </c>
      <c r="D957" s="54"/>
      <c r="E957" s="251">
        <f>IF(B957="","",'Listas de Precios'!M957)</f>
        <v>0</v>
      </c>
      <c r="F957" s="252">
        <f>IF(C957="","",'Listas de Precios'!N957)</f>
        <v>0</v>
      </c>
      <c r="G957" s="253">
        <f>IF(E957="","",'Listas de Precios'!O957)</f>
        <v>0</v>
      </c>
      <c r="H957" s="37"/>
      <c r="I957" s="5"/>
    </row>
    <row r="958" spans="1:9" ht="15.75" customHeight="1">
      <c r="A958" s="5"/>
      <c r="B958" s="54">
        <f>'Listas de Precios'!B958</f>
        <v>0</v>
      </c>
      <c r="C958" s="54">
        <f>IF(B958="","",'Listas de Precios'!C958)</f>
        <v>0</v>
      </c>
      <c r="D958" s="54"/>
      <c r="E958" s="251">
        <f>IF(B958="","",'Listas de Precios'!M958)</f>
        <v>0</v>
      </c>
      <c r="F958" s="252">
        <f>IF(C958="","",'Listas de Precios'!N958)</f>
        <v>0</v>
      </c>
      <c r="G958" s="253">
        <f>IF(E958="","",'Listas de Precios'!O958)</f>
        <v>0</v>
      </c>
      <c r="H958" s="37"/>
      <c r="I958" s="5"/>
    </row>
    <row r="959" spans="1:9" ht="15.75" customHeight="1">
      <c r="A959" s="5"/>
      <c r="B959" s="54">
        <f>'Listas de Precios'!B959</f>
        <v>0</v>
      </c>
      <c r="C959" s="54">
        <f>IF(B959="","",'Listas de Precios'!C959)</f>
        <v>0</v>
      </c>
      <c r="D959" s="54"/>
      <c r="E959" s="251">
        <f>IF(B959="","",'Listas de Precios'!M959)</f>
        <v>0</v>
      </c>
      <c r="F959" s="252">
        <f>IF(C959="","",'Listas de Precios'!N959)</f>
        <v>0</v>
      </c>
      <c r="G959" s="253">
        <f>IF(E959="","",'Listas de Precios'!O959)</f>
        <v>0</v>
      </c>
      <c r="H959" s="37"/>
      <c r="I959" s="5"/>
    </row>
    <row r="960" spans="1:9" ht="15.75" customHeight="1">
      <c r="A960" s="5"/>
      <c r="B960" s="54">
        <f>'Listas de Precios'!B960</f>
        <v>0</v>
      </c>
      <c r="C960" s="54">
        <f>IF(B960="","",'Listas de Precios'!C960)</f>
        <v>0</v>
      </c>
      <c r="D960" s="54"/>
      <c r="E960" s="251">
        <f>IF(B960="","",'Listas de Precios'!M960)</f>
        <v>0</v>
      </c>
      <c r="F960" s="252">
        <f>IF(C960="","",'Listas de Precios'!N960)</f>
        <v>0</v>
      </c>
      <c r="G960" s="253">
        <f>IF(E960="","",'Listas de Precios'!O960)</f>
        <v>0</v>
      </c>
      <c r="H960" s="37"/>
      <c r="I960" s="5"/>
    </row>
    <row r="961" spans="1:9" ht="15.75" customHeight="1">
      <c r="A961" s="5"/>
      <c r="B961" s="54">
        <f>'Listas de Precios'!B961</f>
        <v>0</v>
      </c>
      <c r="C961" s="54">
        <f>IF(B961="","",'Listas de Precios'!C961)</f>
        <v>0</v>
      </c>
      <c r="D961" s="54"/>
      <c r="E961" s="251">
        <f>IF(B961="","",'Listas de Precios'!M961)</f>
        <v>0</v>
      </c>
      <c r="F961" s="252">
        <f>IF(C961="","",'Listas de Precios'!N961)</f>
        <v>0</v>
      </c>
      <c r="G961" s="253">
        <f>IF(E961="","",'Listas de Precios'!O961)</f>
        <v>0</v>
      </c>
      <c r="H961" s="37"/>
      <c r="I961" s="5"/>
    </row>
    <row r="962" spans="1:9" ht="15.75" customHeight="1">
      <c r="A962" s="5"/>
      <c r="B962" s="54">
        <f>'Listas de Precios'!B962</f>
        <v>0</v>
      </c>
      <c r="C962" s="54">
        <f>IF(B962="","",'Listas de Precios'!C962)</f>
        <v>0</v>
      </c>
      <c r="D962" s="54"/>
      <c r="E962" s="251">
        <f>IF(B962="","",'Listas de Precios'!M962)</f>
        <v>0</v>
      </c>
      <c r="F962" s="252">
        <f>IF(C962="","",'Listas de Precios'!N962)</f>
        <v>0</v>
      </c>
      <c r="G962" s="253">
        <f>IF(E962="","",'Listas de Precios'!O962)</f>
        <v>0</v>
      </c>
      <c r="H962" s="37"/>
      <c r="I962" s="5"/>
    </row>
    <row r="963" spans="1:9" ht="15.75" customHeight="1">
      <c r="A963" s="5"/>
      <c r="B963" s="54">
        <f>'Listas de Precios'!B963</f>
        <v>0</v>
      </c>
      <c r="C963" s="54">
        <f>IF(B963="","",'Listas de Precios'!C963)</f>
        <v>0</v>
      </c>
      <c r="D963" s="54"/>
      <c r="E963" s="251">
        <f>IF(B963="","",'Listas de Precios'!M963)</f>
        <v>0</v>
      </c>
      <c r="F963" s="252">
        <f>IF(C963="","",'Listas de Precios'!N963)</f>
        <v>0</v>
      </c>
      <c r="G963" s="253">
        <f>IF(E963="","",'Listas de Precios'!O963)</f>
        <v>0</v>
      </c>
      <c r="H963" s="37"/>
      <c r="I963" s="5"/>
    </row>
    <row r="964" spans="1:9" ht="15.75" customHeight="1">
      <c r="A964" s="5"/>
      <c r="B964" s="54">
        <f>'Listas de Precios'!B964</f>
        <v>0</v>
      </c>
      <c r="C964" s="54">
        <f>IF(B964="","",'Listas de Precios'!C964)</f>
        <v>0</v>
      </c>
      <c r="D964" s="54"/>
      <c r="E964" s="251">
        <f>IF(B964="","",'Listas de Precios'!M964)</f>
        <v>0</v>
      </c>
      <c r="F964" s="252">
        <f>IF(C964="","",'Listas de Precios'!N964)</f>
        <v>0</v>
      </c>
      <c r="G964" s="253">
        <f>IF(E964="","",'Listas de Precios'!O964)</f>
        <v>0</v>
      </c>
      <c r="H964" s="37"/>
      <c r="I964" s="5"/>
    </row>
    <row r="965" spans="1:9" ht="15.75" customHeight="1">
      <c r="A965" s="5"/>
      <c r="B965" s="54">
        <f>'Listas de Precios'!B965</f>
        <v>0</v>
      </c>
      <c r="C965" s="54">
        <f>IF(B965="","",'Listas de Precios'!C965)</f>
        <v>0</v>
      </c>
      <c r="D965" s="54"/>
      <c r="E965" s="251">
        <f>IF(B965="","",'Listas de Precios'!M965)</f>
        <v>0</v>
      </c>
      <c r="F965" s="252">
        <f>IF(C965="","",'Listas de Precios'!N965)</f>
        <v>0</v>
      </c>
      <c r="G965" s="253">
        <f>IF(E965="","",'Listas de Precios'!O965)</f>
        <v>0</v>
      </c>
      <c r="H965" s="37"/>
      <c r="I965" s="5"/>
    </row>
    <row r="966" spans="1:9" ht="15.75" customHeight="1">
      <c r="A966" s="5"/>
      <c r="B966" s="54">
        <f>'Listas de Precios'!B966</f>
        <v>0</v>
      </c>
      <c r="C966" s="54">
        <f>IF(B966="","",'Listas de Precios'!C966)</f>
        <v>0</v>
      </c>
      <c r="D966" s="54"/>
      <c r="E966" s="251">
        <f>IF(B966="","",'Listas de Precios'!M966)</f>
        <v>0</v>
      </c>
      <c r="F966" s="252">
        <f>IF(C966="","",'Listas de Precios'!N966)</f>
        <v>0</v>
      </c>
      <c r="G966" s="253">
        <f>IF(E966="","",'Listas de Precios'!O966)</f>
        <v>0</v>
      </c>
      <c r="H966" s="37"/>
      <c r="I966" s="5"/>
    </row>
    <row r="967" spans="1:9" ht="15.75" customHeight="1">
      <c r="A967" s="5"/>
      <c r="B967" s="54">
        <f>'Listas de Precios'!B967</f>
        <v>0</v>
      </c>
      <c r="C967" s="54">
        <f>IF(B967="","",'Listas de Precios'!C967)</f>
        <v>0</v>
      </c>
      <c r="D967" s="54"/>
      <c r="E967" s="251">
        <f>IF(B967="","",'Listas de Precios'!M967)</f>
        <v>0</v>
      </c>
      <c r="F967" s="252">
        <f>IF(C967="","",'Listas de Precios'!N967)</f>
        <v>0</v>
      </c>
      <c r="G967" s="253">
        <f>IF(E967="","",'Listas de Precios'!O967)</f>
        <v>0</v>
      </c>
      <c r="H967" s="37"/>
      <c r="I967" s="5"/>
    </row>
    <row r="968" spans="1:9" ht="15.75" customHeight="1">
      <c r="A968" s="5"/>
      <c r="B968" s="54">
        <f>'Listas de Precios'!B968</f>
        <v>0</v>
      </c>
      <c r="C968" s="54">
        <f>IF(B968="","",'Listas de Precios'!C968)</f>
        <v>0</v>
      </c>
      <c r="D968" s="54"/>
      <c r="E968" s="251">
        <f>IF(B968="","",'Listas de Precios'!M968)</f>
        <v>0</v>
      </c>
      <c r="F968" s="252">
        <f>IF(C968="","",'Listas de Precios'!N968)</f>
        <v>0</v>
      </c>
      <c r="G968" s="253">
        <f>IF(E968="","",'Listas de Precios'!O968)</f>
        <v>0</v>
      </c>
      <c r="H968" s="37"/>
      <c r="I968" s="5"/>
    </row>
    <row r="969" spans="1:9" ht="15.75" customHeight="1">
      <c r="A969" s="5"/>
      <c r="B969" s="54">
        <f>'Listas de Precios'!B969</f>
        <v>0</v>
      </c>
      <c r="C969" s="54">
        <f>IF(B969="","",'Listas de Precios'!C969)</f>
        <v>0</v>
      </c>
      <c r="D969" s="54"/>
      <c r="E969" s="251">
        <f>IF(B969="","",'Listas de Precios'!M969)</f>
        <v>0</v>
      </c>
      <c r="F969" s="252">
        <f>IF(C969="","",'Listas de Precios'!N969)</f>
        <v>0</v>
      </c>
      <c r="G969" s="253">
        <f>IF(E969="","",'Listas de Precios'!O969)</f>
        <v>0</v>
      </c>
      <c r="H969" s="37"/>
      <c r="I969" s="5"/>
    </row>
    <row r="970" spans="1:9" ht="15.75" customHeight="1">
      <c r="A970" s="5"/>
      <c r="B970" s="54">
        <f>'Listas de Precios'!B970</f>
        <v>0</v>
      </c>
      <c r="C970" s="54">
        <f>IF(B970="","",'Listas de Precios'!C970)</f>
        <v>0</v>
      </c>
      <c r="D970" s="54"/>
      <c r="E970" s="251">
        <f>IF(B970="","",'Listas de Precios'!M970)</f>
        <v>0</v>
      </c>
      <c r="F970" s="252">
        <f>IF(C970="","",'Listas de Precios'!N970)</f>
        <v>0</v>
      </c>
      <c r="G970" s="253">
        <f>IF(E970="","",'Listas de Precios'!O970)</f>
        <v>0</v>
      </c>
      <c r="H970" s="37"/>
      <c r="I970" s="5"/>
    </row>
    <row r="971" spans="1:9" ht="15.75" customHeight="1">
      <c r="A971" s="5"/>
      <c r="B971" s="54">
        <f>'Listas de Precios'!B971</f>
        <v>0</v>
      </c>
      <c r="C971" s="54">
        <f>IF(B971="","",'Listas de Precios'!C971)</f>
        <v>0</v>
      </c>
      <c r="D971" s="54"/>
      <c r="E971" s="251">
        <f>IF(B971="","",'Listas de Precios'!M971)</f>
        <v>0</v>
      </c>
      <c r="F971" s="252">
        <f>IF(C971="","",'Listas de Precios'!N971)</f>
        <v>0</v>
      </c>
      <c r="G971" s="253">
        <f>IF(E971="","",'Listas de Precios'!O971)</f>
        <v>0</v>
      </c>
      <c r="H971" s="37"/>
      <c r="I971" s="5"/>
    </row>
    <row r="972" spans="1:9" ht="15.75" customHeight="1">
      <c r="A972" s="5"/>
      <c r="B972" s="54">
        <f>'Listas de Precios'!B972</f>
        <v>0</v>
      </c>
      <c r="C972" s="54">
        <f>IF(B972="","",'Listas de Precios'!C972)</f>
        <v>0</v>
      </c>
      <c r="D972" s="54"/>
      <c r="E972" s="251">
        <f>IF(B972="","",'Listas de Precios'!M972)</f>
        <v>0</v>
      </c>
      <c r="F972" s="252">
        <f>IF(C972="","",'Listas de Precios'!N972)</f>
        <v>0</v>
      </c>
      <c r="G972" s="253">
        <f>IF(E972="","",'Listas de Precios'!O972)</f>
        <v>0</v>
      </c>
      <c r="H972" s="37"/>
      <c r="I972" s="5"/>
    </row>
    <row r="973" spans="1:9" ht="15.75" customHeight="1">
      <c r="A973" s="5"/>
      <c r="B973" s="54">
        <f>'Listas de Precios'!B973</f>
        <v>0</v>
      </c>
      <c r="C973" s="54">
        <f>IF(B973="","",'Listas de Precios'!C973)</f>
        <v>0</v>
      </c>
      <c r="D973" s="54"/>
      <c r="E973" s="251">
        <f>IF(B973="","",'Listas de Precios'!M973)</f>
        <v>0</v>
      </c>
      <c r="F973" s="252">
        <f>IF(C973="","",'Listas de Precios'!N973)</f>
        <v>0</v>
      </c>
      <c r="G973" s="253">
        <f>IF(E973="","",'Listas de Precios'!O973)</f>
        <v>0</v>
      </c>
      <c r="H973" s="37"/>
      <c r="I973" s="5"/>
    </row>
    <row r="974" spans="1:9" ht="15.75" customHeight="1">
      <c r="A974" s="5"/>
      <c r="B974" s="54">
        <f>'Listas de Precios'!B974</f>
        <v>0</v>
      </c>
      <c r="C974" s="54">
        <f>IF(B974="","",'Listas de Precios'!C974)</f>
        <v>0</v>
      </c>
      <c r="D974" s="54"/>
      <c r="E974" s="251">
        <f>IF(B974="","",'Listas de Precios'!M974)</f>
        <v>0</v>
      </c>
      <c r="F974" s="252">
        <f>IF(C974="","",'Listas de Precios'!N974)</f>
        <v>0</v>
      </c>
      <c r="G974" s="253">
        <f>IF(E974="","",'Listas de Precios'!O974)</f>
        <v>0</v>
      </c>
      <c r="H974" s="37"/>
      <c r="I974" s="5"/>
    </row>
    <row r="975" spans="1:9" ht="15.75" customHeight="1">
      <c r="A975" s="5"/>
      <c r="B975" s="54">
        <f>'Listas de Precios'!B975</f>
        <v>0</v>
      </c>
      <c r="C975" s="54">
        <f>IF(B975="","",'Listas de Precios'!C975)</f>
        <v>0</v>
      </c>
      <c r="D975" s="54"/>
      <c r="E975" s="251">
        <f>IF(B975="","",'Listas de Precios'!M975)</f>
        <v>0</v>
      </c>
      <c r="F975" s="252">
        <f>IF(C975="","",'Listas de Precios'!N975)</f>
        <v>0</v>
      </c>
      <c r="G975" s="253">
        <f>IF(E975="","",'Listas de Precios'!O975)</f>
        <v>0</v>
      </c>
      <c r="H975" s="37"/>
      <c r="I975" s="5"/>
    </row>
    <row r="976" spans="1:9" ht="15.75" customHeight="1">
      <c r="A976" s="5"/>
      <c r="B976" s="54">
        <f>'Listas de Precios'!B976</f>
        <v>0</v>
      </c>
      <c r="C976" s="54">
        <f>IF(B976="","",'Listas de Precios'!C976)</f>
        <v>0</v>
      </c>
      <c r="D976" s="54"/>
      <c r="E976" s="251">
        <f>IF(B976="","",'Listas de Precios'!M976)</f>
        <v>0</v>
      </c>
      <c r="F976" s="252">
        <f>IF(C976="","",'Listas de Precios'!N976)</f>
        <v>0</v>
      </c>
      <c r="G976" s="253">
        <f>IF(E976="","",'Listas de Precios'!O976)</f>
        <v>0</v>
      </c>
      <c r="H976" s="37"/>
      <c r="I976" s="5"/>
    </row>
    <row r="977" spans="1:9" ht="15.75" customHeight="1">
      <c r="A977" s="5"/>
      <c r="B977" s="54">
        <f>'Listas de Precios'!B977</f>
        <v>0</v>
      </c>
      <c r="C977" s="54">
        <f>IF(B977="","",'Listas de Precios'!C977)</f>
        <v>0</v>
      </c>
      <c r="D977" s="54"/>
      <c r="E977" s="251">
        <f>IF(B977="","",'Listas de Precios'!M977)</f>
        <v>0</v>
      </c>
      <c r="F977" s="252">
        <f>IF(C977="","",'Listas de Precios'!N977)</f>
        <v>0</v>
      </c>
      <c r="G977" s="253">
        <f>IF(E977="","",'Listas de Precios'!O977)</f>
        <v>0</v>
      </c>
      <c r="H977" s="37"/>
      <c r="I977" s="5"/>
    </row>
  </sheetData>
  <autoFilter ref="C1:C977" xr:uid="{E1CA3C18-E105-410B-9D8D-8381287015DE}"/>
  <pageMargins left="0.7" right="0.7" top="0.75" bottom="0.75" header="0" footer="0"/>
  <pageSetup paperSize="9" scale="52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 Rodriguez</dc:creator>
  <cp:keywords/>
  <dc:description/>
  <cp:lastModifiedBy/>
  <cp:revision/>
  <dcterms:created xsi:type="dcterms:W3CDTF">2023-09-30T10:39:20Z</dcterms:created>
  <dcterms:modified xsi:type="dcterms:W3CDTF">2024-02-23T08:57:09Z</dcterms:modified>
  <cp:category/>
  <cp:contentStatus/>
</cp:coreProperties>
</file>