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hedule" sheetId="1" r:id="rId4"/>
    <sheet state="visible" name="Video Links" sheetId="2" r:id="rId5"/>
    <sheet state="visible" name="Dataflow" sheetId="3" r:id="rId6"/>
    <sheet state="visible" name="Inheritance Infographs" sheetId="4" r:id="rId7"/>
    <sheet state="visible" name="Assignment Checklist" sheetId="5" r:id="rId8"/>
    <sheet state="hidden" name="Lecture Recording" sheetId="6" r:id="rId9"/>
    <sheet state="hidden" name="Breakout Sessions" sheetId="7" r:id="rId10"/>
    <sheet state="visible" name="Assignment Progress" sheetId="8" r:id="rId11"/>
    <sheet state="visible" name="Helpful Links" sheetId="9" r:id="rId12"/>
  </sheets>
  <definedNames>
    <definedName name="days">#REF!</definedName>
    <definedName name="assignments">#REF!</definedName>
    <definedName localSheetId="7" name="days">'Assignment Progress'!$D$77:$D$109</definedName>
    <definedName localSheetId="7" name="assignments">'Assignment Progress'!$E$77:$E$109</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31">
      <text>
        <t xml:space="preserve">d1
	-Dewan Sayeed</t>
      </text>
    </comment>
    <comment authorId="0" ref="D54">
      <text>
        <t xml:space="preserve">da real Zeebo Rowte
	-Zack</t>
      </text>
    </comment>
    <comment authorId="0" ref="D33">
      <text>
        <t xml:space="preserve">DJ
	-Donald Loucks</t>
      </text>
    </comment>
    <comment authorId="0" ref="D39">
      <text>
        <t xml:space="preserve">Soulpanton
	-Juan Pablo Germosen</t>
      </text>
    </comment>
    <comment authorId="0" ref="D29">
      <text>
        <t xml:space="preserve">Davon Phillips
	-Davon Phillips</t>
      </text>
    </comment>
    <comment authorId="0" ref="D51">
      <text>
        <t xml:space="preserve">its a me mario
	-Ted Cady</t>
      </text>
    </comment>
    <comment authorId="0" ref="D32">
      <text>
        <t xml:space="preserve">Dillon Baker
	-Dillon Baker</t>
      </text>
    </comment>
    <comment authorId="0" ref="D22">
      <text>
        <t xml:space="preserve">Its me
	-Carl Thomason</t>
      </text>
    </comment>
    <comment authorId="0" ref="D48">
      <text>
        <t xml:space="preserve">Scott Johnson
	-Scott Johnson</t>
      </text>
    </comment>
    <comment authorId="0" ref="D24">
      <text>
        <t xml:space="preserve">Chase
	-Chase Smith</t>
      </text>
    </comment>
    <comment authorId="0" ref="D43">
      <text>
        <t xml:space="preserve">This one is me.
	-Miriam Salzman</t>
      </text>
    </comment>
  </commentList>
</comments>
</file>

<file path=xl/sharedStrings.xml><?xml version="1.0" encoding="utf-8"?>
<sst xmlns="http://schemas.openxmlformats.org/spreadsheetml/2006/main" count="1641" uniqueCount="401">
  <si>
    <t>Java Daily Schedule</t>
  </si>
  <si>
    <t>** all times listed are in CST **</t>
  </si>
  <si>
    <t>Zoom Classroom</t>
  </si>
  <si>
    <t>Algorithm Code</t>
  </si>
  <si>
    <t>Full Stack Demo</t>
  </si>
  <si>
    <t>JAVA - Week 1</t>
  </si>
  <si>
    <t>Intro to Java</t>
  </si>
  <si>
    <t xml:space="preserve"> OOP + Access Mod</t>
  </si>
  <si>
    <t>Java Olympics</t>
  </si>
  <si>
    <t>OOP Advanced</t>
  </si>
  <si>
    <t>Catchup / Intro to Spring</t>
  </si>
  <si>
    <t>Announcements/Intro</t>
  </si>
  <si>
    <t>Algos</t>
  </si>
  <si>
    <t>Maven Installation</t>
  </si>
  <si>
    <t>Morning Lecture - Java Basics</t>
  </si>
  <si>
    <t>Morning Lecture</t>
  </si>
  <si>
    <t>Morning Lecture - Intro to OOP</t>
  </si>
  <si>
    <r>
      <rPr>
        <rFont val="Arial"/>
        <color rgb="FF1155CC"/>
        <u/>
      </rPr>
      <t>Interface</t>
    </r>
    <r>
      <rPr>
        <rFont val="Arial"/>
        <color rgb="FF000000"/>
      </rPr>
      <t xml:space="preserve">. ;  </t>
    </r>
    <r>
      <rPr>
        <rFont val="Arial"/>
        <color rgb="FF1155CC"/>
        <u/>
      </rPr>
      <t>Abstract</t>
    </r>
  </si>
  <si>
    <t>Starting a Spring Boot App</t>
  </si>
  <si>
    <t>Slides</t>
  </si>
  <si>
    <t>Constructors/Overloading</t>
  </si>
  <si>
    <t>ACTIVITY DAY</t>
  </si>
  <si>
    <t>Hello World! in STS</t>
  </si>
  <si>
    <t>Lunch</t>
  </si>
  <si>
    <t>Work Through Assignments</t>
  </si>
  <si>
    <t>Afternoon Demo</t>
  </si>
  <si>
    <r>
      <rPr>
        <rFont val="Arial"/>
        <color rgb="FF1155CC"/>
        <u/>
      </rPr>
      <t>Test Files</t>
    </r>
    <r>
      <rPr>
        <rFont val="Arial"/>
      </rPr>
      <t xml:space="preserve"> ; </t>
    </r>
    <r>
      <rPr>
        <rFont val="Arial"/>
        <color rgb="FF1155CC"/>
        <u/>
      </rPr>
      <t>StringManip</t>
    </r>
    <r>
      <rPr>
        <rFont val="Arial"/>
      </rPr>
      <t xml:space="preserve"> ; </t>
    </r>
    <r>
      <rPr>
        <rFont val="Arial"/>
        <color rgb="FF1155CC"/>
        <u/>
      </rPr>
      <t>Puzzling</t>
    </r>
  </si>
  <si>
    <t>Inheritence &amp; Spring Intro</t>
  </si>
  <si>
    <r>
      <rPr>
        <rFont val="Arial"/>
        <color rgb="FF1155CC"/>
        <u/>
      </rPr>
      <t xml:space="preserve">General Q&amp;A </t>
    </r>
    <r>
      <rPr>
        <rFont val="Arial"/>
      </rPr>
      <t xml:space="preserve"> ;  </t>
    </r>
    <r>
      <rPr>
        <rFont val="Arial"/>
        <color rgb="FF1155CC"/>
        <u/>
      </rPr>
      <t>ZooKeeperQQ</t>
    </r>
  </si>
  <si>
    <t>Annotations &amp; RequestParam</t>
  </si>
  <si>
    <t>Static</t>
  </si>
  <si>
    <t>PathVariable</t>
  </si>
  <si>
    <t>End of Day Huddle</t>
  </si>
  <si>
    <t>End of Day Huddle - Annotations</t>
  </si>
  <si>
    <t>SKIP JAVA ON THE WEB</t>
  </si>
  <si>
    <t>EOD</t>
  </si>
  <si>
    <t>Puzzling</t>
  </si>
  <si>
    <t>Zoo Keeper Part 2</t>
  </si>
  <si>
    <t>Bank Account</t>
  </si>
  <si>
    <t>Finish Completely OOP</t>
  </si>
  <si>
    <t>Hello Human</t>
  </si>
  <si>
    <t>Reading</t>
  </si>
  <si>
    <t>Fundamentals: Exceptions</t>
  </si>
  <si>
    <t>OOP: Java Beans &amp; POJO</t>
  </si>
  <si>
    <t>OOP: Data Structures - Tries</t>
  </si>
  <si>
    <t>Spring Fund: Query Parameters</t>
  </si>
  <si>
    <t>Spring Fund: Dependency Injection</t>
  </si>
  <si>
    <t>JAVA - Week 2</t>
  </si>
  <si>
    <t>Finish Spring Fund, Spring Data I</t>
  </si>
  <si>
    <t>CRUD in Spring Data</t>
  </si>
  <si>
    <t>Catchup</t>
  </si>
  <si>
    <t>Relationships</t>
  </si>
  <si>
    <t>Spring Data II</t>
  </si>
  <si>
    <t>President's Day</t>
  </si>
  <si>
    <t>DLL Intro</t>
  </si>
  <si>
    <t>DLL Prepend, Append, Remove</t>
  </si>
  <si>
    <t>Tuesday Catch-Up</t>
  </si>
  <si>
    <r>
      <rPr>
        <rFont val="Arial"/>
        <color rgb="FF1155CC"/>
        <u/>
      </rPr>
      <t>New/Create Set Up</t>
    </r>
    <r>
      <rPr>
        <rFont val="Arial"/>
        <color rgb="FF000000"/>
      </rPr>
      <t xml:space="preserve"> ; </t>
    </r>
    <r>
      <rPr>
        <rFont val="Arial"/>
        <color rgb="FF1155CC"/>
        <u/>
      </rPr>
      <t>Saving New Data</t>
    </r>
  </si>
  <si>
    <r>
      <rPr>
        <rFont val="Arial"/>
        <color rgb="FF1155CC"/>
        <u/>
      </rPr>
      <t xml:space="preserve">1:1 SetUp </t>
    </r>
    <r>
      <rPr>
        <rFont val="Arial"/>
        <color rgb="FF000000"/>
      </rPr>
      <t xml:space="preserve">; </t>
    </r>
    <r>
      <rPr>
        <rFont val="Arial"/>
        <color rgb="FF1155CC"/>
        <u/>
      </rPr>
      <t xml:space="preserve">Running 1:1 </t>
    </r>
  </si>
  <si>
    <t>Setting Up Many to Many</t>
  </si>
  <si>
    <r>
      <rPr>
        <rFont val="Arial"/>
        <color rgb="FF1155CC"/>
        <u/>
      </rPr>
      <t>Setting up MySQL</t>
    </r>
    <r>
      <rPr>
        <rFont val="Arial"/>
        <color rgb="FF000000"/>
      </rPr>
      <t xml:space="preserve"> ; </t>
    </r>
    <r>
      <rPr>
        <rFont val="Arial"/>
        <color rgb="FF1155CC"/>
        <u/>
      </rPr>
      <t>Domain Models</t>
    </r>
  </si>
  <si>
    <t>Displaying Saved Data</t>
  </si>
  <si>
    <t xml:space="preserve">Working With Many to Many </t>
  </si>
  <si>
    <t>Service &amp; Repository</t>
  </si>
  <si>
    <r>
      <rPr>
        <rFont val="Arial"/>
        <color rgb="FF1155CC"/>
        <u/>
      </rPr>
      <t>Update</t>
    </r>
    <r>
      <rPr>
        <rFont val="Arial"/>
      </rPr>
      <t xml:space="preserve"> ; </t>
    </r>
    <r>
      <rPr>
        <rFont val="Arial"/>
        <color rgb="FF1155CC"/>
        <u/>
      </rPr>
      <t>Update Debugging (badly)</t>
    </r>
  </si>
  <si>
    <t>Alumni Talk</t>
  </si>
  <si>
    <t>Using Many To Many</t>
  </si>
  <si>
    <t>Spring Templating Set-Up</t>
  </si>
  <si>
    <r>
      <rPr>
        <rFont val="Arial"/>
        <color rgb="FF1155CC"/>
        <u/>
      </rPr>
      <t>Delete</t>
    </r>
    <r>
      <rPr>
        <rFont val="Arial"/>
        <color rgb="FF000000"/>
        <u/>
      </rPr>
      <t xml:space="preserve"> ;</t>
    </r>
    <r>
      <rPr>
        <rFont val="Arial"/>
        <color rgb="FF990000"/>
        <u/>
      </rPr>
      <t xml:space="preserve">    </t>
    </r>
    <r>
      <rPr>
        <rFont val="Arial"/>
        <color rgb="FF990000"/>
        <u/>
      </rPr>
      <t>UPDATE BUG FIX</t>
    </r>
  </si>
  <si>
    <r>
      <rPr>
        <color rgb="FF1155CC"/>
        <u/>
      </rPr>
      <t xml:space="preserve">Set Defaults </t>
    </r>
    <r>
      <rPr/>
      <t xml:space="preserve"> ;   </t>
    </r>
    <r>
      <rPr>
        <color rgb="FF1155CC"/>
        <u/>
      </rPr>
      <t>OneToMany</t>
    </r>
  </si>
  <si>
    <t>Model &amp; Session</t>
  </si>
  <si>
    <t>POST Data</t>
  </si>
  <si>
    <t>Ninja Gold</t>
  </si>
  <si>
    <t>Lookify</t>
  </si>
  <si>
    <t>Dojos &amp; Ninjas</t>
  </si>
  <si>
    <t>Products &amp; Categories</t>
  </si>
  <si>
    <t>Dojo Overflow</t>
  </si>
  <si>
    <t>Spring Data I: Delete</t>
  </si>
  <si>
    <t>Spring Data II: Full MVC Review</t>
  </si>
  <si>
    <t>Optional: Advanced Queries</t>
  </si>
  <si>
    <t>Login &amp; Registration</t>
  </si>
  <si>
    <t>JAVA - Week 3</t>
  </si>
  <si>
    <t>Queries</t>
  </si>
  <si>
    <t>Login &amp; Reg</t>
  </si>
  <si>
    <t>Deployment</t>
  </si>
  <si>
    <t>Exam Review</t>
  </si>
  <si>
    <t>Exam</t>
  </si>
  <si>
    <t>BST Intro</t>
  </si>
  <si>
    <t>BST Size &amp; Contains</t>
  </si>
  <si>
    <t>Pre quiz/Discussion</t>
  </si>
  <si>
    <t>JAVA BELT EXAM</t>
  </si>
  <si>
    <t>Set Up &amp; Registration</t>
  </si>
  <si>
    <t>Dataflow in STS Full Stack</t>
  </si>
  <si>
    <t>Login</t>
  </si>
  <si>
    <r>
      <rPr>
        <rFont val="Arial"/>
        <color rgb="FF1155CC"/>
        <u/>
      </rPr>
      <t xml:space="preserve">form:form </t>
    </r>
    <r>
      <rPr>
        <rFont val="Arial"/>
      </rPr>
      <t xml:space="preserve">  ;    </t>
    </r>
    <r>
      <rPr>
        <rFont val="Arial"/>
        <color rgb="FF1155CC"/>
        <u/>
      </rPr>
      <t>form:form debugging</t>
    </r>
  </si>
  <si>
    <t>Afternoon Discussion</t>
  </si>
  <si>
    <t>Advance Queries</t>
  </si>
  <si>
    <t>Afternoon Session</t>
  </si>
  <si>
    <t>Morning Exam Talk</t>
  </si>
  <si>
    <t>Pagination (optional?)</t>
  </si>
  <si>
    <t>Events Belt Reviewer</t>
  </si>
  <si>
    <t>Optional: Deployment</t>
  </si>
  <si>
    <t>Finish Belt Reviewer</t>
  </si>
  <si>
    <t>Work On wireframes</t>
  </si>
  <si>
    <t>Optional: Spring Security</t>
  </si>
  <si>
    <t>JAVA - Week 4</t>
  </si>
  <si>
    <t>Projects</t>
  </si>
  <si>
    <t>Presentations</t>
  </si>
  <si>
    <t>Lectures &amp; Demos</t>
  </si>
  <si>
    <t>Algorithms</t>
  </si>
  <si>
    <t>About</t>
  </si>
  <si>
    <t>Link</t>
  </si>
  <si>
    <t>Date</t>
  </si>
  <si>
    <t>https://youtube.com/playlist?list=PLDFOHbA-rdiPNyxRTccsuf4Td1EVnQoDx</t>
  </si>
  <si>
    <t>Java Fundamentals</t>
  </si>
  <si>
    <t>Introductions and Class Rules</t>
  </si>
  <si>
    <t>https://vimeo.com/509937501/a7cbd14f47</t>
  </si>
  <si>
    <t>balancePoint and balanceIndex</t>
  </si>
  <si>
    <t>https://vimeo.com/509940929/6b5c90ed93</t>
  </si>
  <si>
    <t>Introduction to Java Syntax</t>
  </si>
  <si>
    <t>https://vimeo.com/509941236/a4ef54b71a</t>
  </si>
  <si>
    <t xml:space="preserve">binarySearch </t>
  </si>
  <si>
    <t>https://vimeo.com/510368477/f09774e08f</t>
  </si>
  <si>
    <t>Java Intro Demo</t>
  </si>
  <si>
    <t>https://vimeo.com/509997495/49fa1b42d9</t>
  </si>
  <si>
    <t>removeDuplicates</t>
  </si>
  <si>
    <t>https://vimeo.com/510762049/0980f4ef8b</t>
  </si>
  <si>
    <t>Java Test Files/Pythagorean</t>
  </si>
  <si>
    <t>https://vimeo.com/510368982/b420ee13c8</t>
  </si>
  <si>
    <t>flattenArray</t>
  </si>
  <si>
    <t>https://vimeo.com/511277701/9dfbb07b6b</t>
  </si>
  <si>
    <t>Test Files and Starting a Project</t>
  </si>
  <si>
    <t>https://vimeo.com/510467121/d46fd9c580</t>
  </si>
  <si>
    <t>Incorporating String Manipulation</t>
  </si>
  <si>
    <t>https://vimeo.com/510467247/c288fd0010</t>
  </si>
  <si>
    <t>Incorporating Puzzling/Arrays</t>
  </si>
  <si>
    <t>https://vimeo.com/510467501/8f81cd90e5</t>
  </si>
  <si>
    <t>Java OOP</t>
  </si>
  <si>
    <t>Intro to Java OOP</t>
  </si>
  <si>
    <t>https://vimeo.com/510820156/321ce51d0f</t>
  </si>
  <si>
    <t>Constructors &amp; Overloading</t>
  </si>
  <si>
    <t>https://vimeo.com/510819886/f66449dd79</t>
  </si>
  <si>
    <t>https://vimeo.com/510904025/7a7ad2130b</t>
  </si>
  <si>
    <t>Static Briefly</t>
  </si>
  <si>
    <t>https://vimeo.com/510904583/77633501a4</t>
  </si>
  <si>
    <t>Interfaces in Java OOP</t>
  </si>
  <si>
    <t>https://vimeo.com/511277935/052069d26d</t>
  </si>
  <si>
    <t>Abstracts in Java OOP</t>
  </si>
  <si>
    <t>https://vimeo.com/511277453/3d7f25b32f</t>
  </si>
  <si>
    <t>ZooKeeper Question</t>
  </si>
  <si>
    <t>https://vimeo.com/511361901/14442341ec</t>
  </si>
  <si>
    <t>General Java Q&amp;A</t>
  </si>
  <si>
    <t>https://vimeo.com/511361630/62e41a2deb</t>
  </si>
  <si>
    <t>Brief Talk About Annotations</t>
  </si>
  <si>
    <t>https://vimeo.com/511361591/f99bf55fc9</t>
  </si>
  <si>
    <t>Java Spring</t>
  </si>
  <si>
    <t>https://vimeo.com/511711123/850404bc08</t>
  </si>
  <si>
    <t>almostIncreasingSequence</t>
  </si>
  <si>
    <t>https://vimeo.com/511710592/46f86b8d32</t>
  </si>
  <si>
    <t>https://vimeo.com/511711305/a5cf406b3b</t>
  </si>
  <si>
    <t>Hello World!</t>
  </si>
  <si>
    <t>https://vimeo.com/511710896/148c056c17</t>
  </si>
  <si>
    <t>https://vimeo.com/511791088/c2c8ddf9f9</t>
  </si>
  <si>
    <t>Path Variable</t>
  </si>
  <si>
    <t>https://vimeo.com/511791353/65df614a17</t>
  </si>
  <si>
    <t>Spring Templating Set-up</t>
  </si>
  <si>
    <t>https://vimeo.com/512448608/82cae53e8f</t>
  </si>
  <si>
    <t>https://vimeo.com/512448712/94c58e3fad</t>
  </si>
  <si>
    <t>https://vimeo.com/512448851/baaedcf1e3</t>
  </si>
  <si>
    <t>Spring Data 1</t>
  </si>
  <si>
    <t>https://vimeo.com/513049035/c68caf67cd</t>
  </si>
  <si>
    <t>reverseList</t>
  </si>
  <si>
    <t>https://vimeo.com/513049141/36d4b06b3f</t>
  </si>
  <si>
    <t>Spring Setting Up Database</t>
  </si>
  <si>
    <t>https://vimeo.com/513049405/ed9cd22299</t>
  </si>
  <si>
    <t>Spring Domain Models Intro</t>
  </si>
  <si>
    <t>https://vimeo.com/513048615/54a0c60cb1</t>
  </si>
  <si>
    <t>https://vimeo.com/513136250/6d55639fd0</t>
  </si>
  <si>
    <t>New/Create Set Up</t>
  </si>
  <si>
    <t>https://vimeo.com/513524171/320329b9ee</t>
  </si>
  <si>
    <t>SLLhasLoop</t>
  </si>
  <si>
    <t>https://vimeo.com/513523806/b93dc007e4</t>
  </si>
  <si>
    <t>Saving New Data to DB</t>
  </si>
  <si>
    <t>https://vimeo.com/513524799/e0ce07ce6c</t>
  </si>
  <si>
    <t>https://vimeo.com/513524009/809c44ebe8</t>
  </si>
  <si>
    <t>Spring Edit/Update</t>
  </si>
  <si>
    <t>Spring Update Debugging Attmept</t>
  </si>
  <si>
    <t>https://vimeo.com/513610875/663a696775</t>
  </si>
  <si>
    <t>**</t>
  </si>
  <si>
    <t>Spring Update Bug Fix</t>
  </si>
  <si>
    <t>https://vimeo.com/513634581/a7f5e48dee</t>
  </si>
  <si>
    <t>Spring Delete</t>
  </si>
  <si>
    <t>https://vimeo.com/513611210/0303334d6f</t>
  </si>
  <si>
    <t>Spring Data 2</t>
  </si>
  <si>
    <t>Bug From Yesterday Reveiw</t>
  </si>
  <si>
    <t>https://vimeo.com/513957320/35753cc18f</t>
  </si>
  <si>
    <t>DLLIntro</t>
  </si>
  <si>
    <t>https://vimeo.com/513957051/1296e90748</t>
  </si>
  <si>
    <t>OnetoOne + ERD Set Up</t>
  </si>
  <si>
    <t>https://vimeo.com/513957433/ff2c22f8a5</t>
  </si>
  <si>
    <t xml:space="preserve">Running OnetoOne </t>
  </si>
  <si>
    <t>https://vimeo.com/513957832/2b2ad08fad</t>
  </si>
  <si>
    <t>https://vimeo.com/514064979/0289f0c93e</t>
  </si>
  <si>
    <t>Setting Default Dependencies</t>
  </si>
  <si>
    <t>https://vimeo.com/514065069/ff795913f9</t>
  </si>
  <si>
    <t>OneToMany Relationships</t>
  </si>
  <si>
    <t>https://vimeo.com/514065110/f64fe6ab86</t>
  </si>
  <si>
    <t>Setting up Many to Many</t>
  </si>
  <si>
    <t>https://vimeo.com/514475928/e61746a9dc</t>
  </si>
  <si>
    <t>https://vimeo.com/514475660/1e6d763952</t>
  </si>
  <si>
    <t>Wroking With Many to Many</t>
  </si>
  <si>
    <t>https://vimeo.com/514476063/779f2e226b</t>
  </si>
  <si>
    <t>Using Many To Many (Afternoon)</t>
  </si>
  <si>
    <t>https://vimeo.com/514476895/2a400c5291</t>
  </si>
  <si>
    <t>Login/Registration</t>
  </si>
  <si>
    <t>https://vimeo.com/515488290/51cdda0475</t>
  </si>
  <si>
    <t>https://vimeo.com/515488034/59d79d51a7</t>
  </si>
  <si>
    <t>https://vimeo.com/515489067/af66bd70eb</t>
  </si>
  <si>
    <t>https://vimeo.com/515489266/c561faa5ea</t>
  </si>
  <si>
    <t>https://vimeo.com/515902936/7e0e72bf9e</t>
  </si>
  <si>
    <t>https://vimeo.com/515894343/ba5e9d7cf8</t>
  </si>
  <si>
    <t>form:form vs. form tags</t>
  </si>
  <si>
    <t>https://vimeo.com/515894652/79a01c970d</t>
  </si>
  <si>
    <t>form:form debugging</t>
  </si>
  <si>
    <t>https://vimeo.com/515895208/58a47a8413</t>
  </si>
  <si>
    <t>Exam Discussion</t>
  </si>
  <si>
    <t>https://vimeo.com/515902837/69b75d3865</t>
  </si>
  <si>
    <t>Brief about Advanced Queries</t>
  </si>
  <si>
    <t>https://vimeo.com/515975496/08c722b12a</t>
  </si>
  <si>
    <t>Dataflow for a Full Stack STS project</t>
  </si>
  <si>
    <t>Connecting your Models to their Repositories</t>
  </si>
  <si>
    <t>Connecting your Repositories to your Service</t>
  </si>
  <si>
    <t>How Services work in relation to overall Dataflow</t>
  </si>
  <si>
    <t>Connecting Services to your Controllers</t>
  </si>
  <si>
    <t>Example of Spring Tool Suite with files in order of Dataflow
Model (User.java)  -&gt;  Repository (UserRepository.java)  -&gt;  Service (UserService.java) 
-&gt;  Controller (MainController.java)  -&gt;  View (index.jsp)</t>
  </si>
  <si>
    <t>Example of Spring Tool Suite Repository</t>
  </si>
  <si>
    <t>Example of Spring Tool Suite Service</t>
  </si>
  <si>
    <t>Example of Spring Tool Suite Controller</t>
  </si>
  <si>
    <t>Why is a "Celestial Body" considered an Abstract Class?
"Celestial Bodies" are what all major objects in the Universe are called. They have some similarities,
like they all follow the laws of physics, but they also have some fairly extreme disparities among them.
For example: both a Galaxy and an Moon are considered a "Celestial Body", but in terms of individual
qualities they are lightyears apart (get it? space joke heh-heh).
Not that in the case of our inheritance tree, "Celestial Body" is a Grandparent Class to our final instances.
What defines a Celestial Body?
 per Merriam-Webster : "an aggregation of matter in the universe that constitutes a unit (as a planet, nebula)
 for astronomical study"
We'll boil it down to this:
 - something that has mass (you can see how this is generic)</t>
  </si>
  <si>
    <t>Why would Gravity be considered an Interface?
Recall that Interfaces can be considered a collection of operations? More importantly, a collection
of operations that multiple different classes may want to make use of? Well that's Gravity for you!
Consider again a Galaxy and a Moon: both utilize Gravity, but in unique ways. They can therefore implement
the Gravity interface in a way unique to their own needs. The overarching 'rules' for Gravity remain a constant, 
but it's implementation would change.</t>
  </si>
  <si>
    <r>
      <rPr>
        <rFont val="Arial"/>
        <color theme="1"/>
      </rPr>
      <t xml:space="preserve">Whay would a Planet or Star or etc. be considered a Parent Class?
It feels like we're getting warmer to something we can make individual instances of, but we're not quite there!
Although far more specific than a "Celestial Body" believe it or not you can get even more specific than this!
As a result, you *might* want to even consider viewing something like a Planet an Abstract Class because even 
a generic Planet may be </t>
    </r>
    <r>
      <rPr>
        <rFont val="Arial"/>
        <i/>
        <color theme="1"/>
      </rPr>
      <t xml:space="preserve">too </t>
    </r>
    <r>
      <rPr>
        <rFont val="Arial"/>
        <color theme="1"/>
      </rPr>
      <t xml:space="preserve">generic to use for an individual instnace. 
For our purposes, let's focus on Planet:
What defines a Planet?
 - it revolves around a Star
 - it has a near-round shape
 - often has one or more moons
</t>
    </r>
  </si>
  <si>
    <t xml:space="preserve">Whay would a Terrestrial, Ice Giant, etc. be considered a Base Class?
Finally we've gotten to our root! These planetary classifications are used to specify different types of planets
as they are found. As a result, we can consider not just a Planet, but the actual types of planets specific 
enough for us to use as our Base Class as we've now gotten to a class that is tailored juuuuust enough, so 
our instances are still unique, but there is still similarities between them.
Let's focus on Terrestrial Planets:
What defines a Terrestrial Planet?
 - comprised almost entirely of rocks
 - hard surface
 - has a molten core
 - has topological features like valleys and mountains
</t>
  </si>
  <si>
    <r>
      <rPr>
        <rFont val="Arial"/>
        <color theme="1"/>
      </rPr>
      <t xml:space="preserve">Why would a specific planet be an Instance?
Because these planets are individuals, but they are of a certain type! Looking at our Solar System, we have 4
Terrestrial Planets, which means we have 4 </t>
    </r>
    <r>
      <rPr>
        <rFont val="Arial"/>
        <b/>
        <i/>
        <color theme="1"/>
      </rPr>
      <t xml:space="preserve">instances </t>
    </r>
    <r>
      <rPr>
        <rFont val="Arial"/>
        <color theme="1"/>
      </rPr>
      <t>of a Terrestrial Planet within our system!
Mercury, Venus, Earth, and Mars are all of different shapes, sizes, colors, and make-ups in general, but they all
adhere to the rules of being a Terrestrial Planet. And, by extension, they also follow the rules set down by the classes
that came before. This means that they are Terrestruial Planets, which are Planets, which are Celestial Bodies. All of
which follow the laws of Gravity!
Let's focus on just Earth now:
What qualifies us as Earth?
 - we have 1 moon
 - we have a breathable atmosphere
 - we are juuuuust far enough from the sun
 - we have oodles of water
and so on
If you wanted to get particular after the Terrestrial Planets class, you could separate Life Bearing from Non-LifeBearing,
but seeing as Earth is the only who is known to qualify it's a bit unnecessary. Instead, itt can be considered a feature 
that is unique to the Earth Instance!</t>
    </r>
  </si>
  <si>
    <t>Section</t>
  </si>
  <si>
    <t>Week</t>
  </si>
  <si>
    <t>Day</t>
  </si>
  <si>
    <t>Assignment Title</t>
  </si>
  <si>
    <t>Estimated Time</t>
  </si>
  <si>
    <t>Date Completed</t>
  </si>
  <si>
    <t>Hours Spent</t>
  </si>
  <si>
    <t>Mon</t>
  </si>
  <si>
    <t>First Java Program</t>
  </si>
  <si>
    <t>Required</t>
  </si>
  <si>
    <t>&lt; 30 min</t>
  </si>
  <si>
    <t>Pythagorean Theorem</t>
  </si>
  <si>
    <t>FizzBuzz</t>
  </si>
  <si>
    <t>String Manipulation</t>
  </si>
  <si>
    <t>&lt; 2 hr</t>
  </si>
  <si>
    <t>Basics</t>
  </si>
  <si>
    <t>Optional</t>
  </si>
  <si>
    <t>Tue</t>
  </si>
  <si>
    <t>Map of Hashmatique</t>
  </si>
  <si>
    <t>List of Exceptions</t>
  </si>
  <si>
    <t>Project Class</t>
  </si>
  <si>
    <t>Singly Linked List</t>
  </si>
  <si>
    <t>Optionalx</t>
  </si>
  <si>
    <t>Zoo Keeper: Part 1</t>
  </si>
  <si>
    <t>Zoo Keeper: Part 2</t>
  </si>
  <si>
    <t>Wed</t>
  </si>
  <si>
    <t>Object Master: Part 1</t>
  </si>
  <si>
    <t>&lt; 1 hr</t>
  </si>
  <si>
    <t>Object Master: Part 2</t>
  </si>
  <si>
    <t>Java OOP Advanced</t>
  </si>
  <si>
    <t>1 - 2 hrs</t>
  </si>
  <si>
    <t>Thu</t>
  </si>
  <si>
    <t>Pokemon (Optional)</t>
  </si>
  <si>
    <t>Phone</t>
  </si>
  <si>
    <t>Calculator I</t>
  </si>
  <si>
    <t xml:space="preserve"> 1 - 2 hrs</t>
  </si>
  <si>
    <t>Calculator II (Optional)</t>
  </si>
  <si>
    <t>Data Structures</t>
  </si>
  <si>
    <t>DLL Assignment (Optional)</t>
  </si>
  <si>
    <t>Tries Assignment (Optional)</t>
  </si>
  <si>
    <t>Java On The Web</t>
  </si>
  <si>
    <t>User Information</t>
  </si>
  <si>
    <t>(SKIP)</t>
  </si>
  <si>
    <t>Checkerboard</t>
  </si>
  <si>
    <t>Pets!</t>
  </si>
  <si>
    <t>Button Clicker</t>
  </si>
  <si>
    <t>Great Number Game</t>
  </si>
  <si>
    <t>Team Roster</t>
  </si>
  <si>
    <t>Stopwatch (Optional)</t>
  </si>
  <si>
    <t>Calculator (Optional)</t>
  </si>
  <si>
    <t>Spring Fundamentals</t>
  </si>
  <si>
    <t>Fri</t>
  </si>
  <si>
    <t>Strings</t>
  </si>
  <si>
    <t>Getting Familiar with Routing</t>
  </si>
  <si>
    <t>Display Date</t>
  </si>
  <si>
    <t>Counter</t>
  </si>
  <si>
    <t>The Code</t>
  </si>
  <si>
    <t>1 hr</t>
  </si>
  <si>
    <t>Dojo Survey</t>
  </si>
  <si>
    <t>2 - 3 hr</t>
  </si>
  <si>
    <t>Spring Data I</t>
  </si>
  <si>
    <t>Tues</t>
  </si>
  <si>
    <t>Update and Delete</t>
  </si>
  <si>
    <t>1 - 2 hr</t>
  </si>
  <si>
    <t>Show</t>
  </si>
  <si>
    <t>Languages</t>
  </si>
  <si>
    <t>2 hrs</t>
  </si>
  <si>
    <t>Driver's License</t>
  </si>
  <si>
    <t>2 hr</t>
  </si>
  <si>
    <t>Student Roster I (Optional)</t>
  </si>
  <si>
    <t>Dojos and Ninjas</t>
  </si>
  <si>
    <t>Thur</t>
  </si>
  <si>
    <t>Student Roster II (Optional)</t>
  </si>
  <si>
    <t>Products and Categories</t>
  </si>
  <si>
    <t>Student Roster III (Optional)</t>
  </si>
  <si>
    <t>2 - 4 hr</t>
  </si>
  <si>
    <t xml:space="preserve"> </t>
  </si>
  <si>
    <t>Advanced Queries</t>
  </si>
  <si>
    <t>Queries and Joins (Optional)</t>
  </si>
  <si>
    <t xml:space="preserve">  </t>
  </si>
  <si>
    <t xml:space="preserve">Employees and Managers </t>
  </si>
  <si>
    <t>Pagination and Sorting</t>
  </si>
  <si>
    <t>Login and Registration</t>
  </si>
  <si>
    <t>Controller and Views</t>
  </si>
  <si>
    <t>5 hrs</t>
  </si>
  <si>
    <t>Spring Security (Optional)</t>
  </si>
  <si>
    <t>Admin Dashboard</t>
  </si>
  <si>
    <t>WaterBnB</t>
  </si>
  <si>
    <t>&lt; 5 hr EXAM</t>
  </si>
  <si>
    <t>Brendans Daily Lecture Recordings</t>
  </si>
  <si>
    <t>Password: dojo</t>
  </si>
  <si>
    <t>Week 1</t>
  </si>
  <si>
    <t>Monday</t>
  </si>
  <si>
    <t>Tuesday</t>
  </si>
  <si>
    <t>Wednesday</t>
  </si>
  <si>
    <t>Thursday</t>
  </si>
  <si>
    <t>Friday</t>
  </si>
  <si>
    <t>Recorded Lecture</t>
  </si>
  <si>
    <t>Week 2</t>
  </si>
  <si>
    <t>Week 3</t>
  </si>
  <si>
    <t>Breakout Session Signup Sheet</t>
  </si>
  <si>
    <t>If you would like a breakout session on a topic, please check to see that another student has not already put that topic down. If that topic is not yet on  this sheet, add the topic name and a brief description of what specifically you would like help with. If the topic you want help with is already on there, just add 1 to the Others Interested column.</t>
  </si>
  <si>
    <t>Topic</t>
  </si>
  <si>
    <t>Brief Description</t>
  </si>
  <si>
    <t>Others Interested</t>
  </si>
  <si>
    <t>Breakout Session Recording Link</t>
  </si>
  <si>
    <t>Server</t>
  </si>
  <si>
    <t>- Routing
- HTTP Requests</t>
  </si>
  <si>
    <t>JAVA</t>
  </si>
  <si>
    <t>Required Assignments</t>
  </si>
  <si>
    <t>*Please mark an 'x' for every completed assignment</t>
  </si>
  <si>
    <t>Optional Assingments</t>
  </si>
  <si>
    <r>
      <rPr>
        <rFont val="Arial"/>
        <b/>
        <color rgb="FF000000"/>
        <u/>
      </rPr>
      <t>Show Required Assignments Only</t>
    </r>
    <r>
      <rPr>
        <rFont val="Arial"/>
        <b/>
        <color rgb="FF000000"/>
        <u/>
      </rPr>
      <t xml:space="preserve">
</t>
    </r>
    <r>
      <rPr>
        <rFont val="Arial"/>
        <b/>
        <i/>
        <color rgb="FF000000"/>
        <u/>
      </rPr>
      <t xml:space="preserve">click the checkbox below
</t>
    </r>
  </si>
  <si>
    <t>Total</t>
  </si>
  <si>
    <t>Type</t>
  </si>
  <si>
    <t>Student #</t>
  </si>
  <si>
    <t>STATUS</t>
  </si>
  <si>
    <t>Assignment Progress</t>
  </si>
  <si>
    <t>Percentage Completed</t>
  </si>
  <si>
    <t>Mandatory Assignments Completed</t>
  </si>
  <si>
    <t>Last Submitted Assignment</t>
  </si>
  <si>
    <t>KEEP THIS ROW HIDDEN!!!!</t>
  </si>
  <si>
    <t>x</t>
  </si>
  <si>
    <t>X</t>
  </si>
  <si>
    <t>Cha</t>
  </si>
  <si>
    <t>se</t>
  </si>
  <si>
    <t>Is</t>
  </si>
  <si>
    <t>Rea</t>
  </si>
  <si>
    <t>lly</t>
  </si>
  <si>
    <t>Go</t>
  </si>
  <si>
    <t>od</t>
  </si>
  <si>
    <t>At</t>
  </si>
  <si>
    <t>Th</t>
  </si>
  <si>
    <t>is</t>
  </si>
  <si>
    <t>!!!</t>
  </si>
  <si>
    <t>Boo</t>
  </si>
  <si>
    <t>mer</t>
  </si>
  <si>
    <t>Fkn</t>
  </si>
  <si>
    <t>Soo</t>
  </si>
  <si>
    <t>ner!</t>
  </si>
  <si>
    <t>@</t>
  </si>
  <si>
    <t>-</t>
  </si>
  <si>
    <t>m</t>
  </si>
  <si>
    <t xml:space="preserve">x </t>
  </si>
  <si>
    <t>z</t>
  </si>
  <si>
    <t>Z</t>
  </si>
  <si>
    <t>Q</t>
  </si>
  <si>
    <t>today</t>
  </si>
  <si>
    <t>yesterday</t>
  </si>
  <si>
    <t>Today</t>
  </si>
  <si>
    <t>next day</t>
  </si>
  <si>
    <t>Helpful Links</t>
  </si>
  <si>
    <t>Links</t>
  </si>
  <si>
    <t>Contacts</t>
  </si>
  <si>
    <t>Instructor's Email</t>
  </si>
  <si>
    <t>Student Success Manager (Amanda Russel)</t>
  </si>
  <si>
    <t>Big O Notation
Big O Notation Cheat Sheet</t>
  </si>
  <si>
    <t>JavaScript Documentation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</si>
</sst>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d m/d"/>
    <numFmt numFmtId="165" formatCode="h:mm am/pm"/>
    <numFmt numFmtId="166" formatCode="m/d/yyyy"/>
  </numFmts>
  <fonts count="88">
    <font>
      <sz val="10.0"/>
      <color rgb="FF000000"/>
      <name val="Arial"/>
    </font>
    <font>
      <color theme="1"/>
      <name val="Arial"/>
    </font>
    <font>
      <b/>
      <sz val="36.0"/>
      <color rgb="FF000000"/>
      <name val="Arial"/>
    </font>
    <font>
      <b/>
      <i/>
      <color theme="1"/>
      <name val="Arial"/>
    </font>
    <font>
      <b/>
      <u/>
      <sz val="14.0"/>
      <color rgb="FFFFFFFF"/>
      <name val="Arial"/>
    </font>
    <font/>
    <font>
      <b/>
      <u/>
      <sz val="14.0"/>
      <color rgb="FFFFFFFF"/>
      <name val="Arial"/>
    </font>
    <font>
      <b/>
      <u/>
      <sz val="14.0"/>
      <color rgb="FFFFFFFF"/>
      <name val="Arial"/>
    </font>
    <font>
      <u/>
      <sz val="14.0"/>
      <color rgb="FFFFFFFF"/>
      <name val="Arial"/>
    </font>
    <font>
      <u/>
      <sz val="14.0"/>
      <color rgb="FFFFFFFF"/>
      <name val="Arial"/>
    </font>
    <font>
      <u/>
      <sz val="12.0"/>
      <color rgb="FFFFFFFF"/>
      <name val="Arial"/>
    </font>
    <font>
      <b/>
      <sz val="12.0"/>
      <color rgb="FFFFFFFF"/>
      <name val="Arial"/>
    </font>
    <font>
      <b/>
      <color theme="1"/>
      <name val="Arial"/>
    </font>
    <font>
      <u/>
      <color rgb="FF1155CC"/>
      <name val="Arial"/>
    </font>
    <font>
      <color rgb="FF000000"/>
      <name val="Arial"/>
    </font>
    <font>
      <u/>
      <color rgb="FF000000"/>
      <name val="Arial"/>
    </font>
    <font>
      <color rgb="FFFFFFFF"/>
      <name val="Arial"/>
    </font>
    <font>
      <u/>
      <color rgb="FF0000FF"/>
      <name val="Arial"/>
    </font>
    <font>
      <color rgb="FF0000FF"/>
      <name val="Arial"/>
    </font>
    <font>
      <u/>
      <color rgb="FF1155CC"/>
      <name val="Arial"/>
    </font>
    <font>
      <b/>
      <color rgb="FFFF0000"/>
      <name val="Arial"/>
    </font>
    <font>
      <u/>
      <color rgb="FF1155CC"/>
      <name val="Arial"/>
    </font>
    <font>
      <b/>
      <sz val="24.0"/>
      <color rgb="FFFFFFFF"/>
      <name val="Arial"/>
    </font>
    <font>
      <u/>
      <color rgb="FF1155CC"/>
      <name val="Arial"/>
    </font>
    <font>
      <u/>
      <color rgb="FF0000FF"/>
      <name val="Arial"/>
    </font>
    <font>
      <u/>
      <color rgb="FF1155CC"/>
      <name val="Arial"/>
    </font>
    <font>
      <u/>
      <color rgb="FF0000FF"/>
    </font>
    <font>
      <u/>
      <color rgb="FF1155CC"/>
      <name val="Arial"/>
    </font>
    <font>
      <b/>
      <u/>
      <sz val="24.0"/>
      <color rgb="FFFFFFFF"/>
      <name val="Arial"/>
    </font>
    <font>
      <b/>
      <u/>
      <sz val="24.0"/>
      <color rgb="FFFFFFFF"/>
      <name val="Arial"/>
    </font>
    <font>
      <b/>
      <color rgb="FFFFFFFF"/>
      <name val="Arial"/>
    </font>
    <font>
      <u/>
      <color rgb="FF1155CC"/>
    </font>
    <font>
      <u/>
      <color rgb="FF0000FF"/>
    </font>
    <font>
      <u/>
      <color rgb="FF0000FF"/>
    </font>
    <font>
      <u/>
      <color rgb="FF0000FF"/>
      <name val="Arial"/>
    </font>
    <font>
      <u/>
      <color rgb="FF1155CC"/>
    </font>
    <font>
      <u/>
      <color rgb="FF1155CC"/>
    </font>
    <font>
      <b/>
      <u/>
      <color theme="1"/>
      <name val="Arial"/>
    </font>
    <font>
      <b/>
      <u/>
      <color theme="1"/>
      <name val="Arial"/>
    </font>
    <font>
      <u/>
      <color rgb="FFFFFFFF"/>
      <name val="Arial"/>
    </font>
    <font>
      <u/>
      <color rgb="FFFFFFFF"/>
      <name val="Arial"/>
    </font>
    <font>
      <u/>
      <color theme="1"/>
      <name val="Arial"/>
    </font>
    <font>
      <u/>
      <color theme="1"/>
      <name val="Arial"/>
    </font>
    <font>
      <u/>
      <color theme="1"/>
      <name val="Arial"/>
    </font>
    <font>
      <u/>
      <color theme="1"/>
      <name val="Arial"/>
    </font>
    <font>
      <u/>
      <color theme="1"/>
      <name val="Arial"/>
    </font>
    <font>
      <u/>
      <color theme="1"/>
      <name val="Arial"/>
    </font>
    <font>
      <b/>
      <u/>
      <color theme="1"/>
      <name val="Arial"/>
    </font>
    <font>
      <u/>
      <color theme="1"/>
      <name val="Arial"/>
    </font>
    <font>
      <b/>
      <u/>
      <color theme="1"/>
      <name val="Arial"/>
    </font>
    <font>
      <b/>
      <u/>
      <color theme="1"/>
      <name val="Arial"/>
    </font>
    <font>
      <u/>
      <color theme="1"/>
      <name val="Arial"/>
    </font>
    <font>
      <u/>
      <color theme="1"/>
      <name val="Arial"/>
    </font>
    <font>
      <u/>
      <color theme="1"/>
      <name val="Arial"/>
    </font>
    <font>
      <sz val="14.0"/>
      <color theme="1"/>
      <name val="Arial"/>
    </font>
    <font>
      <b/>
      <sz val="12.0"/>
      <color theme="1"/>
      <name val="Arial"/>
    </font>
    <font>
      <sz val="12.0"/>
      <color rgb="FFFFFFFF"/>
      <name val="Arial"/>
    </font>
    <font>
      <b/>
      <sz val="18.0"/>
      <color theme="1"/>
      <name val="Arial"/>
    </font>
    <font>
      <b/>
      <sz val="18.0"/>
      <color rgb="FFFFFFFF"/>
      <name val="Arial"/>
    </font>
    <font>
      <color rgb="FFFFFFFF"/>
      <name val="Inconsolata"/>
    </font>
    <font>
      <color rgb="FFD9D9D9"/>
      <name val="Arial"/>
    </font>
    <font>
      <u/>
      <color rgb="FFD9D9D9"/>
      <name val="Arial"/>
    </font>
    <font>
      <b/>
      <sz val="36.0"/>
      <color theme="1"/>
      <name val="Inconsolata"/>
    </font>
    <font>
      <b/>
      <i/>
      <sz val="12.0"/>
      <color rgb="FF999999"/>
      <name val="Arial"/>
    </font>
    <font>
      <b/>
      <color rgb="FF000000"/>
      <name val="Arial"/>
    </font>
    <font>
      <b/>
      <u/>
      <color rgb="FF000000"/>
      <name val="Arial"/>
    </font>
    <font>
      <color rgb="FF000000"/>
      <name val="Inconsolata"/>
    </font>
    <font>
      <i/>
      <color rgb="FF000000"/>
      <name val="Inconsolata"/>
    </font>
    <font>
      <b/>
      <sz val="5.0"/>
      <color theme="1"/>
      <name val="Arial"/>
    </font>
    <font>
      <b/>
      <sz val="5.0"/>
      <color rgb="FF999999"/>
      <name val="Arial"/>
    </font>
    <font>
      <b/>
      <sz val="5.0"/>
      <color rgb="FFF3F3F3"/>
      <name val="Arial"/>
    </font>
    <font>
      <b/>
      <sz val="9.0"/>
      <color rgb="FF434343"/>
      <name val="Arial"/>
    </font>
    <font>
      <name val="Arial"/>
    </font>
    <font>
      <sz val="11.0"/>
      <color theme="1"/>
      <name val="Arial"/>
    </font>
    <font>
      <color rgb="FF0D0D0D"/>
      <name val="Arial"/>
    </font>
    <font>
      <color rgb="FFD9EAD3"/>
      <name val="Arial"/>
    </font>
    <font>
      <sz val="24.0"/>
      <color rgb="FFFFFFFF"/>
      <name val="Arial"/>
    </font>
    <font>
      <b/>
      <sz val="14.0"/>
      <color rgb="FFFFFFFF"/>
      <name val="Inconsolata"/>
    </font>
    <font>
      <b/>
      <color rgb="FFFFFFFF"/>
      <name val="Roboto Mono"/>
    </font>
    <font>
      <b/>
      <color theme="1"/>
      <name val="Roboto Mono"/>
    </font>
    <font>
      <b/>
      <sz val="8.0"/>
      <color rgb="FFFFFFFF"/>
      <name val="Roboto Mono"/>
    </font>
    <font>
      <b/>
      <sz val="8.0"/>
      <color theme="1"/>
      <name val="Roboto Mono"/>
    </font>
    <font>
      <u/>
      <sz val="14.0"/>
      <color rgb="FF1155CC"/>
      <name val="Arial"/>
    </font>
    <font>
      <u/>
      <sz val="14.0"/>
      <color rgb="FF1155CC"/>
      <name val="Arial"/>
    </font>
    <font>
      <u/>
      <sz val="14.0"/>
      <color rgb="FF1155CC"/>
      <name val="Arial"/>
    </font>
    <font>
      <u/>
      <sz val="14.0"/>
      <color rgb="FF1155CC"/>
      <name val="Arial"/>
    </font>
    <font>
      <u/>
      <sz val="14.0"/>
      <color rgb="FF1155CC"/>
      <name val="Arial"/>
    </font>
    <font>
      <u/>
      <sz val="14.0"/>
      <color rgb="FF1155CC"/>
    </font>
  </fonts>
  <fills count="25">
    <fill>
      <patternFill patternType="none"/>
    </fill>
    <fill>
      <patternFill patternType="lightGray"/>
    </fill>
    <fill>
      <patternFill patternType="solid">
        <fgColor rgb="FFFFFFFF"/>
        <bgColor rgb="FFFFFFFF"/>
      </patternFill>
    </fill>
    <fill>
      <patternFill patternType="solid">
        <fgColor rgb="FF1155CC"/>
        <bgColor rgb="FF1155CC"/>
      </patternFill>
    </fill>
    <fill>
      <patternFill patternType="solid">
        <fgColor theme="8"/>
        <bgColor theme="8"/>
      </patternFill>
    </fill>
    <fill>
      <patternFill patternType="solid">
        <fgColor rgb="FFF3F3F3"/>
        <bgColor rgb="FFF3F3F3"/>
      </patternFill>
    </fill>
    <fill>
      <patternFill patternType="solid">
        <fgColor rgb="FF000000"/>
        <bgColor rgb="FF000000"/>
      </patternFill>
    </fill>
    <fill>
      <patternFill patternType="solid">
        <fgColor theme="7"/>
        <bgColor theme="7"/>
      </patternFill>
    </fill>
    <fill>
      <patternFill patternType="solid">
        <fgColor rgb="FF3C78D8"/>
        <bgColor rgb="FF3C78D8"/>
      </patternFill>
    </fill>
    <fill>
      <patternFill patternType="solid">
        <fgColor rgb="FFFF0000"/>
        <bgColor rgb="FFFF0000"/>
      </patternFill>
    </fill>
    <fill>
      <patternFill patternType="solid">
        <fgColor rgb="FF674EA7"/>
        <bgColor rgb="FF674EA7"/>
      </patternFill>
    </fill>
    <fill>
      <patternFill patternType="solid">
        <fgColor rgb="FFCC4125"/>
        <bgColor rgb="FFCC4125"/>
      </patternFill>
    </fill>
    <fill>
      <patternFill patternType="solid">
        <fgColor rgb="FFB7B7B7"/>
        <bgColor rgb="FFB7B7B7"/>
      </patternFill>
    </fill>
    <fill>
      <patternFill patternType="solid">
        <fgColor rgb="FFFFE599"/>
        <bgColor rgb="FFFFE599"/>
      </patternFill>
    </fill>
    <fill>
      <patternFill patternType="solid">
        <fgColor rgb="FF434343"/>
        <bgColor rgb="FF434343"/>
      </patternFill>
    </fill>
    <fill>
      <patternFill patternType="solid">
        <fgColor rgb="FFC9DAF8"/>
        <bgColor rgb="FFC9DAF8"/>
      </patternFill>
    </fill>
    <fill>
      <patternFill patternType="solid">
        <fgColor rgb="FFFFF2CC"/>
        <bgColor rgb="FFFFF2CC"/>
      </patternFill>
    </fill>
    <fill>
      <patternFill patternType="solid">
        <fgColor rgb="FFEA9999"/>
        <bgColor rgb="FFEA9999"/>
      </patternFill>
    </fill>
    <fill>
      <patternFill patternType="solid">
        <fgColor rgb="FF0B5394"/>
        <bgColor rgb="FF0B5394"/>
      </patternFill>
    </fill>
    <fill>
      <patternFill patternType="solid">
        <fgColor rgb="FFCC0000"/>
        <bgColor rgb="FFCC0000"/>
      </patternFill>
    </fill>
    <fill>
      <patternFill patternType="solid">
        <fgColor rgb="FFEFEFEF"/>
        <bgColor rgb="FFEFEFEF"/>
      </patternFill>
    </fill>
    <fill>
      <patternFill patternType="solid">
        <fgColor rgb="FFD9D9D9"/>
        <bgColor rgb="FFD9D9D9"/>
      </patternFill>
    </fill>
    <fill>
      <patternFill patternType="solid">
        <fgColor rgb="FFD9EAD3"/>
        <bgColor rgb="FFD9EAD3"/>
      </patternFill>
    </fill>
    <fill>
      <patternFill patternType="solid">
        <fgColor rgb="FFF4CCCC"/>
        <bgColor rgb="FFF4CCCC"/>
      </patternFill>
    </fill>
    <fill>
      <patternFill patternType="solid">
        <fgColor rgb="FF00FF00"/>
        <bgColor rgb="FF00FF00"/>
      </patternFill>
    </fill>
  </fills>
  <borders count="26">
    <border/>
    <border>
      <right style="medium">
        <color rgb="FFFFFFFF"/>
      </right>
    </border>
    <border>
      <left style="medium">
        <color rgb="FFFFFFFF"/>
      </left>
    </border>
    <border>
      <bottom style="medium">
        <color rgb="FFFFFFFF"/>
      </bottom>
    </border>
    <border>
      <right style="medium">
        <color rgb="FFFFFFFF"/>
      </right>
      <bottom style="medium">
        <color rgb="FFFFFFFF"/>
      </bottom>
    </border>
    <border>
      <left style="medium">
        <color rgb="FFFFFFFF"/>
      </left>
      <bottom style="medium">
        <color rgb="FFFFFFFF"/>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bottom style="hair">
        <color rgb="FF999999"/>
      </bottom>
    </border>
    <border>
      <top style="hair">
        <color rgb="FF999999"/>
      </top>
      <bottom style="hair">
        <color rgb="FF999999"/>
      </bottom>
    </border>
    <border>
      <top style="hair">
        <color rgb="FF999999"/>
      </top>
    </border>
    <border>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bottom style="hair">
        <color rgb="FF000000"/>
      </bottom>
    </border>
    <border>
      <top style="hair">
        <color rgb="FF000000"/>
      </top>
      <bottom style="hair">
        <color rgb="FF000000"/>
      </bottom>
    </border>
    <border>
      <top style="hair">
        <color rgb="FF000000"/>
      </top>
    </border>
  </borders>
  <cellStyleXfs count="1">
    <xf borderId="0" fillId="0" fontId="0" numFmtId="0" applyAlignment="1" applyFont="1"/>
  </cellStyleXfs>
  <cellXfs count="346">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0" fontId="1" numFmtId="0" xfId="0" applyAlignment="1" applyFont="1">
      <alignment readingOrder="0" vertical="bottom"/>
    </xf>
    <xf borderId="0" fillId="2" fontId="2" numFmtId="0" xfId="0" applyAlignment="1" applyFont="1">
      <alignment horizontal="center" readingOrder="0" vertical="center"/>
    </xf>
    <xf borderId="0" fillId="0" fontId="1" numFmtId="0" xfId="0" applyAlignment="1" applyFont="1">
      <alignment horizontal="right"/>
    </xf>
    <xf borderId="0" fillId="2" fontId="1" numFmtId="0" xfId="0" applyAlignment="1" applyFont="1">
      <alignment vertical="bottom"/>
    </xf>
    <xf borderId="0" fillId="2" fontId="1" numFmtId="0" xfId="0" applyAlignment="1" applyFont="1">
      <alignment vertical="bottom"/>
    </xf>
    <xf borderId="0" fillId="2" fontId="3" numFmtId="0" xfId="0" applyAlignment="1" applyFont="1">
      <alignment horizontal="center" readingOrder="0" vertical="bottom"/>
    </xf>
    <xf borderId="0" fillId="2" fontId="1" numFmtId="0" xfId="0" applyFont="1"/>
    <xf borderId="0" fillId="3" fontId="4" numFmtId="0" xfId="0" applyAlignment="1" applyFill="1" applyFont="1">
      <alignment horizontal="center" readingOrder="0" vertical="center"/>
    </xf>
    <xf borderId="1" fillId="0" fontId="5" numFmtId="0" xfId="0" applyBorder="1" applyFont="1"/>
    <xf borderId="0" fillId="3" fontId="6" numFmtId="0" xfId="0" applyAlignment="1" applyFont="1">
      <alignment horizontal="center" readingOrder="0" vertical="center"/>
    </xf>
    <xf borderId="2" fillId="3" fontId="7" numFmtId="0" xfId="0" applyAlignment="1" applyBorder="1" applyFont="1">
      <alignment horizontal="center" readingOrder="0" vertical="center"/>
    </xf>
    <xf borderId="2" fillId="3" fontId="8" numFmtId="0" xfId="0" applyAlignment="1" applyBorder="1" applyFont="1">
      <alignment horizontal="center" readingOrder="0" vertical="center"/>
    </xf>
    <xf borderId="3" fillId="0" fontId="5" numFmtId="0" xfId="0" applyBorder="1" applyFont="1"/>
    <xf borderId="4" fillId="0" fontId="5" numFmtId="0" xfId="0" applyBorder="1" applyFont="1"/>
    <xf borderId="5" fillId="0" fontId="5" numFmtId="0" xfId="0" applyBorder="1" applyFont="1"/>
    <xf borderId="0" fillId="3" fontId="9" numFmtId="0" xfId="0" applyAlignment="1" applyFont="1">
      <alignment horizontal="center" vertical="center"/>
    </xf>
    <xf borderId="0" fillId="3" fontId="10" numFmtId="0" xfId="0" applyAlignment="1" applyFont="1">
      <alignment horizontal="center" vertical="center"/>
    </xf>
    <xf borderId="0" fillId="0" fontId="1" numFmtId="0" xfId="0" applyAlignment="1" applyFont="1">
      <alignment vertical="bottom"/>
    </xf>
    <xf borderId="0" fillId="0" fontId="1" numFmtId="0" xfId="0" applyAlignment="1" applyFont="1">
      <alignment vertical="bottom"/>
    </xf>
    <xf borderId="0" fillId="2" fontId="1" numFmtId="0" xfId="0" applyAlignment="1" applyFont="1">
      <alignment horizontal="center" vertical="bottom"/>
    </xf>
    <xf borderId="6" fillId="4" fontId="11" numFmtId="0" xfId="0" applyAlignment="1" applyBorder="1" applyFill="1" applyFont="1">
      <alignment horizontal="center" readingOrder="0" vertical="center"/>
    </xf>
    <xf borderId="7" fillId="0" fontId="5" numFmtId="0" xfId="0" applyBorder="1" applyFont="1"/>
    <xf borderId="8" fillId="0" fontId="5" numFmtId="0" xfId="0" applyBorder="1" applyFont="1"/>
    <xf borderId="9" fillId="0" fontId="5" numFmtId="0" xfId="0" applyBorder="1" applyFont="1"/>
    <xf borderId="10" fillId="0" fontId="5" numFmtId="0" xfId="0" applyBorder="1" applyFont="1"/>
    <xf borderId="0" fillId="2" fontId="12" numFmtId="0" xfId="0" applyAlignment="1" applyFont="1">
      <alignment horizontal="center" vertical="bottom"/>
    </xf>
    <xf borderId="6" fillId="5" fontId="12" numFmtId="164" xfId="0" applyAlignment="1" applyBorder="1" applyFill="1" applyFont="1" applyNumberFormat="1">
      <alignment horizontal="center" readingOrder="0" vertical="bottom"/>
    </xf>
    <xf borderId="0" fillId="0" fontId="12" numFmtId="0" xfId="0" applyAlignment="1" applyFont="1">
      <alignment horizontal="center"/>
    </xf>
    <xf borderId="0" fillId="0" fontId="12" numFmtId="0" xfId="0" applyFont="1"/>
    <xf borderId="9" fillId="5" fontId="12" numFmtId="0" xfId="0" applyAlignment="1" applyBorder="1" applyFont="1">
      <alignment horizontal="center" readingOrder="0" vertical="bottom"/>
    </xf>
    <xf borderId="0" fillId="2" fontId="1" numFmtId="20" xfId="0" applyAlignment="1" applyFont="1" applyNumberFormat="1">
      <alignment horizontal="right" vertical="bottom"/>
    </xf>
    <xf borderId="9" fillId="5" fontId="1" numFmtId="20" xfId="0" applyAlignment="1" applyBorder="1" applyFont="1" applyNumberFormat="1">
      <alignment horizontal="right" vertical="bottom"/>
    </xf>
    <xf borderId="10" fillId="2" fontId="13" numFmtId="0" xfId="0" applyAlignment="1" applyBorder="1" applyFont="1">
      <alignment readingOrder="0" vertical="bottom"/>
    </xf>
    <xf borderId="9" fillId="5" fontId="1" numFmtId="20" xfId="0" applyAlignment="1" applyBorder="1" applyFont="1" applyNumberFormat="1">
      <alignment horizontal="right" readingOrder="0" vertical="bottom"/>
    </xf>
    <xf borderId="10" fillId="2" fontId="14" numFmtId="0" xfId="0" applyAlignment="1" applyBorder="1" applyFont="1">
      <alignment vertical="bottom"/>
    </xf>
    <xf borderId="10" fillId="2" fontId="14" numFmtId="0" xfId="0" applyAlignment="1" applyBorder="1" applyFont="1">
      <alignment readingOrder="0" vertical="bottom"/>
    </xf>
    <xf borderId="0" fillId="2" fontId="1" numFmtId="20" xfId="0" applyAlignment="1" applyFont="1" applyNumberFormat="1">
      <alignment horizontal="right" readingOrder="0" vertical="bottom"/>
    </xf>
    <xf borderId="10" fillId="2" fontId="15" numFmtId="0" xfId="0" applyAlignment="1" applyBorder="1" applyFont="1">
      <alignment readingOrder="0" vertical="bottom"/>
    </xf>
    <xf borderId="10" fillId="6" fontId="16" numFmtId="0" xfId="0" applyAlignment="1" applyBorder="1" applyFill="1" applyFont="1">
      <alignment readingOrder="0"/>
    </xf>
    <xf borderId="10" fillId="2" fontId="1" numFmtId="0" xfId="0" applyAlignment="1" applyBorder="1" applyFont="1">
      <alignment vertical="bottom"/>
    </xf>
    <xf borderId="10" fillId="2" fontId="17" numFmtId="0" xfId="0" applyAlignment="1" applyBorder="1" applyFont="1">
      <alignment readingOrder="0" vertical="bottom"/>
    </xf>
    <xf borderId="10" fillId="2" fontId="18" numFmtId="0" xfId="0" applyAlignment="1" applyBorder="1" applyFont="1">
      <alignment readingOrder="0" vertical="bottom"/>
    </xf>
    <xf borderId="10" fillId="2" fontId="1" numFmtId="0" xfId="0" applyAlignment="1" applyBorder="1" applyFont="1">
      <alignment readingOrder="0" vertical="bottom"/>
    </xf>
    <xf borderId="10" fillId="2" fontId="1" numFmtId="0" xfId="0" applyAlignment="1" applyBorder="1" applyFont="1">
      <alignment readingOrder="0" vertical="bottom"/>
    </xf>
    <xf borderId="0" fillId="5" fontId="1" numFmtId="0" xfId="0" applyFont="1"/>
    <xf borderId="0" fillId="2" fontId="1" numFmtId="0" xfId="0" applyAlignment="1" applyFont="1">
      <alignment shrinkToFit="0" vertical="bottom" wrapText="1"/>
    </xf>
    <xf borderId="9" fillId="5" fontId="1" numFmtId="20" xfId="0" applyAlignment="1" applyBorder="1" applyFont="1" applyNumberFormat="1">
      <alignment readingOrder="0" shrinkToFit="0" vertical="bottom" wrapText="1"/>
    </xf>
    <xf borderId="10" fillId="2" fontId="1" numFmtId="0" xfId="0" applyAlignment="1" applyBorder="1" applyFont="1">
      <alignment readingOrder="0" shrinkToFit="0" vertical="bottom" wrapText="1"/>
    </xf>
    <xf borderId="10" fillId="2" fontId="19" numFmtId="0" xfId="0" applyAlignment="1" applyBorder="1" applyFont="1">
      <alignment readingOrder="0" shrinkToFit="0" vertical="bottom" wrapText="1"/>
    </xf>
    <xf borderId="0" fillId="0" fontId="1" numFmtId="0" xfId="0" applyAlignment="1" applyFont="1">
      <alignment shrinkToFit="0" wrapText="1"/>
    </xf>
    <xf borderId="9" fillId="5" fontId="1" numFmtId="0" xfId="0" applyAlignment="1" applyBorder="1" applyFont="1">
      <alignment vertical="bottom"/>
    </xf>
    <xf borderId="10" fillId="2" fontId="20" numFmtId="0" xfId="0" applyAlignment="1" applyBorder="1" applyFont="1">
      <alignment readingOrder="0" vertical="bottom"/>
    </xf>
    <xf borderId="10" fillId="6" fontId="20" numFmtId="0" xfId="0" applyAlignment="1" applyBorder="1" applyFont="1">
      <alignment readingOrder="0" vertical="bottom"/>
    </xf>
    <xf borderId="0" fillId="2" fontId="12" numFmtId="0" xfId="0" applyAlignment="1" applyFont="1">
      <alignment vertical="bottom"/>
    </xf>
    <xf borderId="9" fillId="7" fontId="12" numFmtId="0" xfId="0" applyAlignment="1" applyBorder="1" applyFill="1" applyFont="1">
      <alignment vertical="bottom"/>
    </xf>
    <xf borderId="10" fillId="7" fontId="12" numFmtId="0" xfId="0" applyAlignment="1" applyBorder="1" applyFont="1">
      <alignment horizontal="center" readingOrder="0" vertical="bottom"/>
    </xf>
    <xf borderId="11" fillId="5" fontId="12" numFmtId="0" xfId="0" applyAlignment="1" applyBorder="1" applyFont="1">
      <alignment vertical="bottom"/>
    </xf>
    <xf borderId="12" fillId="2" fontId="21" numFmtId="0" xfId="0" applyAlignment="1" applyBorder="1" applyFont="1">
      <alignment horizontal="center" readingOrder="0" vertical="bottom"/>
    </xf>
    <xf borderId="0" fillId="0" fontId="1" numFmtId="0" xfId="0" applyAlignment="1" applyFont="1">
      <alignment readingOrder="0"/>
    </xf>
    <xf borderId="0" fillId="2" fontId="12" numFmtId="0" xfId="0" applyAlignment="1" applyFont="1">
      <alignment horizontal="center" readingOrder="0" shrinkToFit="0" vertical="bottom" wrapText="1"/>
    </xf>
    <xf borderId="6" fillId="5" fontId="12" numFmtId="164" xfId="0" applyAlignment="1" applyBorder="1" applyFont="1" applyNumberFormat="1">
      <alignment horizontal="center" readingOrder="0" shrinkToFit="0" vertical="bottom" wrapText="1"/>
    </xf>
    <xf borderId="9" fillId="5" fontId="12" numFmtId="0" xfId="0" applyAlignment="1" applyBorder="1" applyFont="1">
      <alignment horizontal="center" readingOrder="0" shrinkToFit="0" vertical="bottom" wrapText="1"/>
    </xf>
    <xf borderId="10" fillId="8" fontId="22" numFmtId="0" xfId="0" applyAlignment="1" applyBorder="1" applyFill="1" applyFont="1">
      <alignment horizontal="center" readingOrder="0" shrinkToFit="0" vertical="center" wrapText="1"/>
    </xf>
    <xf borderId="10" fillId="0" fontId="1" numFmtId="0" xfId="0" applyAlignment="1" applyBorder="1" applyFont="1">
      <alignment vertical="bottom"/>
    </xf>
    <xf borderId="10" fillId="0" fontId="23" numFmtId="0" xfId="0" applyAlignment="1" applyBorder="1" applyFont="1">
      <alignment readingOrder="0" vertical="bottom"/>
    </xf>
    <xf borderId="10" fillId="0" fontId="24" numFmtId="0" xfId="0" applyAlignment="1" applyBorder="1" applyFont="1">
      <alignment readingOrder="0" vertical="bottom"/>
    </xf>
    <xf borderId="0" fillId="2" fontId="1" numFmtId="20" xfId="0" applyAlignment="1" applyFont="1" applyNumberFormat="1">
      <alignment readingOrder="0" vertical="bottom"/>
    </xf>
    <xf borderId="9" fillId="5" fontId="1" numFmtId="20" xfId="0" applyAlignment="1" applyBorder="1" applyFont="1" applyNumberFormat="1">
      <alignment readingOrder="0" vertical="bottom"/>
    </xf>
    <xf borderId="10" fillId="0" fontId="25" numFmtId="0" xfId="0" applyAlignment="1" applyBorder="1" applyFont="1">
      <alignment horizontal="left" readingOrder="0" vertical="bottom"/>
    </xf>
    <xf borderId="10" fillId="0" fontId="1" numFmtId="0" xfId="0" applyAlignment="1" applyBorder="1" applyFont="1">
      <alignment readingOrder="0" vertical="bottom"/>
    </xf>
    <xf borderId="0" fillId="0" fontId="26" numFmtId="0" xfId="0" applyAlignment="1" applyFont="1">
      <alignment readingOrder="0"/>
    </xf>
    <xf borderId="10" fillId="0" fontId="1" numFmtId="0" xfId="0" applyAlignment="1" applyBorder="1" applyFont="1">
      <alignment readingOrder="0" vertical="bottom"/>
    </xf>
    <xf borderId="0" fillId="2" fontId="1" numFmtId="0" xfId="0" applyAlignment="1" applyFont="1">
      <alignment shrinkToFit="0" vertical="bottom" wrapText="0"/>
    </xf>
    <xf borderId="0" fillId="0" fontId="1" numFmtId="0" xfId="0" applyAlignment="1" applyFont="1">
      <alignment shrinkToFit="0" wrapText="0"/>
    </xf>
    <xf borderId="9" fillId="5" fontId="1" numFmtId="0" xfId="0" applyAlignment="1" applyBorder="1" applyFont="1">
      <alignment shrinkToFit="0" vertical="bottom" wrapText="0"/>
    </xf>
    <xf borderId="10" fillId="2" fontId="27" numFmtId="0" xfId="0" applyAlignment="1" applyBorder="1" applyFont="1">
      <alignment readingOrder="0" shrinkToFit="0" vertical="bottom" wrapText="0"/>
    </xf>
    <xf borderId="10" fillId="2" fontId="1" numFmtId="0" xfId="0" applyAlignment="1" applyBorder="1" applyFont="1">
      <alignment readingOrder="0" shrinkToFit="0" vertical="bottom" wrapText="0"/>
    </xf>
    <xf borderId="9" fillId="5" fontId="1" numFmtId="20" xfId="0" applyAlignment="1" applyBorder="1" applyFont="1" applyNumberFormat="1">
      <alignment shrinkToFit="0" vertical="bottom" wrapText="0"/>
    </xf>
    <xf borderId="10" fillId="7" fontId="12" numFmtId="0" xfId="0" applyAlignment="1" applyBorder="1" applyFont="1">
      <alignment horizontal="center" vertical="bottom"/>
    </xf>
    <xf borderId="0" fillId="2" fontId="12" numFmtId="0" xfId="0" applyAlignment="1" applyFont="1">
      <alignment horizontal="center" readingOrder="0" vertical="bottom"/>
    </xf>
    <xf borderId="10" fillId="9" fontId="22" numFmtId="0" xfId="0" applyAlignment="1" applyBorder="1" applyFill="1" applyFont="1">
      <alignment horizontal="center" readingOrder="0" shrinkToFit="0" vertical="center" wrapText="1"/>
    </xf>
    <xf borderId="9" fillId="5" fontId="1" numFmtId="20" xfId="0" applyAlignment="1" applyBorder="1" applyFont="1" applyNumberFormat="1">
      <alignment vertical="bottom"/>
    </xf>
    <xf borderId="9" fillId="5" fontId="1" numFmtId="20" xfId="0" applyAlignment="1" applyBorder="1" applyFont="1" applyNumberFormat="1">
      <alignment readingOrder="0"/>
    </xf>
    <xf borderId="0" fillId="2" fontId="1" numFmtId="20" xfId="0" applyAlignment="1" applyFont="1" applyNumberFormat="1">
      <alignment vertical="bottom"/>
    </xf>
    <xf borderId="0" fillId="2" fontId="1" numFmtId="165" xfId="0" applyAlignment="1" applyFont="1" applyNumberFormat="1">
      <alignment vertical="bottom"/>
    </xf>
    <xf borderId="9" fillId="5" fontId="1" numFmtId="165" xfId="0" applyAlignment="1" applyBorder="1" applyFont="1" applyNumberFormat="1">
      <alignment vertical="bottom"/>
    </xf>
    <xf borderId="10" fillId="7" fontId="12" numFmtId="0" xfId="0" applyAlignment="1" applyBorder="1" applyFont="1">
      <alignment horizontal="center" vertical="bottom"/>
    </xf>
    <xf borderId="9" fillId="5" fontId="12" numFmtId="0" xfId="0" applyAlignment="1" applyBorder="1" applyFont="1">
      <alignment vertical="bottom"/>
    </xf>
    <xf borderId="10" fillId="2" fontId="12" numFmtId="0" xfId="0" applyAlignment="1" applyBorder="1" applyFont="1">
      <alignment vertical="bottom"/>
    </xf>
    <xf borderId="12" fillId="2" fontId="1" numFmtId="0" xfId="0" applyAlignment="1" applyBorder="1" applyFont="1">
      <alignment horizontal="center" readingOrder="0" vertical="bottom"/>
    </xf>
    <xf borderId="12" fillId="2" fontId="1" numFmtId="0" xfId="0" applyAlignment="1" applyBorder="1" applyFont="1">
      <alignment vertical="bottom"/>
    </xf>
    <xf borderId="10" fillId="0" fontId="12" numFmtId="0" xfId="0" applyAlignment="1" applyBorder="1" applyFont="1">
      <alignment vertical="bottom"/>
    </xf>
    <xf borderId="12" fillId="0" fontId="1" numFmtId="0" xfId="0" applyAlignment="1" applyBorder="1" applyFont="1">
      <alignment vertical="bottom"/>
    </xf>
    <xf borderId="6" fillId="10" fontId="28" numFmtId="0" xfId="0" applyAlignment="1" applyBorder="1" applyFill="1" applyFont="1">
      <alignment horizontal="center" readingOrder="0"/>
    </xf>
    <xf borderId="6" fillId="11" fontId="29" numFmtId="0" xfId="0" applyAlignment="1" applyBorder="1" applyFill="1" applyFont="1">
      <alignment horizontal="center" readingOrder="0"/>
    </xf>
    <xf borderId="13" fillId="12" fontId="30" numFmtId="0" xfId="0" applyAlignment="1" applyBorder="1" applyFill="1" applyFont="1">
      <alignment horizontal="center" readingOrder="0"/>
    </xf>
    <xf borderId="9" fillId="5" fontId="12" numFmtId="0" xfId="0" applyAlignment="1" applyBorder="1" applyFont="1">
      <alignment horizontal="center" readingOrder="0"/>
    </xf>
    <xf borderId="10" fillId="5" fontId="5" numFmtId="0" xfId="0" applyBorder="1" applyFont="1"/>
    <xf borderId="13" fillId="5" fontId="1" numFmtId="166" xfId="0" applyAlignment="1" applyBorder="1" applyFont="1" applyNumberFormat="1">
      <alignment readingOrder="0"/>
    </xf>
    <xf borderId="13" fillId="5" fontId="1" numFmtId="0" xfId="0" applyAlignment="1" applyBorder="1" applyFont="1">
      <alignment readingOrder="0"/>
    </xf>
    <xf borderId="9" fillId="2" fontId="31" numFmtId="0" xfId="0" applyAlignment="1" applyBorder="1" applyFont="1">
      <alignment horizontal="center" readingOrder="0"/>
    </xf>
    <xf borderId="10" fillId="2" fontId="5" numFmtId="0" xfId="0" applyBorder="1" applyFont="1"/>
    <xf borderId="13" fillId="2" fontId="1" numFmtId="166" xfId="0" applyAlignment="1" applyBorder="1" applyFont="1" applyNumberFormat="1">
      <alignment readingOrder="0"/>
    </xf>
    <xf borderId="13" fillId="2" fontId="1" numFmtId="0" xfId="0" applyAlignment="1" applyBorder="1" applyFont="1">
      <alignment readingOrder="0"/>
    </xf>
    <xf borderId="13" fillId="2" fontId="32" numFmtId="0" xfId="0" applyAlignment="1" applyBorder="1" applyFont="1">
      <alignment readingOrder="0"/>
    </xf>
    <xf borderId="13" fillId="5" fontId="33" numFmtId="0" xfId="0" applyAlignment="1" applyBorder="1" applyFont="1">
      <alignment readingOrder="0"/>
    </xf>
    <xf borderId="0" fillId="5" fontId="34" numFmtId="0" xfId="0" applyAlignment="1" applyFont="1">
      <alignment readingOrder="0"/>
    </xf>
    <xf borderId="13" fillId="2" fontId="1" numFmtId="0" xfId="0" applyBorder="1" applyFont="1"/>
    <xf borderId="13" fillId="5" fontId="1" numFmtId="0" xfId="0" applyBorder="1" applyFont="1"/>
    <xf borderId="13" fillId="5" fontId="14" numFmtId="0" xfId="0" applyAlignment="1" applyBorder="1" applyFont="1">
      <alignment readingOrder="0"/>
    </xf>
    <xf borderId="13" fillId="13" fontId="1" numFmtId="166" xfId="0" applyAlignment="1" applyBorder="1" applyFill="1" applyFont="1" applyNumberFormat="1">
      <alignment readingOrder="0"/>
    </xf>
    <xf borderId="13" fillId="13" fontId="1" numFmtId="0" xfId="0" applyAlignment="1" applyBorder="1" applyFont="1">
      <alignment readingOrder="0"/>
    </xf>
    <xf borderId="9" fillId="2" fontId="12" numFmtId="0" xfId="0" applyAlignment="1" applyBorder="1" applyFont="1">
      <alignment horizontal="center" readingOrder="0"/>
    </xf>
    <xf borderId="13" fillId="5" fontId="35" numFmtId="0" xfId="0" applyAlignment="1" applyBorder="1" applyFont="1">
      <alignment readingOrder="0"/>
    </xf>
    <xf borderId="13" fillId="2" fontId="36" numFmtId="0" xfId="0" applyAlignment="1" applyBorder="1" applyFont="1">
      <alignment readingOrder="0"/>
    </xf>
    <xf borderId="14" fillId="2" fontId="1" numFmtId="0" xfId="0" applyBorder="1" applyFont="1"/>
    <xf borderId="0" fillId="0" fontId="1" numFmtId="0" xfId="0" applyAlignment="1" applyFont="1">
      <alignment readingOrder="0" vertical="center"/>
    </xf>
    <xf borderId="0" fillId="0" fontId="1" numFmtId="0" xfId="0" applyFont="1"/>
    <xf borderId="0" fillId="0" fontId="1" numFmtId="0" xfId="0" applyAlignment="1" applyFont="1">
      <alignment readingOrder="0" vertical="top"/>
    </xf>
    <xf borderId="6" fillId="14" fontId="30" numFmtId="0" xfId="0" applyAlignment="1" applyBorder="1" applyFill="1" applyFont="1">
      <alignment readingOrder="0" vertical="bottom"/>
    </xf>
    <xf borderId="7" fillId="14" fontId="30" numFmtId="0" xfId="0" applyAlignment="1" applyBorder="1" applyFont="1">
      <alignment horizontal="center" vertical="bottom"/>
    </xf>
    <xf borderId="7" fillId="14" fontId="30" numFmtId="0" xfId="0" applyAlignment="1" applyBorder="1" applyFont="1">
      <alignment vertical="bottom"/>
    </xf>
    <xf borderId="7" fillId="14" fontId="30" numFmtId="0" xfId="0" applyAlignment="1" applyBorder="1" applyFont="1">
      <alignment readingOrder="0" vertical="bottom"/>
    </xf>
    <xf borderId="8" fillId="14" fontId="30" numFmtId="0" xfId="0" applyAlignment="1" applyBorder="1" applyFont="1">
      <alignment readingOrder="0" vertical="bottom"/>
    </xf>
    <xf borderId="9" fillId="2" fontId="12" numFmtId="0" xfId="0" applyAlignment="1" applyBorder="1" applyFont="1">
      <alignment horizontal="right" vertical="bottom"/>
    </xf>
    <xf borderId="0" fillId="2" fontId="1" numFmtId="0" xfId="0" applyAlignment="1" applyFont="1">
      <alignment horizontal="center" readingOrder="0" vertical="bottom"/>
    </xf>
    <xf borderId="0" fillId="2" fontId="1" numFmtId="0" xfId="0" applyAlignment="1" applyFont="1">
      <alignment horizontal="center"/>
    </xf>
    <xf borderId="10" fillId="2" fontId="1" numFmtId="0" xfId="0" applyAlignment="1" applyBorder="1" applyFont="1">
      <alignment horizontal="center"/>
    </xf>
    <xf borderId="10" fillId="2" fontId="1" numFmtId="0" xfId="0" applyBorder="1" applyFont="1"/>
    <xf borderId="9" fillId="2" fontId="1" numFmtId="0" xfId="0" applyAlignment="1" applyBorder="1" applyFont="1">
      <alignment vertical="bottom"/>
    </xf>
    <xf borderId="0" fillId="2" fontId="37" numFmtId="0" xfId="0" applyAlignment="1" applyFont="1">
      <alignment vertical="bottom"/>
    </xf>
    <xf borderId="11" fillId="2" fontId="1" numFmtId="0" xfId="0" applyAlignment="1" applyBorder="1" applyFont="1">
      <alignment vertical="bottom"/>
    </xf>
    <xf borderId="15" fillId="2" fontId="1" numFmtId="0" xfId="0" applyAlignment="1" applyBorder="1" applyFont="1">
      <alignment horizontal="center" vertical="bottom"/>
    </xf>
    <xf borderId="15" fillId="2" fontId="38" numFmtId="0" xfId="0" applyAlignment="1" applyBorder="1" applyFont="1">
      <alignment vertical="bottom"/>
    </xf>
    <xf borderId="15" fillId="2" fontId="1" numFmtId="0" xfId="0" applyAlignment="1" applyBorder="1" applyFont="1">
      <alignment horizontal="center" readingOrder="0" vertical="bottom"/>
    </xf>
    <xf borderId="15" fillId="2" fontId="39" numFmtId="0" xfId="0" applyAlignment="1" applyBorder="1" applyFont="1">
      <alignment horizontal="center" readingOrder="0" vertical="bottom"/>
    </xf>
    <xf borderId="15" fillId="2" fontId="1" numFmtId="0" xfId="0" applyAlignment="1" applyBorder="1" applyFont="1">
      <alignment horizontal="center"/>
    </xf>
    <xf borderId="12" fillId="2" fontId="1" numFmtId="0" xfId="0" applyBorder="1" applyFont="1"/>
    <xf borderId="9" fillId="15" fontId="1" numFmtId="0" xfId="0" applyAlignment="1" applyBorder="1" applyFill="1" applyFont="1">
      <alignment vertical="bottom"/>
    </xf>
    <xf borderId="0" fillId="15" fontId="1" numFmtId="0" xfId="0" applyAlignment="1" applyFont="1">
      <alignment horizontal="center" vertical="bottom"/>
    </xf>
    <xf borderId="0" fillId="15" fontId="1" numFmtId="0" xfId="0" applyAlignment="1" applyFont="1">
      <alignment vertical="bottom"/>
    </xf>
    <xf borderId="0" fillId="15" fontId="1" numFmtId="0" xfId="0" applyAlignment="1" applyFont="1">
      <alignment horizontal="center" readingOrder="0" vertical="bottom"/>
    </xf>
    <xf borderId="0" fillId="15" fontId="1" numFmtId="0" xfId="0" applyAlignment="1" applyFont="1">
      <alignment horizontal="center"/>
    </xf>
    <xf borderId="10" fillId="15" fontId="1" numFmtId="0" xfId="0" applyBorder="1" applyFont="1"/>
    <xf borderId="0" fillId="2" fontId="40" numFmtId="0" xfId="0" applyAlignment="1" applyFont="1">
      <alignment horizontal="center" readingOrder="0" vertical="bottom"/>
    </xf>
    <xf borderId="12" fillId="2" fontId="1" numFmtId="0" xfId="0" applyAlignment="1" applyBorder="1" applyFont="1">
      <alignment horizontal="center"/>
    </xf>
    <xf borderId="11" fillId="2" fontId="12" numFmtId="0" xfId="0" applyAlignment="1" applyBorder="1" applyFont="1">
      <alignment horizontal="right" vertical="bottom"/>
    </xf>
    <xf borderId="0" fillId="16" fontId="1" numFmtId="0" xfId="0" applyAlignment="1" applyFill="1" applyFont="1">
      <alignment readingOrder="0" vertical="bottom"/>
    </xf>
    <xf borderId="0" fillId="16" fontId="41" numFmtId="0" xfId="0" applyAlignment="1" applyFont="1">
      <alignment horizontal="center" readingOrder="0" vertical="bottom"/>
    </xf>
    <xf borderId="0" fillId="2" fontId="42" numFmtId="0" xfId="0" applyAlignment="1" applyFont="1">
      <alignment horizontal="center" vertical="bottom"/>
    </xf>
    <xf borderId="10" fillId="0" fontId="1" numFmtId="0" xfId="0" applyBorder="1" applyFont="1"/>
    <xf borderId="0" fillId="0" fontId="1" numFmtId="0" xfId="0" applyAlignment="1" applyFont="1">
      <alignment horizontal="center"/>
    </xf>
    <xf borderId="10" fillId="0" fontId="1" numFmtId="0" xfId="0" applyAlignment="1" applyBorder="1" applyFont="1">
      <alignment horizontal="center"/>
    </xf>
    <xf borderId="15" fillId="16" fontId="1" numFmtId="0" xfId="0" applyAlignment="1" applyBorder="1" applyFont="1">
      <alignment readingOrder="0" vertical="bottom"/>
    </xf>
    <xf borderId="15" fillId="16" fontId="43" numFmtId="0" xfId="0" applyAlignment="1" applyBorder="1" applyFont="1">
      <alignment horizontal="center" readingOrder="0" vertical="bottom"/>
    </xf>
    <xf borderId="15" fillId="2" fontId="44" numFmtId="0" xfId="0" applyAlignment="1" applyBorder="1" applyFont="1">
      <alignment horizontal="center" vertical="bottom"/>
    </xf>
    <xf borderId="15" fillId="0" fontId="1" numFmtId="0" xfId="0" applyBorder="1" applyFont="1"/>
    <xf borderId="12" fillId="0" fontId="1" numFmtId="0" xfId="0" applyBorder="1" applyFont="1"/>
    <xf borderId="9" fillId="14" fontId="12" numFmtId="0" xfId="0" applyAlignment="1" applyBorder="1" applyFont="1">
      <alignment horizontal="right" vertical="bottom"/>
    </xf>
    <xf borderId="0" fillId="14" fontId="1" numFmtId="0" xfId="0" applyAlignment="1" applyFont="1">
      <alignment horizontal="center" vertical="bottom"/>
    </xf>
    <xf borderId="0" fillId="14" fontId="1" numFmtId="0" xfId="0" applyAlignment="1" applyFont="1">
      <alignment vertical="bottom"/>
    </xf>
    <xf borderId="0" fillId="14" fontId="45" numFmtId="0" xfId="0" applyAlignment="1" applyFont="1">
      <alignment horizontal="center" readingOrder="0" vertical="bottom"/>
    </xf>
    <xf borderId="0" fillId="14" fontId="46" numFmtId="0" xfId="0" applyAlignment="1" applyFont="1">
      <alignment horizontal="center" vertical="bottom"/>
    </xf>
    <xf borderId="0" fillId="14" fontId="1" numFmtId="0" xfId="0" applyFont="1"/>
    <xf borderId="10" fillId="14" fontId="1" numFmtId="0" xfId="0" applyBorder="1" applyFont="1"/>
    <xf borderId="9" fillId="14" fontId="12" numFmtId="0" xfId="0" applyAlignment="1" applyBorder="1" applyFont="1">
      <alignment horizontal="right" readingOrder="0" vertical="bottom"/>
    </xf>
    <xf borderId="9" fillId="14" fontId="1" numFmtId="0" xfId="0" applyAlignment="1" applyBorder="1" applyFont="1">
      <alignment vertical="bottom"/>
    </xf>
    <xf borderId="0" fillId="14" fontId="1" numFmtId="0" xfId="0" applyAlignment="1" applyFont="1">
      <alignment readingOrder="0" vertical="bottom"/>
    </xf>
    <xf borderId="15" fillId="0" fontId="47" numFmtId="0" xfId="0" applyAlignment="1" applyBorder="1" applyFont="1">
      <alignment vertical="bottom"/>
    </xf>
    <xf borderId="15" fillId="0" fontId="1" numFmtId="0" xfId="0" applyAlignment="1" applyBorder="1" applyFont="1">
      <alignment horizontal="center"/>
    </xf>
    <xf borderId="12" fillId="0" fontId="1" numFmtId="0" xfId="0" applyAlignment="1" applyBorder="1" applyFont="1">
      <alignment readingOrder="0"/>
    </xf>
    <xf borderId="9" fillId="0" fontId="12" numFmtId="0" xfId="0" applyAlignment="1" applyBorder="1" applyFont="1">
      <alignment horizontal="right" vertical="bottom"/>
    </xf>
    <xf borderId="0" fillId="0" fontId="1" numFmtId="0" xfId="0" applyAlignment="1" applyFont="1">
      <alignment horizontal="center" vertical="bottom"/>
    </xf>
    <xf borderId="0" fillId="16" fontId="48" numFmtId="0" xfId="0" applyAlignment="1" applyFont="1">
      <alignment horizontal="center" readingOrder="0" vertical="bottom"/>
    </xf>
    <xf borderId="0" fillId="0" fontId="1" numFmtId="0" xfId="0" applyAlignment="1" applyFont="1">
      <alignment horizontal="center" readingOrder="0"/>
    </xf>
    <xf borderId="9" fillId="0" fontId="1" numFmtId="0" xfId="0" applyAlignment="1" applyBorder="1" applyFont="1">
      <alignment vertical="bottom"/>
    </xf>
    <xf borderId="15" fillId="16" fontId="1" numFmtId="0" xfId="0" applyAlignment="1" applyBorder="1" applyFont="1">
      <alignment vertical="bottom"/>
    </xf>
    <xf borderId="0" fillId="0" fontId="49" numFmtId="0" xfId="0" applyAlignment="1" applyFont="1">
      <alignment vertical="bottom"/>
    </xf>
    <xf borderId="11" fillId="17" fontId="12" numFmtId="0" xfId="0" applyAlignment="1" applyBorder="1" applyFill="1" applyFont="1">
      <alignment horizontal="right" vertical="bottom"/>
    </xf>
    <xf borderId="15" fillId="17" fontId="1" numFmtId="0" xfId="0" applyAlignment="1" applyBorder="1" applyFont="1">
      <alignment horizontal="center" vertical="bottom"/>
    </xf>
    <xf borderId="15" fillId="17" fontId="50" numFmtId="0" xfId="0" applyAlignment="1" applyBorder="1" applyFont="1">
      <alignment vertical="bottom"/>
    </xf>
    <xf borderId="15" fillId="17" fontId="1" numFmtId="0" xfId="0" applyAlignment="1" applyBorder="1" applyFont="1">
      <alignment horizontal="center" readingOrder="0" vertical="bottom"/>
    </xf>
    <xf borderId="15" fillId="17" fontId="1" numFmtId="0" xfId="0" applyAlignment="1" applyBorder="1" applyFont="1">
      <alignment horizontal="center"/>
    </xf>
    <xf borderId="12" fillId="17" fontId="1" numFmtId="0" xfId="0" applyBorder="1" applyFont="1"/>
    <xf borderId="9" fillId="0" fontId="12" numFmtId="0" xfId="0" applyAlignment="1" applyBorder="1" applyFont="1">
      <alignment horizontal="right" readingOrder="0" shrinkToFit="0" vertical="bottom" wrapText="0"/>
    </xf>
    <xf borderId="0" fillId="16" fontId="1" numFmtId="0" xfId="0" applyAlignment="1" applyFont="1">
      <alignment vertical="bottom"/>
    </xf>
    <xf borderId="11" fillId="0" fontId="1" numFmtId="0" xfId="0" applyAlignment="1" applyBorder="1" applyFont="1">
      <alignment vertical="bottom"/>
    </xf>
    <xf borderId="15" fillId="0" fontId="1" numFmtId="0" xfId="0" applyAlignment="1" applyBorder="1" applyFont="1">
      <alignment horizontal="center" vertical="bottom"/>
    </xf>
    <xf borderId="15" fillId="0" fontId="1" numFmtId="0" xfId="0" applyAlignment="1" applyBorder="1" applyFont="1">
      <alignment vertical="bottom"/>
    </xf>
    <xf borderId="15" fillId="0" fontId="1" numFmtId="0" xfId="0" applyAlignment="1" applyBorder="1" applyFont="1">
      <alignment horizontal="center" readingOrder="0" vertical="bottom"/>
    </xf>
    <xf borderId="15" fillId="0" fontId="51" numFmtId="0" xfId="0" applyAlignment="1" applyBorder="1" applyFont="1">
      <alignment horizontal="center" vertical="bottom"/>
    </xf>
    <xf borderId="15" fillId="16" fontId="52" numFmtId="0" xfId="0" applyAlignment="1" applyBorder="1" applyFont="1">
      <alignment horizontal="center" readingOrder="0" vertical="bottom"/>
    </xf>
    <xf borderId="15" fillId="2" fontId="53" numFmtId="0" xfId="0" applyAlignment="1" applyBorder="1" applyFont="1">
      <alignment vertical="bottom"/>
    </xf>
    <xf borderId="15" fillId="2" fontId="1" numFmtId="0" xfId="0" applyBorder="1" applyFont="1"/>
    <xf borderId="0" fillId="2" fontId="54" numFmtId="0" xfId="0" applyAlignment="1" applyFont="1">
      <alignment horizontal="center" readingOrder="0" vertical="bottom"/>
    </xf>
    <xf borderId="0" fillId="0" fontId="54" numFmtId="0" xfId="0" applyAlignment="1" applyFont="1">
      <alignment horizontal="center" readingOrder="0" vertical="bottom"/>
    </xf>
    <xf borderId="0" fillId="2" fontId="55" numFmtId="0" xfId="0" applyAlignment="1" applyFont="1">
      <alignment vertical="bottom"/>
    </xf>
    <xf borderId="16" fillId="0" fontId="55" numFmtId="0" xfId="0" applyAlignment="1" applyBorder="1" applyFont="1">
      <alignment vertical="bottom"/>
    </xf>
    <xf borderId="16" fillId="11" fontId="56" numFmtId="0" xfId="0" applyAlignment="1" applyBorder="1" applyFont="1">
      <alignment horizontal="center" vertical="bottom"/>
    </xf>
    <xf borderId="16" fillId="15" fontId="55" numFmtId="0" xfId="0" applyAlignment="1" applyBorder="1" applyFont="1">
      <alignment vertical="bottom"/>
    </xf>
    <xf borderId="16" fillId="5" fontId="1" numFmtId="166" xfId="0" applyAlignment="1" applyBorder="1" applyFont="1" applyNumberFormat="1">
      <alignment vertical="bottom"/>
    </xf>
    <xf borderId="16" fillId="0" fontId="1" numFmtId="0" xfId="0" applyAlignment="1" applyBorder="1" applyFont="1">
      <alignment vertical="bottom"/>
    </xf>
    <xf borderId="16" fillId="5" fontId="1" numFmtId="0" xfId="0" applyAlignment="1" applyBorder="1" applyFont="1">
      <alignment readingOrder="0" vertical="bottom"/>
    </xf>
    <xf borderId="16" fillId="0" fontId="1" numFmtId="0" xfId="0" applyAlignment="1" applyBorder="1" applyFont="1">
      <alignment readingOrder="0" vertical="bottom"/>
    </xf>
    <xf borderId="16" fillId="5" fontId="1" numFmtId="0" xfId="0" applyAlignment="1" applyBorder="1" applyFont="1">
      <alignment vertical="bottom"/>
    </xf>
    <xf borderId="16" fillId="15" fontId="1" numFmtId="0" xfId="0" applyAlignment="1" applyBorder="1" applyFont="1">
      <alignment readingOrder="0" vertical="bottom"/>
    </xf>
    <xf borderId="16" fillId="15" fontId="1" numFmtId="0" xfId="0" applyAlignment="1" applyBorder="1" applyFont="1">
      <alignment vertical="bottom"/>
    </xf>
    <xf borderId="16" fillId="5" fontId="1" numFmtId="0" xfId="0" applyAlignment="1" applyBorder="1" applyFont="1">
      <alignment vertical="bottom"/>
    </xf>
    <xf borderId="16" fillId="0" fontId="1" numFmtId="0" xfId="0" applyAlignment="1" applyBorder="1" applyFont="1">
      <alignment vertical="bottom"/>
    </xf>
    <xf borderId="0" fillId="2" fontId="55" numFmtId="0" xfId="0" applyAlignment="1" applyFont="1">
      <alignment readingOrder="0" vertical="bottom"/>
    </xf>
    <xf borderId="16" fillId="0" fontId="55" numFmtId="0" xfId="0" applyAlignment="1" applyBorder="1" applyFont="1">
      <alignment readingOrder="0" vertical="bottom"/>
    </xf>
    <xf borderId="16" fillId="5" fontId="1" numFmtId="166" xfId="0" applyAlignment="1" applyBorder="1" applyFont="1" applyNumberFormat="1">
      <alignment vertical="bottom"/>
    </xf>
    <xf borderId="0" fillId="2" fontId="57" numFmtId="0" xfId="0" applyAlignment="1" applyFont="1">
      <alignment vertical="bottom"/>
    </xf>
    <xf borderId="0" fillId="5" fontId="57" numFmtId="0" xfId="0" applyAlignment="1" applyFont="1">
      <alignment vertical="bottom"/>
    </xf>
    <xf borderId="0" fillId="5" fontId="1" numFmtId="0" xfId="0" applyAlignment="1" applyFont="1">
      <alignment vertical="bottom"/>
    </xf>
    <xf borderId="0" fillId="18" fontId="58" numFmtId="0" xfId="0" applyAlignment="1" applyFill="1" applyFont="1">
      <alignment vertical="bottom"/>
    </xf>
    <xf borderId="0" fillId="18" fontId="16" numFmtId="0" xfId="0" applyAlignment="1" applyFont="1">
      <alignment vertical="bottom"/>
    </xf>
    <xf borderId="0" fillId="18" fontId="16" numFmtId="0" xfId="0" applyFont="1"/>
    <xf borderId="0" fillId="5" fontId="1" numFmtId="0" xfId="0" applyAlignment="1" applyFont="1">
      <alignment shrinkToFit="0" vertical="bottom" wrapText="1"/>
    </xf>
    <xf borderId="0" fillId="11" fontId="59" numFmtId="0" xfId="0" applyAlignment="1" applyFont="1">
      <alignment horizontal="left" shrinkToFit="0" vertical="bottom" wrapText="1"/>
    </xf>
    <xf borderId="0" fillId="11" fontId="16" numFmtId="0" xfId="0" applyAlignment="1" applyFont="1">
      <alignment vertical="bottom"/>
    </xf>
    <xf borderId="0" fillId="11" fontId="16" numFmtId="0" xfId="0" applyFont="1"/>
    <xf borderId="0" fillId="11" fontId="16" numFmtId="0" xfId="0" applyAlignment="1" applyFont="1">
      <alignment shrinkToFit="0" vertical="bottom" wrapText="1"/>
    </xf>
    <xf borderId="0" fillId="5" fontId="12" numFmtId="0" xfId="0" applyAlignment="1" applyFont="1">
      <alignment vertical="bottom"/>
    </xf>
    <xf borderId="0" fillId="0" fontId="12" numFmtId="0" xfId="0" applyAlignment="1" applyFont="1">
      <alignment vertical="bottom"/>
    </xf>
    <xf borderId="17" fillId="0" fontId="12" numFmtId="0" xfId="0" applyAlignment="1" applyBorder="1" applyFont="1">
      <alignment shrinkToFit="0" vertical="bottom" wrapText="1"/>
    </xf>
    <xf borderId="17" fillId="0" fontId="12" numFmtId="0" xfId="0" applyAlignment="1" applyBorder="1" applyFont="1">
      <alignment horizontal="left" shrinkToFit="0" vertical="bottom" wrapText="1"/>
    </xf>
    <xf borderId="17" fillId="0" fontId="5" numFmtId="0" xfId="0" applyBorder="1" applyFont="1"/>
    <xf borderId="18" fillId="0" fontId="60" numFmtId="0" xfId="0" applyAlignment="1" applyBorder="1" applyFont="1">
      <alignment horizontal="left" readingOrder="0" vertical="bottom"/>
    </xf>
    <xf borderId="18" fillId="0" fontId="60" numFmtId="0" xfId="0" applyAlignment="1" applyBorder="1" applyFont="1">
      <alignment horizontal="left" readingOrder="0" shrinkToFit="0" vertical="bottom" wrapText="1"/>
    </xf>
    <xf borderId="18" fillId="0" fontId="60" numFmtId="0" xfId="0" applyAlignment="1" applyBorder="1" applyFont="1">
      <alignment horizontal="left" vertical="bottom"/>
    </xf>
    <xf borderId="18" fillId="0" fontId="61" numFmtId="0" xfId="0" applyAlignment="1" applyBorder="1" applyFont="1">
      <alignment horizontal="left" readingOrder="0" vertical="bottom"/>
    </xf>
    <xf borderId="18" fillId="0" fontId="60" numFmtId="0" xfId="0" applyAlignment="1" applyBorder="1" applyFont="1">
      <alignment horizontal="left"/>
    </xf>
    <xf borderId="18" fillId="0" fontId="1" numFmtId="0" xfId="0" applyAlignment="1" applyBorder="1" applyFont="1">
      <alignment horizontal="left"/>
    </xf>
    <xf borderId="19" fillId="0" fontId="1" numFmtId="0" xfId="0" applyAlignment="1" applyBorder="1" applyFont="1">
      <alignment horizontal="left"/>
    </xf>
    <xf borderId="0" fillId="5" fontId="1" numFmtId="0" xfId="0" applyAlignment="1" applyFont="1">
      <alignment readingOrder="0" vertical="bottom"/>
    </xf>
    <xf borderId="0" fillId="5" fontId="1" numFmtId="0" xfId="0" applyAlignment="1" applyFont="1">
      <alignment horizontal="center" readingOrder="0" vertical="bottom"/>
    </xf>
    <xf borderId="0" fillId="19" fontId="1" numFmtId="0" xfId="0" applyAlignment="1" applyFill="1" applyFont="1">
      <alignment vertical="bottom"/>
    </xf>
    <xf borderId="0" fillId="19" fontId="1" numFmtId="0" xfId="0" applyAlignment="1" applyFont="1">
      <alignment horizontal="center" vertical="bottom"/>
    </xf>
    <xf borderId="0" fillId="0" fontId="62" numFmtId="0" xfId="0" applyAlignment="1" applyFont="1">
      <alignment readingOrder="0" vertical="bottom"/>
    </xf>
    <xf borderId="16" fillId="0" fontId="12" numFmtId="0" xfId="0" applyAlignment="1" applyBorder="1" applyFont="1">
      <alignment horizontal="right" shrinkToFit="0" wrapText="1"/>
    </xf>
    <xf borderId="16" fillId="0" fontId="12" numFmtId="0" xfId="0" applyAlignment="1" applyBorder="1" applyFont="1">
      <alignment shrinkToFit="0" wrapText="1"/>
    </xf>
    <xf borderId="16" fillId="0" fontId="1" numFmtId="0" xfId="0" applyBorder="1" applyFont="1"/>
    <xf borderId="16" fillId="0" fontId="1" numFmtId="0" xfId="0" applyAlignment="1" applyBorder="1" applyFont="1">
      <alignment horizontal="center"/>
    </xf>
    <xf borderId="20" fillId="0" fontId="63" numFmtId="0" xfId="0" applyAlignment="1" applyBorder="1" applyFont="1">
      <alignment shrinkToFit="0" vertical="top" wrapText="0"/>
    </xf>
    <xf borderId="20" fillId="0" fontId="1" numFmtId="0" xfId="0" applyBorder="1" applyFont="1"/>
    <xf borderId="16" fillId="2" fontId="64" numFmtId="0" xfId="0" applyAlignment="1" applyBorder="1" applyFont="1">
      <alignment horizontal="right" shrinkToFit="0" wrapText="1"/>
    </xf>
    <xf borderId="16" fillId="2" fontId="64" numFmtId="0" xfId="0" applyAlignment="1" applyBorder="1" applyFont="1">
      <alignment shrinkToFit="0" wrapText="1"/>
    </xf>
    <xf borderId="21" fillId="16" fontId="65" numFmtId="0" xfId="0" applyAlignment="1" applyBorder="1" applyFont="1">
      <alignment horizontal="center" shrinkToFit="0" vertical="center" wrapText="1"/>
    </xf>
    <xf borderId="22" fillId="0" fontId="5" numFmtId="0" xfId="0" applyBorder="1" applyFont="1"/>
    <xf borderId="16" fillId="2" fontId="64" numFmtId="0" xfId="0" applyAlignment="1" applyBorder="1" applyFont="1">
      <alignment horizontal="center" shrinkToFit="0" wrapText="1"/>
    </xf>
    <xf borderId="16" fillId="2" fontId="66" numFmtId="0" xfId="0" applyAlignment="1" applyBorder="1" applyFont="1">
      <alignment horizontal="center" shrinkToFit="0" textRotation="45" vertical="bottom" wrapText="1"/>
    </xf>
    <xf borderId="16" fillId="2" fontId="67" numFmtId="0" xfId="0" applyAlignment="1" applyBorder="1" applyFont="1">
      <alignment horizontal="center" shrinkToFit="0" textRotation="45" vertical="bottom" wrapText="1"/>
    </xf>
    <xf borderId="20" fillId="2" fontId="66" numFmtId="0" xfId="0" applyAlignment="1" applyBorder="1" applyFont="1">
      <alignment horizontal="center" shrinkToFit="0" vertical="bottom" wrapText="1"/>
    </xf>
    <xf borderId="21" fillId="0" fontId="1" numFmtId="0" xfId="0" applyAlignment="1" applyBorder="1" applyFont="1">
      <alignment readingOrder="0"/>
    </xf>
    <xf borderId="16" fillId="0" fontId="68" numFmtId="0" xfId="0" applyAlignment="1" applyBorder="1" applyFont="1">
      <alignment horizontal="center"/>
    </xf>
    <xf borderId="16" fillId="0" fontId="69" numFmtId="0" xfId="0" applyAlignment="1" applyBorder="1" applyFont="1">
      <alignment horizontal="center"/>
    </xf>
    <xf borderId="16" fillId="0" fontId="68" numFmtId="0" xfId="0" applyAlignment="1" applyBorder="1" applyFont="1">
      <alignment horizontal="center" shrinkToFit="0" wrapText="0"/>
    </xf>
    <xf borderId="16" fillId="2" fontId="70" numFmtId="0" xfId="0" applyAlignment="1" applyBorder="1" applyFont="1">
      <alignment horizontal="center"/>
    </xf>
    <xf borderId="0" fillId="2" fontId="68" numFmtId="0" xfId="0" applyAlignment="1" applyFont="1">
      <alignment horizontal="center"/>
    </xf>
    <xf borderId="16" fillId="0" fontId="1" numFmtId="0" xfId="0" applyAlignment="1" applyBorder="1" applyFont="1">
      <alignment readingOrder="0"/>
    </xf>
    <xf borderId="16" fillId="0" fontId="1" numFmtId="0" xfId="0" applyAlignment="1" applyBorder="1" applyFont="1">
      <alignment horizontal="center" readingOrder="0"/>
    </xf>
    <xf borderId="16" fillId="0" fontId="12" numFmtId="0" xfId="0" applyAlignment="1" applyBorder="1" applyFont="1">
      <alignment horizontal="right" readingOrder="0" shrinkToFit="0" wrapText="1"/>
    </xf>
    <xf borderId="16" fillId="0" fontId="71" numFmtId="0" xfId="0" applyAlignment="1" applyBorder="1" applyFont="1">
      <alignment horizontal="center"/>
    </xf>
    <xf borderId="16" fillId="0" fontId="71" numFmtId="0" xfId="0" applyAlignment="1" applyBorder="1" applyFont="1">
      <alignment horizontal="center" shrinkToFit="0" wrapText="0"/>
    </xf>
    <xf borderId="16" fillId="2" fontId="71" numFmtId="0" xfId="0" applyAlignment="1" applyBorder="1" applyFont="1">
      <alignment horizontal="center"/>
    </xf>
    <xf borderId="16" fillId="0" fontId="12" numFmtId="0" xfId="0" applyAlignment="1" applyBorder="1" applyFont="1">
      <alignment horizontal="center" vertical="bottom"/>
    </xf>
    <xf borderId="16" fillId="0" fontId="12" numFmtId="0" xfId="0" applyAlignment="1" applyBorder="1" applyFont="1">
      <alignment shrinkToFit="0" vertical="bottom" wrapText="1"/>
    </xf>
    <xf borderId="16" fillId="0" fontId="12" numFmtId="0" xfId="0" applyAlignment="1" applyBorder="1" applyFont="1">
      <alignment horizontal="center" shrinkToFit="0" vertical="bottom" wrapText="1"/>
    </xf>
    <xf borderId="0" fillId="0" fontId="12" numFmtId="0" xfId="0" applyAlignment="1" applyFont="1">
      <alignment horizontal="center" readingOrder="0" shrinkToFit="0" vertical="bottom" wrapText="1"/>
    </xf>
    <xf borderId="16" fillId="0" fontId="71" numFmtId="0" xfId="0" applyAlignment="1" applyBorder="1" applyFont="1">
      <alignment vertical="bottom"/>
    </xf>
    <xf borderId="16" fillId="2" fontId="71" numFmtId="0" xfId="0" applyAlignment="1" applyBorder="1" applyFont="1">
      <alignment vertical="bottom"/>
    </xf>
    <xf borderId="16" fillId="0" fontId="71" numFmtId="0" xfId="0" applyAlignment="1" applyBorder="1" applyFont="1">
      <alignment vertical="bottom"/>
    </xf>
    <xf borderId="16" fillId="2" fontId="71" numFmtId="0" xfId="0" applyAlignment="1" applyBorder="1" applyFont="1">
      <alignment vertical="bottom"/>
    </xf>
    <xf borderId="0" fillId="6" fontId="1" numFmtId="0" xfId="0" applyAlignment="1" applyFont="1">
      <alignment vertical="bottom"/>
    </xf>
    <xf borderId="0" fillId="6" fontId="1" numFmtId="0" xfId="0" applyAlignment="1" applyFont="1">
      <alignment vertical="bottom"/>
    </xf>
    <xf borderId="0" fillId="6" fontId="16" numFmtId="0" xfId="0" applyAlignment="1" applyFont="1">
      <alignment vertical="bottom"/>
    </xf>
    <xf borderId="0" fillId="6" fontId="1" numFmtId="9" xfId="0" applyAlignment="1" applyFont="1" applyNumberFormat="1">
      <alignment horizontal="center" vertical="bottom"/>
    </xf>
    <xf borderId="0" fillId="6" fontId="1" numFmtId="0" xfId="0" applyFont="1"/>
    <xf borderId="16" fillId="0" fontId="1" numFmtId="0" xfId="0" applyAlignment="1" applyBorder="1" applyFont="1">
      <alignment horizontal="center" readingOrder="0" vertical="bottom"/>
    </xf>
    <xf borderId="16" fillId="2" fontId="1" numFmtId="0" xfId="0" applyAlignment="1" applyBorder="1" applyFont="1">
      <alignment horizontal="center" vertical="bottom"/>
    </xf>
    <xf borderId="16" fillId="20" fontId="1" numFmtId="0" xfId="0" applyAlignment="1" applyBorder="1" applyFill="1" applyFont="1">
      <alignment vertical="bottom"/>
    </xf>
    <xf borderId="16" fillId="0" fontId="1" numFmtId="9" xfId="0" applyAlignment="1" applyBorder="1" applyFont="1" applyNumberFormat="1">
      <alignment horizontal="center" vertical="bottom"/>
    </xf>
    <xf borderId="16" fillId="0" fontId="1" numFmtId="0" xfId="0" applyAlignment="1" applyBorder="1" applyFont="1">
      <alignment horizontal="center" vertical="bottom"/>
    </xf>
    <xf borderId="16" fillId="2" fontId="1" numFmtId="0" xfId="0" applyAlignment="1" applyBorder="1" applyFont="1">
      <alignment horizontal="center" readingOrder="0" vertical="bottom"/>
    </xf>
    <xf borderId="16" fillId="2" fontId="1" numFmtId="0" xfId="0" applyAlignment="1" applyBorder="1" applyFont="1">
      <alignment horizontal="center" readingOrder="0" vertical="bottom"/>
    </xf>
    <xf borderId="16" fillId="2" fontId="1" numFmtId="0" xfId="0" applyAlignment="1" applyBorder="1" applyFont="1">
      <alignment horizontal="center" vertical="bottom"/>
    </xf>
    <xf borderId="16" fillId="2" fontId="72" numFmtId="0" xfId="0" applyAlignment="1" applyBorder="1" applyFont="1">
      <alignment horizontal="center" readingOrder="0" vertical="bottom"/>
    </xf>
    <xf borderId="16" fillId="21" fontId="1" numFmtId="0" xfId="0" applyAlignment="1" applyBorder="1" applyFill="1" applyFont="1">
      <alignment horizontal="center" readingOrder="0" vertical="bottom"/>
    </xf>
    <xf borderId="0" fillId="22" fontId="1" numFmtId="0" xfId="0" applyAlignment="1" applyFill="1" applyFont="1">
      <alignment horizontal="center" readingOrder="0"/>
    </xf>
    <xf borderId="0" fillId="22" fontId="14" numFmtId="0" xfId="0" applyAlignment="1" applyFont="1">
      <alignment horizontal="left" readingOrder="0"/>
    </xf>
    <xf borderId="16" fillId="23" fontId="1" numFmtId="0" xfId="0" applyAlignment="1" applyBorder="1" applyFill="1" applyFont="1">
      <alignment horizontal="center" readingOrder="0" vertical="bottom"/>
    </xf>
    <xf borderId="16" fillId="23" fontId="1" numFmtId="0" xfId="0" applyAlignment="1" applyBorder="1" applyFont="1">
      <alignment horizontal="center" vertical="bottom"/>
    </xf>
    <xf borderId="16" fillId="23" fontId="1" numFmtId="0" xfId="0" applyAlignment="1" applyBorder="1" applyFont="1">
      <alignment vertical="bottom"/>
    </xf>
    <xf borderId="16" fillId="23" fontId="1" numFmtId="9" xfId="0" applyAlignment="1" applyBorder="1" applyFont="1" applyNumberFormat="1">
      <alignment horizontal="center" vertical="bottom"/>
    </xf>
    <xf borderId="16" fillId="23" fontId="1" numFmtId="0" xfId="0" applyAlignment="1" applyBorder="1" applyFont="1">
      <alignment horizontal="center" readingOrder="0" vertical="bottom"/>
    </xf>
    <xf borderId="0" fillId="23" fontId="1" numFmtId="0" xfId="0" applyAlignment="1" applyFont="1">
      <alignment vertical="bottom"/>
    </xf>
    <xf borderId="16" fillId="2" fontId="73" numFmtId="0" xfId="0" applyAlignment="1" applyBorder="1" applyFont="1">
      <alignment horizontal="center" readingOrder="0" vertical="bottom"/>
    </xf>
    <xf borderId="16" fillId="2" fontId="74" numFmtId="0" xfId="0" applyAlignment="1" applyBorder="1" applyFont="1">
      <alignment horizontal="center" readingOrder="0" vertical="bottom"/>
    </xf>
    <xf borderId="16" fillId="2" fontId="14" numFmtId="0" xfId="0" applyAlignment="1" applyBorder="1" applyFont="1">
      <alignment horizontal="center" readingOrder="0" vertical="bottom"/>
    </xf>
    <xf borderId="16" fillId="24" fontId="75" numFmtId="0" xfId="0" applyAlignment="1" applyBorder="1" applyFill="1" applyFont="1">
      <alignment horizontal="center" readingOrder="0" vertical="bottom"/>
    </xf>
    <xf borderId="16" fillId="7" fontId="75" numFmtId="0" xfId="0" applyAlignment="1" applyBorder="1" applyFont="1">
      <alignment horizontal="center" readingOrder="0" vertical="bottom"/>
    </xf>
    <xf borderId="16" fillId="2" fontId="75" numFmtId="0" xfId="0" applyAlignment="1" applyBorder="1" applyFont="1">
      <alignment horizontal="center" readingOrder="0" vertical="bottom"/>
    </xf>
    <xf borderId="16" fillId="2" fontId="75" numFmtId="0" xfId="0" applyAlignment="1" applyBorder="1" applyFont="1">
      <alignment horizontal="center" vertical="bottom"/>
    </xf>
    <xf borderId="16" fillId="0" fontId="1" numFmtId="0" xfId="0" applyAlignment="1" applyBorder="1" applyFont="1">
      <alignment horizontal="center" readingOrder="0" vertical="bottom"/>
    </xf>
    <xf borderId="16" fillId="6" fontId="1" numFmtId="0" xfId="0" applyAlignment="1" applyBorder="1" applyFont="1">
      <alignment vertical="bottom"/>
    </xf>
    <xf borderId="16" fillId="6" fontId="16" numFmtId="0" xfId="0" applyAlignment="1" applyBorder="1" applyFont="1">
      <alignment vertical="bottom"/>
    </xf>
    <xf borderId="16" fillId="6" fontId="1" numFmtId="0" xfId="0" applyAlignment="1" applyBorder="1" applyFont="1">
      <alignment horizontal="center" vertical="bottom"/>
    </xf>
    <xf borderId="0" fillId="0" fontId="1" numFmtId="164" xfId="0" applyAlignment="1" applyFont="1" applyNumberFormat="1">
      <alignment horizontal="right" shrinkToFit="0" vertical="bottom" wrapText="1"/>
    </xf>
    <xf borderId="0" fillId="0" fontId="1" numFmtId="0" xfId="0" applyAlignment="1" applyFont="1">
      <alignment horizontal="left" vertical="bottom"/>
    </xf>
    <xf borderId="0" fillId="0" fontId="1" numFmtId="0" xfId="0" applyAlignment="1" applyFont="1">
      <alignment horizontal="right" vertical="bottom"/>
    </xf>
    <xf borderId="0" fillId="0" fontId="1" numFmtId="0" xfId="0" applyAlignment="1" applyFont="1">
      <alignment horizontal="left" readingOrder="0" vertical="bottom"/>
    </xf>
    <xf borderId="0" fillId="0" fontId="1" numFmtId="164" xfId="0" applyAlignment="1" applyFont="1" applyNumberFormat="1">
      <alignment horizontal="right" readingOrder="0" shrinkToFit="0" vertical="bottom" wrapText="1"/>
    </xf>
    <xf borderId="0" fillId="2" fontId="76" numFmtId="0" xfId="0" applyAlignment="1" applyFont="1">
      <alignment horizontal="left" readingOrder="0" vertical="center"/>
    </xf>
    <xf borderId="0" fillId="5" fontId="76" numFmtId="0" xfId="0" applyAlignment="1" applyFont="1">
      <alignment horizontal="left" readingOrder="0" vertical="center"/>
    </xf>
    <xf borderId="0" fillId="18" fontId="76" numFmtId="0" xfId="0" applyAlignment="1" applyFont="1">
      <alignment horizontal="left" readingOrder="0" vertical="center"/>
    </xf>
    <xf borderId="0" fillId="11" fontId="77" numFmtId="0" xfId="0" applyAlignment="1" applyFont="1">
      <alignment horizontal="left" readingOrder="0" vertical="center"/>
    </xf>
    <xf borderId="0" fillId="11" fontId="30" numFmtId="0" xfId="0" applyAlignment="1" applyFont="1">
      <alignment vertical="bottom"/>
    </xf>
    <xf borderId="0" fillId="11" fontId="78" numFmtId="0" xfId="0" applyAlignment="1" applyFont="1">
      <alignment horizontal="left" vertical="bottom"/>
    </xf>
    <xf borderId="0" fillId="5" fontId="79" numFmtId="0" xfId="0" applyAlignment="1" applyFont="1">
      <alignment horizontal="left" vertical="bottom"/>
    </xf>
    <xf borderId="0" fillId="2" fontId="79" numFmtId="0" xfId="0" applyAlignment="1" applyFont="1">
      <alignment horizontal="left" vertical="bottom"/>
    </xf>
    <xf borderId="0" fillId="11" fontId="80" numFmtId="0" xfId="0" applyAlignment="1" applyFont="1">
      <alignment horizontal="left" vertical="bottom"/>
    </xf>
    <xf borderId="0" fillId="5" fontId="81" numFmtId="0" xfId="0" applyAlignment="1" applyFont="1">
      <alignment horizontal="left" vertical="bottom"/>
    </xf>
    <xf borderId="0" fillId="2" fontId="81" numFmtId="0" xfId="0" applyAlignment="1" applyFont="1">
      <alignment horizontal="left" vertical="bottom"/>
    </xf>
    <xf borderId="0" fillId="2" fontId="54" numFmtId="0" xfId="0" applyAlignment="1" applyFont="1">
      <alignment vertical="bottom"/>
    </xf>
    <xf borderId="0" fillId="5" fontId="54" numFmtId="0" xfId="0" applyAlignment="1" applyFont="1">
      <alignment vertical="bottom"/>
    </xf>
    <xf borderId="23" fillId="0" fontId="82" numFmtId="0" xfId="0" applyAlignment="1" applyBorder="1" applyFont="1">
      <alignment vertical="bottom"/>
    </xf>
    <xf borderId="23" fillId="0" fontId="5" numFmtId="0" xfId="0" applyBorder="1" applyFont="1"/>
    <xf borderId="0" fillId="0" fontId="54" numFmtId="0" xfId="0" applyAlignment="1" applyFont="1">
      <alignment readingOrder="0" vertical="bottom"/>
    </xf>
    <xf borderId="23" fillId="0" fontId="83" numFmtId="0" xfId="0" applyAlignment="1" applyBorder="1" applyFont="1">
      <alignment readingOrder="0" vertical="bottom"/>
    </xf>
    <xf borderId="0" fillId="2" fontId="54" numFmtId="0" xfId="0" applyFont="1"/>
    <xf borderId="0" fillId="5" fontId="54" numFmtId="0" xfId="0" applyFont="1"/>
    <xf borderId="23" fillId="0" fontId="54" numFmtId="0" xfId="0" applyAlignment="1" applyBorder="1" applyFont="1">
      <alignment readingOrder="0" vertical="bottom"/>
    </xf>
    <xf borderId="0" fillId="0" fontId="54" numFmtId="0" xfId="0" applyAlignment="1" applyFont="1">
      <alignment readingOrder="0" shrinkToFit="0" wrapText="1"/>
    </xf>
    <xf borderId="23" fillId="0" fontId="84" numFmtId="0" xfId="0" applyAlignment="1" applyBorder="1" applyFont="1">
      <alignment shrinkToFit="0" vertical="bottom" wrapText="1"/>
    </xf>
    <xf borderId="23" fillId="2" fontId="85" numFmtId="0" xfId="0" applyAlignment="1" applyBorder="1" applyFont="1">
      <alignment vertical="bottom"/>
    </xf>
    <xf borderId="24" fillId="2" fontId="54" numFmtId="0" xfId="0" applyAlignment="1" applyBorder="1" applyFont="1">
      <alignment readingOrder="0" shrinkToFit="0" wrapText="1"/>
    </xf>
    <xf borderId="24" fillId="0" fontId="5" numFmtId="0" xfId="0" applyBorder="1" applyFont="1"/>
    <xf borderId="23" fillId="2" fontId="86" numFmtId="0" xfId="0" applyAlignment="1" applyBorder="1" applyFont="1">
      <alignment vertical="bottom"/>
    </xf>
    <xf borderId="24" fillId="2" fontId="54" numFmtId="0" xfId="0" applyBorder="1" applyFont="1"/>
    <xf borderId="24" fillId="2" fontId="87" numFmtId="0" xfId="0" applyAlignment="1" applyBorder="1" applyFont="1">
      <alignment readingOrder="0"/>
    </xf>
    <xf borderId="24" fillId="2" fontId="54" numFmtId="0" xfId="0" applyAlignment="1" applyBorder="1" applyFont="1">
      <alignment readingOrder="0"/>
    </xf>
    <xf borderId="25" fillId="2" fontId="54" numFmtId="0" xfId="0" applyBorder="1" applyFont="1"/>
    <xf borderId="25" fillId="0" fontId="5" numFmtId="0" xfId="0" applyBorder="1" applyFont="1"/>
  </cellXfs>
  <cellStyles count="1">
    <cellStyle xfId="0" name="Normal" builtinId="0"/>
  </cellStyles>
  <dxfs count="9">
    <dxf>
      <font/>
      <fill>
        <patternFill patternType="none"/>
      </fill>
      <border/>
    </dxf>
    <dxf>
      <font>
        <color rgb="FFFFFFFF"/>
      </font>
      <fill>
        <patternFill patternType="solid">
          <fgColor rgb="FF434343"/>
          <bgColor rgb="FF434343"/>
        </patternFill>
      </fill>
      <border/>
    </dxf>
    <dxf>
      <font>
        <color rgb="FFF3F3F3"/>
      </font>
      <fill>
        <patternFill patternType="solid">
          <fgColor rgb="FF4A86E8"/>
          <bgColor rgb="FF4A86E8"/>
        </patternFill>
      </fill>
      <border/>
    </dxf>
    <dxf>
      <font>
        <color rgb="FFF3F3F3"/>
      </font>
      <fill>
        <patternFill patternType="solid">
          <fgColor rgb="FF434343"/>
          <bgColor rgb="FF434343"/>
        </patternFill>
      </fill>
      <border/>
    </dxf>
    <dxf>
      <font>
        <b/>
        <color rgb="FF434343"/>
      </font>
      <fill>
        <patternFill patternType="solid">
          <fgColor rgb="FFFFFFFF"/>
          <bgColor rgb="FFFFFFFF"/>
        </patternFill>
      </fill>
      <border/>
    </dxf>
    <dxf>
      <font/>
      <fill>
        <patternFill patternType="solid">
          <fgColor rgb="FFD9EAD3"/>
          <bgColor rgb="FFD9EAD3"/>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Assignment Progress-style">
      <tableStyleElement dxfId="6" type="headerRow"/>
      <tableStyleElement dxfId="7" type="firstRowStripe"/>
      <tableStyleElement dxfId="8"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7.png"/><Relationship Id="rId5" Type="http://schemas.openxmlformats.org/officeDocument/2006/relationships/image" Target="../media/image6.png"/><Relationship Id="rId6" Type="http://schemas.openxmlformats.org/officeDocument/2006/relationships/image" Target="../media/image19.png"/><Relationship Id="rId7" Type="http://schemas.openxmlformats.org/officeDocument/2006/relationships/image" Target="../media/image16.png"/><Relationship Id="rId8"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1.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3.png"/><Relationship Id="rId6" Type="http://schemas.openxmlformats.org/officeDocument/2006/relationships/image" Target="../media/image13.png"/><Relationship Id="rId7" Type="http://schemas.openxmlformats.org/officeDocument/2006/relationships/image" Target="../media/image14.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314325" cy="2000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0</xdr:row>
      <xdr:rowOff>0</xdr:rowOff>
    </xdr:from>
    <xdr:ext cx="52387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363075" cy="68103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0</xdr:rowOff>
    </xdr:from>
    <xdr:ext cx="9363075" cy="681037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xdr:row>
      <xdr:rowOff>0</xdr:rowOff>
    </xdr:from>
    <xdr:ext cx="9363075" cy="6810375"/>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xdr:row>
      <xdr:rowOff>0</xdr:rowOff>
    </xdr:from>
    <xdr:ext cx="9363075" cy="68103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xdr:row>
      <xdr:rowOff>0</xdr:rowOff>
    </xdr:from>
    <xdr:ext cx="9363075" cy="681037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xdr:row>
      <xdr:rowOff>0</xdr:rowOff>
    </xdr:from>
    <xdr:ext cx="10915650" cy="6334125"/>
    <xdr:pic>
      <xdr:nvPicPr>
        <xdr:cNvPr id="0" name="image19.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6</xdr:row>
      <xdr:rowOff>0</xdr:rowOff>
    </xdr:from>
    <xdr:ext cx="10915650" cy="6305550"/>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7</xdr:row>
      <xdr:rowOff>0</xdr:rowOff>
    </xdr:from>
    <xdr:ext cx="10915650" cy="633412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xdr:row>
      <xdr:rowOff>0</xdr:rowOff>
    </xdr:from>
    <xdr:ext cx="10915650" cy="6305550"/>
    <xdr:pic>
      <xdr:nvPicPr>
        <xdr:cNvPr id="0" name="image17.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9296400" cy="69723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9105900" cy="68294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9105900" cy="68294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9077325" cy="681037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9077325" cy="681037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9077325" cy="681037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9896475" cy="6181725"/>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7</xdr:row>
      <xdr:rowOff>0</xdr:rowOff>
    </xdr:from>
    <xdr:ext cx="9686925" cy="604837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D11:BM72" displayName="Table_1" id="1">
  <tableColumns count="6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s>
  <tableStyleInfo name="Assignment Progres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F8F"/>
      </a:accent1>
      <a:accent2>
        <a:srgbClr val="666666"/>
      </a:accent2>
      <a:accent3>
        <a:srgbClr val="FBBC04"/>
      </a:accent3>
      <a:accent4>
        <a:srgbClr val="7EFF7E"/>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vimeo.com/513524009/809c44ebe8" TargetMode="External"/><Relationship Id="rId42" Type="http://schemas.openxmlformats.org/officeDocument/2006/relationships/hyperlink" Target="https://vimeo.com/513136250/6d55639fd0" TargetMode="External"/><Relationship Id="rId41" Type="http://schemas.openxmlformats.org/officeDocument/2006/relationships/hyperlink" Target="https://vimeo.com/514476063/779f2e226b" TargetMode="External"/><Relationship Id="rId44" Type="http://schemas.openxmlformats.org/officeDocument/2006/relationships/hyperlink" Target="https://vimeo.com/514064979/0289f0c93e" TargetMode="External"/><Relationship Id="rId43" Type="http://schemas.openxmlformats.org/officeDocument/2006/relationships/hyperlink" Target="https://vimeo.com/513610378/4704d4d664" TargetMode="External"/><Relationship Id="rId46" Type="http://schemas.openxmlformats.org/officeDocument/2006/relationships/hyperlink" Target="https://vimeo.com/512448608/82cae53e8f" TargetMode="External"/><Relationship Id="rId45" Type="http://schemas.openxmlformats.org/officeDocument/2006/relationships/hyperlink" Target="https://vimeo.com/514476895/2a400c5291" TargetMode="External"/><Relationship Id="rId1" Type="http://schemas.openxmlformats.org/officeDocument/2006/relationships/hyperlink" Target="https://codingdojo.zoom.us/j/93218766786" TargetMode="External"/><Relationship Id="rId2" Type="http://schemas.openxmlformats.org/officeDocument/2006/relationships/hyperlink" Target="https://docs.google.com/document/d/1QSt4eqz9I653uZ9xBb-9sveO_qdXK63q6CFDIoNpV_E" TargetMode="External"/><Relationship Id="rId3" Type="http://schemas.openxmlformats.org/officeDocument/2006/relationships/hyperlink" Target="https://youtube.com/playlist?list=PLDFOHbA-rdiPNyxRTccsuf4Td1EVnQoDx" TargetMode="External"/><Relationship Id="rId4" Type="http://schemas.openxmlformats.org/officeDocument/2006/relationships/hyperlink" Target="https://vimeo.com/509937501/a7cbd14f47" TargetMode="External"/><Relationship Id="rId9" Type="http://schemas.openxmlformats.org/officeDocument/2006/relationships/hyperlink" Target="https://vimeo.com/509940929/6b5c90ed93" TargetMode="External"/><Relationship Id="rId48" Type="http://schemas.openxmlformats.org/officeDocument/2006/relationships/hyperlink" Target="https://vimeo.com/514065069/ff795913f9" TargetMode="External"/><Relationship Id="rId47" Type="http://schemas.openxmlformats.org/officeDocument/2006/relationships/hyperlink" Target="https://vimeo.com/513611210/0303334d6f" TargetMode="External"/><Relationship Id="rId49" Type="http://schemas.openxmlformats.org/officeDocument/2006/relationships/hyperlink" Target="https://vimeo.com/512448712/94c58e3fad" TargetMode="External"/><Relationship Id="rId5" Type="http://schemas.openxmlformats.org/officeDocument/2006/relationships/hyperlink" Target="https://vimeo.com/510368477/f09774e08f" TargetMode="External"/><Relationship Id="rId6" Type="http://schemas.openxmlformats.org/officeDocument/2006/relationships/hyperlink" Target="https://vimeo.com/510762049/0980f4ef8b" TargetMode="External"/><Relationship Id="rId7" Type="http://schemas.openxmlformats.org/officeDocument/2006/relationships/hyperlink" Target="https://vimeo.com/511277701/9dfbb07b6b" TargetMode="External"/><Relationship Id="rId8" Type="http://schemas.openxmlformats.org/officeDocument/2006/relationships/hyperlink" Target="https://vimeo.com/511710592/46f86b8d32" TargetMode="External"/><Relationship Id="rId31" Type="http://schemas.openxmlformats.org/officeDocument/2006/relationships/hyperlink" Target="https://vimeo.com/513049141/36d4b06b3f" TargetMode="External"/><Relationship Id="rId30" Type="http://schemas.openxmlformats.org/officeDocument/2006/relationships/hyperlink" Target="http://learn.codingdojo.com/m/59/5655/37376" TargetMode="External"/><Relationship Id="rId33" Type="http://schemas.openxmlformats.org/officeDocument/2006/relationships/hyperlink" Target="https://vimeo.com/513957051/1296e90748" TargetMode="External"/><Relationship Id="rId32" Type="http://schemas.openxmlformats.org/officeDocument/2006/relationships/hyperlink" Target="https://vimeo.com/513523806/b93dc007e4" TargetMode="External"/><Relationship Id="rId35" Type="http://schemas.openxmlformats.org/officeDocument/2006/relationships/hyperlink" Target="https://vimeo.com/513049035/c68caf67cd" TargetMode="External"/><Relationship Id="rId34" Type="http://schemas.openxmlformats.org/officeDocument/2006/relationships/hyperlink" Target="https://vimeo.com/514475660/1e6d763952" TargetMode="External"/><Relationship Id="rId37" Type="http://schemas.openxmlformats.org/officeDocument/2006/relationships/hyperlink" Target="https://vimeo.com/513957433/ff2c22f8a5" TargetMode="External"/><Relationship Id="rId36" Type="http://schemas.openxmlformats.org/officeDocument/2006/relationships/hyperlink" Target="https://vimeo.com/513524171/320329b9ee" TargetMode="External"/><Relationship Id="rId39" Type="http://schemas.openxmlformats.org/officeDocument/2006/relationships/hyperlink" Target="https://vimeo.com/513049405/ed9cd22299" TargetMode="External"/><Relationship Id="rId38" Type="http://schemas.openxmlformats.org/officeDocument/2006/relationships/hyperlink" Target="https://vimeo.com/514475928/e61746a9dc" TargetMode="External"/><Relationship Id="rId62" Type="http://schemas.openxmlformats.org/officeDocument/2006/relationships/hyperlink" Target="https://vimeo.com/515489266/c561faa5ea" TargetMode="External"/><Relationship Id="rId61" Type="http://schemas.openxmlformats.org/officeDocument/2006/relationships/hyperlink" Target="https://vimeo.com/515894652/79a01c970d" TargetMode="External"/><Relationship Id="rId20" Type="http://schemas.openxmlformats.org/officeDocument/2006/relationships/hyperlink" Target="https://vimeo.com/510467121/d46fd9c580" TargetMode="External"/><Relationship Id="rId64" Type="http://schemas.openxmlformats.org/officeDocument/2006/relationships/hyperlink" Target="https://vimeo.com/515902837/69b75d3865" TargetMode="External"/><Relationship Id="rId63" Type="http://schemas.openxmlformats.org/officeDocument/2006/relationships/hyperlink" Target="https://vimeo.com/515975496/08c722b12a" TargetMode="External"/><Relationship Id="rId22" Type="http://schemas.openxmlformats.org/officeDocument/2006/relationships/hyperlink" Target="https://vimeo.com/511361630/62e41a2deb" TargetMode="External"/><Relationship Id="rId66" Type="http://schemas.openxmlformats.org/officeDocument/2006/relationships/hyperlink" Target="http://learn.codingdojo.com/m/59/5447/33354" TargetMode="External"/><Relationship Id="rId21" Type="http://schemas.openxmlformats.org/officeDocument/2006/relationships/hyperlink" Target="https://vimeo.com/510904025/7a7ad2130b" TargetMode="External"/><Relationship Id="rId65" Type="http://schemas.openxmlformats.org/officeDocument/2006/relationships/hyperlink" Target="http://learn.codingdojo.com/m/59/5660/37427" TargetMode="External"/><Relationship Id="rId24" Type="http://schemas.openxmlformats.org/officeDocument/2006/relationships/hyperlink" Target="https://vimeo.com/511791353/65df614a17" TargetMode="External"/><Relationship Id="rId23" Type="http://schemas.openxmlformats.org/officeDocument/2006/relationships/hyperlink" Target="https://vimeo.com/510904583/77633501a4" TargetMode="External"/><Relationship Id="rId67" Type="http://schemas.openxmlformats.org/officeDocument/2006/relationships/drawing" Target="../drawings/drawing1.xml"/><Relationship Id="rId60" Type="http://schemas.openxmlformats.org/officeDocument/2006/relationships/hyperlink" Target="https://vimeo.com/515489067/af66bd70eb" TargetMode="External"/><Relationship Id="rId26" Type="http://schemas.openxmlformats.org/officeDocument/2006/relationships/hyperlink" Target="http://learn.codingdojo.com/m/59/5437/33643" TargetMode="External"/><Relationship Id="rId25" Type="http://schemas.openxmlformats.org/officeDocument/2006/relationships/hyperlink" Target="https://vimeo.com/511361591/f99bf55fc9" TargetMode="External"/><Relationship Id="rId28" Type="http://schemas.openxmlformats.org/officeDocument/2006/relationships/hyperlink" Target="http://learn.codingdojo.com/m/59/5756/38607" TargetMode="External"/><Relationship Id="rId27" Type="http://schemas.openxmlformats.org/officeDocument/2006/relationships/hyperlink" Target="http://learn.codingdojo.com/m/59/5439/33731" TargetMode="External"/><Relationship Id="rId29" Type="http://schemas.openxmlformats.org/officeDocument/2006/relationships/hyperlink" Target="http://learn.codingdojo.com/m/59/5655/37450" TargetMode="External"/><Relationship Id="rId51" Type="http://schemas.openxmlformats.org/officeDocument/2006/relationships/hyperlink" Target="http://learn.codingdojo.com/m/59/5657/37546" TargetMode="External"/><Relationship Id="rId50" Type="http://schemas.openxmlformats.org/officeDocument/2006/relationships/hyperlink" Target="https://vimeo.com/512448851/baaedcf1e3" TargetMode="External"/><Relationship Id="rId53" Type="http://schemas.openxmlformats.org/officeDocument/2006/relationships/hyperlink" Target="http://learn.codingdojo.com/m/59/5659/37424" TargetMode="External"/><Relationship Id="rId52" Type="http://schemas.openxmlformats.org/officeDocument/2006/relationships/hyperlink" Target="http://learn.codingdojo.com/m/59/5658/37417" TargetMode="External"/><Relationship Id="rId11" Type="http://schemas.openxmlformats.org/officeDocument/2006/relationships/hyperlink" Target="https://vimeo.com/509941236/a4ef54b71a" TargetMode="External"/><Relationship Id="rId55" Type="http://schemas.openxmlformats.org/officeDocument/2006/relationships/hyperlink" Target="http://learn.codingdojo.com/m/59/5733/38315" TargetMode="External"/><Relationship Id="rId10" Type="http://schemas.openxmlformats.org/officeDocument/2006/relationships/hyperlink" Target="https://vimeo.com/511711123/850404bc08" TargetMode="External"/><Relationship Id="rId54" Type="http://schemas.openxmlformats.org/officeDocument/2006/relationships/hyperlink" Target="http://learn.codingdojo.com/m/59/5733/38306" TargetMode="External"/><Relationship Id="rId13" Type="http://schemas.openxmlformats.org/officeDocument/2006/relationships/hyperlink" Target="https://vimeo.com/510820156/321ce51d0f" TargetMode="External"/><Relationship Id="rId57" Type="http://schemas.openxmlformats.org/officeDocument/2006/relationships/hyperlink" Target="https://vimeo.com/515894343/ba5e9d7cf8" TargetMode="External"/><Relationship Id="rId12" Type="http://schemas.openxmlformats.org/officeDocument/2006/relationships/hyperlink" Target="https://vimeo.com/510368982/b420ee13c8" TargetMode="External"/><Relationship Id="rId56" Type="http://schemas.openxmlformats.org/officeDocument/2006/relationships/hyperlink" Target="https://vimeo.com/515488034/59d79d51a7" TargetMode="External"/><Relationship Id="rId15" Type="http://schemas.openxmlformats.org/officeDocument/2006/relationships/hyperlink" Target="https://vimeo.com/511711305/a5cf406b3b" TargetMode="External"/><Relationship Id="rId59" Type="http://schemas.openxmlformats.org/officeDocument/2006/relationships/hyperlink" Target="https://vimeo.com/515902936/7e0e72bf9e" TargetMode="External"/><Relationship Id="rId14" Type="http://schemas.openxmlformats.org/officeDocument/2006/relationships/hyperlink" Target="https://vimeo.com/511277935/052069d26d" TargetMode="External"/><Relationship Id="rId58" Type="http://schemas.openxmlformats.org/officeDocument/2006/relationships/hyperlink" Target="https://vimeo.com/515488290/51cdda0475" TargetMode="External"/><Relationship Id="rId17" Type="http://schemas.openxmlformats.org/officeDocument/2006/relationships/hyperlink" Target="https://vimeo.com/510819886/f66449dd79" TargetMode="External"/><Relationship Id="rId16" Type="http://schemas.openxmlformats.org/officeDocument/2006/relationships/hyperlink" Target="https://docs.google.com/presentation/d/1euxWP_7_7M0Y4bm62tZKLWRkzqBcPH6KXxAQ01erYjE" TargetMode="External"/><Relationship Id="rId19" Type="http://schemas.openxmlformats.org/officeDocument/2006/relationships/hyperlink" Target="https://vimeo.com/509997495/49fa1b42d9" TargetMode="External"/><Relationship Id="rId18" Type="http://schemas.openxmlformats.org/officeDocument/2006/relationships/hyperlink" Target="https://vimeo.com/511710896/148c056c17"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vimeo.com/513610875/663a696775" TargetMode="External"/><Relationship Id="rId42" Type="http://schemas.openxmlformats.org/officeDocument/2006/relationships/hyperlink" Target="https://vimeo.com/513611210/0303334d6f" TargetMode="External"/><Relationship Id="rId41" Type="http://schemas.openxmlformats.org/officeDocument/2006/relationships/hyperlink" Target="https://vimeo.com/513634581/a7f5e48dee" TargetMode="External"/><Relationship Id="rId44" Type="http://schemas.openxmlformats.org/officeDocument/2006/relationships/hyperlink" Target="https://vimeo.com/513957051/1296e90748" TargetMode="External"/><Relationship Id="rId43" Type="http://schemas.openxmlformats.org/officeDocument/2006/relationships/hyperlink" Target="https://vimeo.com/513957320/35753cc18f" TargetMode="External"/><Relationship Id="rId46" Type="http://schemas.openxmlformats.org/officeDocument/2006/relationships/hyperlink" Target="https://vimeo.com/513957832/2b2ad08fad" TargetMode="External"/><Relationship Id="rId45" Type="http://schemas.openxmlformats.org/officeDocument/2006/relationships/hyperlink" Target="https://vimeo.com/513957433/ff2c22f8a5" TargetMode="External"/><Relationship Id="rId1" Type="http://schemas.openxmlformats.org/officeDocument/2006/relationships/hyperlink" Target="https://youtube.com/playlist?list=PLDFOHbA-rdiPNyxRTccsuf4Td1EVnQoDx" TargetMode="External"/><Relationship Id="rId2" Type="http://schemas.openxmlformats.org/officeDocument/2006/relationships/hyperlink" Target="https://vimeo.com/509937501/a7cbd14f47" TargetMode="External"/><Relationship Id="rId3" Type="http://schemas.openxmlformats.org/officeDocument/2006/relationships/hyperlink" Target="https://vimeo.com/509940929/6b5c90ed93" TargetMode="External"/><Relationship Id="rId4" Type="http://schemas.openxmlformats.org/officeDocument/2006/relationships/hyperlink" Target="https://vimeo.com/509941236/a4ef54b71a" TargetMode="External"/><Relationship Id="rId9" Type="http://schemas.openxmlformats.org/officeDocument/2006/relationships/hyperlink" Target="https://vimeo.com/511277701/9dfbb07b6b" TargetMode="External"/><Relationship Id="rId48" Type="http://schemas.openxmlformats.org/officeDocument/2006/relationships/hyperlink" Target="https://vimeo.com/514065069/ff795913f9" TargetMode="External"/><Relationship Id="rId47" Type="http://schemas.openxmlformats.org/officeDocument/2006/relationships/hyperlink" Target="https://vimeo.com/514064979/0289f0c93e" TargetMode="External"/><Relationship Id="rId49" Type="http://schemas.openxmlformats.org/officeDocument/2006/relationships/hyperlink" Target="https://vimeo.com/514065110/f64fe6ab86" TargetMode="External"/><Relationship Id="rId5" Type="http://schemas.openxmlformats.org/officeDocument/2006/relationships/hyperlink" Target="https://vimeo.com/510368477/f09774e08f" TargetMode="External"/><Relationship Id="rId6" Type="http://schemas.openxmlformats.org/officeDocument/2006/relationships/hyperlink" Target="https://vimeo.com/509997495/49fa1b42d9" TargetMode="External"/><Relationship Id="rId7" Type="http://schemas.openxmlformats.org/officeDocument/2006/relationships/hyperlink" Target="https://vimeo.com/510762049/0980f4ef8b" TargetMode="External"/><Relationship Id="rId8" Type="http://schemas.openxmlformats.org/officeDocument/2006/relationships/hyperlink" Target="https://vimeo.com/510368982/b420ee13c8" TargetMode="External"/><Relationship Id="rId31" Type="http://schemas.openxmlformats.org/officeDocument/2006/relationships/hyperlink" Target="https://vimeo.com/513049035/c68caf67cd" TargetMode="External"/><Relationship Id="rId30" Type="http://schemas.openxmlformats.org/officeDocument/2006/relationships/hyperlink" Target="https://vimeo.com/512448851/baaedcf1e3" TargetMode="External"/><Relationship Id="rId33" Type="http://schemas.openxmlformats.org/officeDocument/2006/relationships/hyperlink" Target="https://vimeo.com/513049405/ed9cd22299" TargetMode="External"/><Relationship Id="rId32" Type="http://schemas.openxmlformats.org/officeDocument/2006/relationships/hyperlink" Target="https://vimeo.com/513049141/36d4b06b3f" TargetMode="External"/><Relationship Id="rId35" Type="http://schemas.openxmlformats.org/officeDocument/2006/relationships/hyperlink" Target="https://vimeo.com/513136250/6d55639fd0" TargetMode="External"/><Relationship Id="rId34" Type="http://schemas.openxmlformats.org/officeDocument/2006/relationships/hyperlink" Target="https://vimeo.com/513048615/54a0c60cb1" TargetMode="External"/><Relationship Id="rId37" Type="http://schemas.openxmlformats.org/officeDocument/2006/relationships/hyperlink" Target="https://vimeo.com/513523806/b93dc007e4" TargetMode="External"/><Relationship Id="rId36" Type="http://schemas.openxmlformats.org/officeDocument/2006/relationships/hyperlink" Target="https://vimeo.com/513524171/320329b9ee" TargetMode="External"/><Relationship Id="rId39" Type="http://schemas.openxmlformats.org/officeDocument/2006/relationships/hyperlink" Target="https://vimeo.com/513524009/809c44ebe8" TargetMode="External"/><Relationship Id="rId38" Type="http://schemas.openxmlformats.org/officeDocument/2006/relationships/hyperlink" Target="https://vimeo.com/513524799/e0ce07ce6c" TargetMode="External"/><Relationship Id="rId62" Type="http://schemas.openxmlformats.org/officeDocument/2006/relationships/hyperlink" Target="https://vimeo.com/515902837/69b75d3865" TargetMode="External"/><Relationship Id="rId61" Type="http://schemas.openxmlformats.org/officeDocument/2006/relationships/hyperlink" Target="https://vimeo.com/515895208/58a47a8413" TargetMode="External"/><Relationship Id="rId20" Type="http://schemas.openxmlformats.org/officeDocument/2006/relationships/hyperlink" Target="https://vimeo.com/511361630/62e41a2deb" TargetMode="External"/><Relationship Id="rId64" Type="http://schemas.openxmlformats.org/officeDocument/2006/relationships/drawing" Target="../drawings/drawing2.xml"/><Relationship Id="rId63" Type="http://schemas.openxmlformats.org/officeDocument/2006/relationships/hyperlink" Target="https://vimeo.com/515975496/08c722b12a" TargetMode="External"/><Relationship Id="rId22" Type="http://schemas.openxmlformats.org/officeDocument/2006/relationships/hyperlink" Target="https://vimeo.com/511711123/850404bc08" TargetMode="External"/><Relationship Id="rId21" Type="http://schemas.openxmlformats.org/officeDocument/2006/relationships/hyperlink" Target="https://vimeo.com/511361591/f99bf55fc9" TargetMode="External"/><Relationship Id="rId24" Type="http://schemas.openxmlformats.org/officeDocument/2006/relationships/hyperlink" Target="https://vimeo.com/511711305/a5cf406b3b" TargetMode="External"/><Relationship Id="rId23" Type="http://schemas.openxmlformats.org/officeDocument/2006/relationships/hyperlink" Target="https://vimeo.com/511710592/46f86b8d32" TargetMode="External"/><Relationship Id="rId60" Type="http://schemas.openxmlformats.org/officeDocument/2006/relationships/hyperlink" Target="https://vimeo.com/515894652/79a01c970d" TargetMode="External"/><Relationship Id="rId26" Type="http://schemas.openxmlformats.org/officeDocument/2006/relationships/hyperlink" Target="https://vimeo.com/511791088/c2c8ddf9f9" TargetMode="External"/><Relationship Id="rId25" Type="http://schemas.openxmlformats.org/officeDocument/2006/relationships/hyperlink" Target="https://vimeo.com/511710896/148c056c17" TargetMode="External"/><Relationship Id="rId28" Type="http://schemas.openxmlformats.org/officeDocument/2006/relationships/hyperlink" Target="https://vimeo.com/512448608/82cae53e8f" TargetMode="External"/><Relationship Id="rId27" Type="http://schemas.openxmlformats.org/officeDocument/2006/relationships/hyperlink" Target="https://vimeo.com/511791353/65df614a17" TargetMode="External"/><Relationship Id="rId29" Type="http://schemas.openxmlformats.org/officeDocument/2006/relationships/hyperlink" Target="https://vimeo.com/512448712/94c58e3fad" TargetMode="External"/><Relationship Id="rId51" Type="http://schemas.openxmlformats.org/officeDocument/2006/relationships/hyperlink" Target="https://vimeo.com/514475660/1e6d763952" TargetMode="External"/><Relationship Id="rId50" Type="http://schemas.openxmlformats.org/officeDocument/2006/relationships/hyperlink" Target="https://vimeo.com/514475928/e61746a9dc" TargetMode="External"/><Relationship Id="rId53" Type="http://schemas.openxmlformats.org/officeDocument/2006/relationships/hyperlink" Target="https://vimeo.com/514476895/2a400c5291" TargetMode="External"/><Relationship Id="rId52" Type="http://schemas.openxmlformats.org/officeDocument/2006/relationships/hyperlink" Target="https://vimeo.com/514476063/779f2e226b" TargetMode="External"/><Relationship Id="rId11" Type="http://schemas.openxmlformats.org/officeDocument/2006/relationships/hyperlink" Target="https://vimeo.com/510467247/c288fd0010" TargetMode="External"/><Relationship Id="rId55" Type="http://schemas.openxmlformats.org/officeDocument/2006/relationships/hyperlink" Target="https://vimeo.com/515488034/59d79d51a7" TargetMode="External"/><Relationship Id="rId10" Type="http://schemas.openxmlformats.org/officeDocument/2006/relationships/hyperlink" Target="https://vimeo.com/510467121/d46fd9c580" TargetMode="External"/><Relationship Id="rId54" Type="http://schemas.openxmlformats.org/officeDocument/2006/relationships/hyperlink" Target="https://vimeo.com/515488290/51cdda0475" TargetMode="External"/><Relationship Id="rId13" Type="http://schemas.openxmlformats.org/officeDocument/2006/relationships/hyperlink" Target="https://vimeo.com/510820156/321ce51d0f" TargetMode="External"/><Relationship Id="rId57" Type="http://schemas.openxmlformats.org/officeDocument/2006/relationships/hyperlink" Target="https://vimeo.com/515489266/c561faa5ea" TargetMode="External"/><Relationship Id="rId12" Type="http://schemas.openxmlformats.org/officeDocument/2006/relationships/hyperlink" Target="https://vimeo.com/510467501/8f81cd90e5" TargetMode="External"/><Relationship Id="rId56" Type="http://schemas.openxmlformats.org/officeDocument/2006/relationships/hyperlink" Target="https://vimeo.com/515489067/af66bd70eb" TargetMode="External"/><Relationship Id="rId15" Type="http://schemas.openxmlformats.org/officeDocument/2006/relationships/hyperlink" Target="https://vimeo.com/510904025/7a7ad2130b" TargetMode="External"/><Relationship Id="rId59" Type="http://schemas.openxmlformats.org/officeDocument/2006/relationships/hyperlink" Target="https://vimeo.com/515894343/ba5e9d7cf8" TargetMode="External"/><Relationship Id="rId14" Type="http://schemas.openxmlformats.org/officeDocument/2006/relationships/hyperlink" Target="https://vimeo.com/510819886/f66449dd79" TargetMode="External"/><Relationship Id="rId58" Type="http://schemas.openxmlformats.org/officeDocument/2006/relationships/hyperlink" Target="https://vimeo.com/515902936/7e0e72bf9e" TargetMode="External"/><Relationship Id="rId17" Type="http://schemas.openxmlformats.org/officeDocument/2006/relationships/hyperlink" Target="https://vimeo.com/511277935/052069d26d" TargetMode="External"/><Relationship Id="rId16" Type="http://schemas.openxmlformats.org/officeDocument/2006/relationships/hyperlink" Target="https://vimeo.com/510904583/77633501a4" TargetMode="External"/><Relationship Id="rId19" Type="http://schemas.openxmlformats.org/officeDocument/2006/relationships/hyperlink" Target="https://vimeo.com/511361901/14442341ec" TargetMode="External"/><Relationship Id="rId18" Type="http://schemas.openxmlformats.org/officeDocument/2006/relationships/hyperlink" Target="https://vimeo.com/511277453/3d7f25b32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hyperlink" Target="mailto:kweberski@codingdojo.com" TargetMode="External"/><Relationship Id="rId2" Type="http://schemas.openxmlformats.org/officeDocument/2006/relationships/hyperlink" Target="https://www.interviewcake.com/article/java/big-o-notation-time-and-space-complexity" TargetMode="External"/><Relationship Id="rId3" Type="http://schemas.openxmlformats.org/officeDocument/2006/relationships/hyperlink" Target="https://developer.mozilla.org/en-US/" TargetMode="Externa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9"/>
    <col customWidth="1" min="2" max="2" width="9.14"/>
    <col customWidth="1" min="3" max="3" width="31.57"/>
    <col customWidth="1" min="4" max="4" width="9.14"/>
    <col customWidth="1" min="5" max="5" width="31.86"/>
    <col customWidth="1" min="6" max="6" width="9.29"/>
    <col customWidth="1" min="7" max="7" width="33.86"/>
    <col customWidth="1" min="8" max="8" width="9.14"/>
    <col customWidth="1" min="9" max="9" width="33.29"/>
    <col customWidth="1" min="10" max="10" width="9.0"/>
    <col customWidth="1" min="11" max="11" width="32.71"/>
    <col customWidth="1" min="12" max="12" width="2.29"/>
    <col hidden="1" min="13" max="27" width="14.43"/>
  </cols>
  <sheetData>
    <row r="1">
      <c r="A1" s="1"/>
      <c r="B1" s="2"/>
      <c r="D1" s="3" t="s">
        <v>0</v>
      </c>
      <c r="I1" s="4"/>
    </row>
    <row r="2">
      <c r="A2" s="1"/>
    </row>
    <row r="3">
      <c r="A3" s="1"/>
    </row>
    <row r="4">
      <c r="A4" s="1"/>
    </row>
    <row r="5">
      <c r="A5" s="1"/>
    </row>
    <row r="6">
      <c r="A6" s="5"/>
      <c r="B6" s="6"/>
      <c r="C6" s="5"/>
      <c r="D6" s="6"/>
      <c r="E6" s="7" t="s">
        <v>1</v>
      </c>
      <c r="H6" s="6"/>
      <c r="I6" s="5"/>
      <c r="J6" s="6"/>
      <c r="K6" s="5"/>
      <c r="L6" s="6"/>
    </row>
    <row r="7">
      <c r="A7" s="8"/>
      <c r="B7" s="9" t="s">
        <v>2</v>
      </c>
      <c r="C7" s="10"/>
      <c r="D7" s="11" t="s">
        <v>3</v>
      </c>
      <c r="E7" s="10"/>
      <c r="F7" s="12" t="s">
        <v>4</v>
      </c>
      <c r="G7" s="10"/>
      <c r="H7" s="13"/>
      <c r="I7" s="10"/>
      <c r="J7" s="13"/>
      <c r="K7" s="10"/>
    </row>
    <row r="8">
      <c r="A8" s="8"/>
      <c r="B8" s="14"/>
      <c r="C8" s="15"/>
      <c r="D8" s="14"/>
      <c r="E8" s="15"/>
      <c r="F8" s="16"/>
      <c r="G8" s="15"/>
      <c r="H8" s="16"/>
      <c r="I8" s="15"/>
      <c r="J8" s="16"/>
      <c r="K8" s="15"/>
    </row>
    <row r="9">
      <c r="A9" s="8"/>
      <c r="B9" s="17"/>
      <c r="C9" s="10"/>
      <c r="D9" s="18"/>
      <c r="E9" s="10"/>
      <c r="F9" s="13"/>
      <c r="G9" s="10"/>
      <c r="H9" s="13"/>
      <c r="I9" s="10"/>
      <c r="J9" s="13"/>
      <c r="K9" s="10"/>
    </row>
    <row r="10">
      <c r="A10" s="8"/>
      <c r="B10" s="14"/>
      <c r="C10" s="15"/>
      <c r="D10" s="14"/>
      <c r="E10" s="15"/>
      <c r="F10" s="16"/>
      <c r="G10" s="15"/>
      <c r="H10" s="16"/>
      <c r="I10" s="15"/>
      <c r="J10" s="16"/>
      <c r="K10" s="15"/>
    </row>
    <row r="11">
      <c r="A11" s="6"/>
      <c r="B11" s="19"/>
      <c r="C11" s="20"/>
      <c r="D11" s="19"/>
      <c r="E11" s="20"/>
      <c r="F11" s="19"/>
      <c r="G11" s="20"/>
      <c r="H11" s="19"/>
      <c r="I11" s="20"/>
      <c r="J11" s="19"/>
      <c r="K11" s="20"/>
      <c r="L11" s="19"/>
    </row>
    <row r="12">
      <c r="A12" s="21"/>
      <c r="B12" s="22" t="s">
        <v>5</v>
      </c>
      <c r="C12" s="23"/>
      <c r="D12" s="23"/>
      <c r="E12" s="23"/>
      <c r="F12" s="23"/>
      <c r="G12" s="23"/>
      <c r="H12" s="23"/>
      <c r="I12" s="23"/>
      <c r="J12" s="23"/>
      <c r="K12" s="24"/>
    </row>
    <row r="13">
      <c r="A13" s="21"/>
      <c r="B13" s="25"/>
      <c r="K13" s="26"/>
    </row>
    <row r="14">
      <c r="A14" s="27"/>
      <c r="B14" s="28">
        <v>44235.0</v>
      </c>
      <c r="C14" s="24"/>
      <c r="D14" s="28">
        <f>B14+1</f>
        <v>44236</v>
      </c>
      <c r="E14" s="24"/>
      <c r="F14" s="28">
        <f>D14+1</f>
        <v>44237</v>
      </c>
      <c r="G14" s="24"/>
      <c r="H14" s="28">
        <f>F14+1</f>
        <v>44238</v>
      </c>
      <c r="I14" s="24"/>
      <c r="J14" s="28">
        <f>H14+1</f>
        <v>44239</v>
      </c>
      <c r="K14" s="24"/>
      <c r="L14" s="29"/>
      <c r="M14" s="30"/>
      <c r="N14" s="30"/>
      <c r="O14" s="30"/>
      <c r="P14" s="30"/>
      <c r="Q14" s="30"/>
      <c r="R14" s="30"/>
      <c r="S14" s="30"/>
      <c r="T14" s="30"/>
      <c r="U14" s="30"/>
      <c r="V14" s="30"/>
      <c r="W14" s="30"/>
      <c r="X14" s="30"/>
      <c r="Y14" s="30"/>
      <c r="Z14" s="30"/>
      <c r="AA14" s="30"/>
    </row>
    <row r="15">
      <c r="A15" s="27"/>
      <c r="B15" s="31" t="s">
        <v>6</v>
      </c>
      <c r="C15" s="26"/>
      <c r="D15" s="31" t="s">
        <v>7</v>
      </c>
      <c r="E15" s="26"/>
      <c r="F15" s="31" t="s">
        <v>8</v>
      </c>
      <c r="G15" s="26"/>
      <c r="H15" s="31" t="s">
        <v>9</v>
      </c>
      <c r="I15" s="26"/>
      <c r="J15" s="31" t="s">
        <v>10</v>
      </c>
      <c r="K15" s="26"/>
      <c r="L15" s="30"/>
      <c r="M15" s="30"/>
      <c r="N15" s="30"/>
      <c r="O15" s="30"/>
      <c r="P15" s="30"/>
      <c r="Q15" s="30"/>
      <c r="R15" s="30"/>
      <c r="S15" s="30"/>
      <c r="T15" s="30"/>
      <c r="U15" s="30"/>
      <c r="V15" s="30"/>
      <c r="W15" s="30"/>
      <c r="X15" s="30"/>
      <c r="Y15" s="30"/>
      <c r="Z15" s="30"/>
      <c r="AA15" s="30"/>
    </row>
    <row r="16">
      <c r="A16" s="32"/>
      <c r="B16" s="33">
        <v>0.375</v>
      </c>
      <c r="C16" s="34" t="s">
        <v>11</v>
      </c>
      <c r="D16" s="33">
        <v>0.375</v>
      </c>
      <c r="E16" s="34" t="s">
        <v>12</v>
      </c>
      <c r="F16" s="33">
        <v>0.375</v>
      </c>
      <c r="G16" s="34" t="s">
        <v>12</v>
      </c>
      <c r="H16" s="33">
        <v>0.375</v>
      </c>
      <c r="I16" s="34" t="s">
        <v>12</v>
      </c>
      <c r="J16" s="33">
        <v>0.375</v>
      </c>
      <c r="K16" s="34" t="s">
        <v>12</v>
      </c>
    </row>
    <row r="17">
      <c r="A17" s="32"/>
      <c r="B17" s="35">
        <v>0.3958333333333333</v>
      </c>
      <c r="C17" s="34" t="s">
        <v>12</v>
      </c>
      <c r="D17" s="33"/>
      <c r="E17" s="36"/>
      <c r="F17" s="35"/>
      <c r="G17" s="37"/>
      <c r="H17" s="35"/>
      <c r="I17" s="37"/>
      <c r="J17" s="35"/>
      <c r="K17" s="34" t="s">
        <v>13</v>
      </c>
    </row>
    <row r="18">
      <c r="A18" s="38"/>
      <c r="B18" s="35">
        <v>0.4791666666666667</v>
      </c>
      <c r="C18" s="34" t="s">
        <v>14</v>
      </c>
      <c r="D18" s="35">
        <v>0.4583333333333333</v>
      </c>
      <c r="E18" s="34" t="s">
        <v>15</v>
      </c>
      <c r="F18" s="35">
        <v>0.4583333333333333</v>
      </c>
      <c r="G18" s="34" t="s">
        <v>16</v>
      </c>
      <c r="H18" s="35">
        <v>0.4583333333333333</v>
      </c>
      <c r="I18" s="39" t="s">
        <v>17</v>
      </c>
      <c r="J18" s="35">
        <v>0.4583333333333333</v>
      </c>
      <c r="K18" s="34" t="s">
        <v>18</v>
      </c>
    </row>
    <row r="19">
      <c r="A19" s="38"/>
      <c r="B19" s="35"/>
      <c r="C19" s="34" t="s">
        <v>19</v>
      </c>
      <c r="D19" s="35"/>
      <c r="E19" s="37"/>
      <c r="F19" s="33"/>
      <c r="G19" s="34" t="s">
        <v>20</v>
      </c>
      <c r="H19" s="33"/>
      <c r="I19" s="40" t="s">
        <v>21</v>
      </c>
      <c r="J19" s="33"/>
      <c r="K19" s="34" t="s">
        <v>22</v>
      </c>
    </row>
    <row r="20">
      <c r="A20" s="32"/>
      <c r="B20" s="33">
        <v>0.5</v>
      </c>
      <c r="C20" s="41" t="s">
        <v>23</v>
      </c>
      <c r="D20" s="33">
        <v>0.5</v>
      </c>
      <c r="E20" s="41" t="s">
        <v>23</v>
      </c>
      <c r="F20" s="33">
        <v>0.5</v>
      </c>
      <c r="G20" s="41" t="s">
        <v>23</v>
      </c>
      <c r="H20" s="33">
        <v>0.5</v>
      </c>
      <c r="I20" s="41" t="s">
        <v>23</v>
      </c>
      <c r="J20" s="33">
        <v>0.5</v>
      </c>
      <c r="K20" s="41" t="s">
        <v>23</v>
      </c>
    </row>
    <row r="21">
      <c r="A21" s="32"/>
      <c r="B21" s="33">
        <v>0.041666666666666664</v>
      </c>
      <c r="C21" s="41" t="s">
        <v>24</v>
      </c>
      <c r="D21" s="33">
        <v>0.041666666666666664</v>
      </c>
      <c r="E21" s="41" t="s">
        <v>24</v>
      </c>
      <c r="F21" s="33">
        <v>0.041666666666666664</v>
      </c>
      <c r="G21" s="41" t="s">
        <v>24</v>
      </c>
      <c r="H21" s="33">
        <v>0.041666666666666664</v>
      </c>
      <c r="I21" s="41" t="s">
        <v>24</v>
      </c>
      <c r="J21" s="33">
        <v>0.041666666666666664</v>
      </c>
      <c r="K21" s="41" t="s">
        <v>24</v>
      </c>
    </row>
    <row r="22">
      <c r="A22" s="38"/>
      <c r="B22" s="35">
        <v>0.125</v>
      </c>
      <c r="C22" s="34" t="s">
        <v>25</v>
      </c>
      <c r="D22" s="35">
        <v>0.125</v>
      </c>
      <c r="E22" s="42" t="s">
        <v>26</v>
      </c>
      <c r="F22" s="35">
        <v>0.125</v>
      </c>
      <c r="G22" s="34" t="s">
        <v>27</v>
      </c>
      <c r="H22" s="35">
        <v>0.125</v>
      </c>
      <c r="I22" s="43" t="s">
        <v>28</v>
      </c>
      <c r="J22" s="35">
        <v>0.125</v>
      </c>
      <c r="K22" s="44" t="s">
        <v>29</v>
      </c>
    </row>
    <row r="23">
      <c r="A23" s="38"/>
      <c r="B23" s="35"/>
      <c r="C23" s="45"/>
      <c r="D23" s="35"/>
      <c r="E23" s="45"/>
      <c r="F23" s="35"/>
      <c r="G23" s="34" t="s">
        <v>30</v>
      </c>
      <c r="H23" s="46"/>
      <c r="J23" s="35"/>
      <c r="K23" s="34" t="s">
        <v>31</v>
      </c>
    </row>
    <row r="24">
      <c r="A24" s="47"/>
      <c r="B24" s="48">
        <v>0.19791666666666666</v>
      </c>
      <c r="C24" s="49" t="s">
        <v>32</v>
      </c>
      <c r="D24" s="48">
        <v>0.19791666666666666</v>
      </c>
      <c r="E24" s="49" t="s">
        <v>32</v>
      </c>
      <c r="F24" s="48">
        <v>0.19791666666666666</v>
      </c>
      <c r="G24" s="49" t="s">
        <v>32</v>
      </c>
      <c r="H24" s="48">
        <v>0.19791666666666666</v>
      </c>
      <c r="I24" s="50" t="s">
        <v>33</v>
      </c>
      <c r="J24" s="48">
        <v>0.19791666666666666</v>
      </c>
      <c r="K24" s="49" t="s">
        <v>32</v>
      </c>
      <c r="L24" s="51"/>
      <c r="M24" s="51"/>
      <c r="N24" s="51"/>
      <c r="O24" s="51"/>
      <c r="P24" s="51"/>
      <c r="Q24" s="51"/>
      <c r="R24" s="51"/>
      <c r="S24" s="51"/>
      <c r="T24" s="51"/>
      <c r="U24" s="51"/>
      <c r="V24" s="51"/>
      <c r="W24" s="51"/>
      <c r="X24" s="51"/>
      <c r="Y24" s="51"/>
      <c r="Z24" s="51"/>
      <c r="AA24" s="51"/>
    </row>
    <row r="25">
      <c r="A25" s="6"/>
      <c r="B25" s="52"/>
      <c r="C25" s="41"/>
      <c r="D25" s="52"/>
      <c r="E25" s="41"/>
      <c r="F25" s="52"/>
      <c r="G25" s="53"/>
      <c r="H25" s="52"/>
      <c r="I25" s="54" t="s">
        <v>34</v>
      </c>
      <c r="J25" s="52"/>
      <c r="K25" s="41"/>
    </row>
    <row r="26">
      <c r="A26" s="55"/>
      <c r="B26" s="56" t="s">
        <v>35</v>
      </c>
      <c r="C26" s="57" t="s">
        <v>36</v>
      </c>
      <c r="D26" s="56" t="s">
        <v>35</v>
      </c>
      <c r="E26" s="57" t="s">
        <v>37</v>
      </c>
      <c r="F26" s="56" t="s">
        <v>35</v>
      </c>
      <c r="G26" s="57" t="s">
        <v>38</v>
      </c>
      <c r="H26" s="56" t="s">
        <v>35</v>
      </c>
      <c r="I26" s="57" t="s">
        <v>39</v>
      </c>
      <c r="J26" s="56" t="s">
        <v>35</v>
      </c>
      <c r="K26" s="57" t="s">
        <v>40</v>
      </c>
      <c r="L26" s="30"/>
      <c r="M26" s="30"/>
      <c r="N26" s="30"/>
      <c r="O26" s="30"/>
      <c r="P26" s="30"/>
      <c r="Q26" s="30"/>
      <c r="R26" s="30"/>
      <c r="S26" s="30"/>
      <c r="T26" s="30"/>
      <c r="U26" s="30"/>
      <c r="V26" s="30"/>
      <c r="W26" s="30"/>
      <c r="X26" s="30"/>
      <c r="Y26" s="30"/>
      <c r="Z26" s="30"/>
      <c r="AA26" s="30"/>
    </row>
    <row r="27">
      <c r="A27" s="6"/>
      <c r="B27" s="58" t="s">
        <v>41</v>
      </c>
      <c r="C27" s="59" t="s">
        <v>42</v>
      </c>
      <c r="D27" s="58" t="s">
        <v>41</v>
      </c>
      <c r="E27" s="59" t="s">
        <v>43</v>
      </c>
      <c r="F27" s="58" t="s">
        <v>41</v>
      </c>
      <c r="G27" s="59" t="s">
        <v>44</v>
      </c>
      <c r="H27" s="58" t="s">
        <v>41</v>
      </c>
      <c r="I27" s="59" t="s">
        <v>45</v>
      </c>
      <c r="J27" s="58" t="s">
        <v>41</v>
      </c>
      <c r="K27" s="59" t="s">
        <v>46</v>
      </c>
      <c r="L27" s="60"/>
    </row>
    <row r="28">
      <c r="A28" s="6"/>
      <c r="B28" s="6"/>
      <c r="C28" s="21"/>
      <c r="D28" s="6"/>
      <c r="E28" s="21"/>
      <c r="F28" s="6"/>
      <c r="G28" s="6"/>
      <c r="H28" s="6"/>
      <c r="I28" s="21"/>
      <c r="J28" s="6"/>
      <c r="K28" s="6"/>
      <c r="L28" s="8"/>
      <c r="M28" s="8"/>
      <c r="N28" s="8"/>
      <c r="O28" s="8"/>
      <c r="P28" s="8"/>
      <c r="Q28" s="8"/>
      <c r="R28" s="8"/>
      <c r="S28" s="8"/>
      <c r="T28" s="8"/>
      <c r="U28" s="8"/>
      <c r="V28" s="8"/>
      <c r="W28" s="8"/>
      <c r="X28" s="8"/>
      <c r="Y28" s="8"/>
      <c r="Z28" s="8"/>
      <c r="AA28" s="8"/>
    </row>
    <row r="29">
      <c r="A29" s="21"/>
      <c r="B29" s="22" t="s">
        <v>47</v>
      </c>
      <c r="C29" s="23"/>
      <c r="D29" s="23"/>
      <c r="E29" s="23"/>
      <c r="F29" s="23"/>
      <c r="G29" s="23"/>
      <c r="H29" s="23"/>
      <c r="I29" s="23"/>
      <c r="J29" s="23"/>
      <c r="K29" s="24"/>
    </row>
    <row r="30">
      <c r="A30" s="21"/>
      <c r="B30" s="25"/>
      <c r="K30" s="26"/>
    </row>
    <row r="31">
      <c r="A31" s="61"/>
      <c r="B31" s="62">
        <f>B14+7</f>
        <v>44242</v>
      </c>
      <c r="C31" s="24"/>
      <c r="D31" s="62">
        <f>D14+7</f>
        <v>44243</v>
      </c>
      <c r="E31" s="24"/>
      <c r="F31" s="62">
        <f>F14+7</f>
        <v>44244</v>
      </c>
      <c r="G31" s="24"/>
      <c r="H31" s="62">
        <f>H14+7</f>
        <v>44245</v>
      </c>
      <c r="I31" s="24"/>
      <c r="J31" s="62">
        <f>J14+7</f>
        <v>44246</v>
      </c>
      <c r="K31" s="24"/>
      <c r="L31" s="30"/>
      <c r="M31" s="30"/>
      <c r="N31" s="30"/>
      <c r="O31" s="30"/>
      <c r="P31" s="30"/>
      <c r="Q31" s="30"/>
      <c r="R31" s="30"/>
      <c r="S31" s="30"/>
      <c r="T31" s="30"/>
      <c r="U31" s="30"/>
      <c r="V31" s="30"/>
      <c r="W31" s="30"/>
      <c r="X31" s="30"/>
      <c r="Y31" s="30"/>
      <c r="Z31" s="30"/>
      <c r="AA31" s="30"/>
    </row>
    <row r="32">
      <c r="A32" s="61"/>
      <c r="B32" s="63" t="s">
        <v>48</v>
      </c>
      <c r="C32" s="26"/>
      <c r="D32" s="31" t="s">
        <v>49</v>
      </c>
      <c r="E32" s="26"/>
      <c r="F32" s="31" t="s">
        <v>50</v>
      </c>
      <c r="G32" s="26"/>
      <c r="H32" s="31" t="s">
        <v>51</v>
      </c>
      <c r="I32" s="26"/>
      <c r="J32" s="31" t="s">
        <v>52</v>
      </c>
      <c r="K32" s="26"/>
      <c r="L32" s="30"/>
      <c r="M32" s="30"/>
      <c r="N32" s="30"/>
      <c r="O32" s="30"/>
      <c r="P32" s="30"/>
      <c r="Q32" s="30"/>
      <c r="R32" s="30"/>
      <c r="S32" s="30"/>
      <c r="T32" s="30"/>
      <c r="U32" s="30"/>
      <c r="V32" s="30"/>
      <c r="W32" s="30"/>
      <c r="X32" s="30"/>
      <c r="Y32" s="30"/>
      <c r="Z32" s="30"/>
      <c r="AA32" s="30"/>
    </row>
    <row r="33">
      <c r="A33" s="32"/>
      <c r="B33" s="35">
        <v>0.375</v>
      </c>
      <c r="C33" s="64" t="s">
        <v>53</v>
      </c>
      <c r="D33" s="33">
        <v>0.375</v>
      </c>
      <c r="E33" s="34" t="s">
        <v>12</v>
      </c>
      <c r="F33" s="33">
        <v>0.375</v>
      </c>
      <c r="G33" s="34" t="s">
        <v>12</v>
      </c>
      <c r="H33" s="33">
        <v>0.375</v>
      </c>
      <c r="I33" s="34" t="s">
        <v>54</v>
      </c>
      <c r="J33" s="33">
        <v>0.375</v>
      </c>
      <c r="K33" s="34" t="s">
        <v>55</v>
      </c>
    </row>
    <row r="34">
      <c r="A34" s="38"/>
      <c r="B34" s="35"/>
      <c r="C34" s="26"/>
      <c r="D34" s="35">
        <v>0.4583333333333333</v>
      </c>
      <c r="E34" s="34" t="s">
        <v>56</v>
      </c>
      <c r="F34" s="35">
        <v>0.4583333333333333</v>
      </c>
      <c r="G34" s="39" t="s">
        <v>57</v>
      </c>
      <c r="H34" s="35">
        <v>0.4583333333333333</v>
      </c>
      <c r="I34" s="39" t="s">
        <v>58</v>
      </c>
      <c r="J34" s="35">
        <v>0.4583333333333333</v>
      </c>
      <c r="K34" s="34" t="s">
        <v>59</v>
      </c>
    </row>
    <row r="35">
      <c r="A35" s="32"/>
      <c r="B35" s="35"/>
      <c r="C35" s="26"/>
      <c r="D35" s="35"/>
      <c r="E35" s="39" t="s">
        <v>60</v>
      </c>
      <c r="F35" s="35"/>
      <c r="G35" s="34" t="s">
        <v>61</v>
      </c>
      <c r="H35" s="35"/>
      <c r="I35" s="40" t="s">
        <v>21</v>
      </c>
      <c r="J35" s="35"/>
      <c r="K35" s="34" t="s">
        <v>62</v>
      </c>
    </row>
    <row r="36">
      <c r="A36" s="32"/>
      <c r="B36" s="33"/>
      <c r="C36" s="26"/>
      <c r="D36" s="33">
        <v>0.5</v>
      </c>
      <c r="E36" s="65" t="s">
        <v>23</v>
      </c>
      <c r="F36" s="33">
        <v>0.5</v>
      </c>
      <c r="G36" s="65" t="s">
        <v>23</v>
      </c>
      <c r="H36" s="33">
        <v>0.5</v>
      </c>
      <c r="I36" s="41" t="s">
        <v>23</v>
      </c>
      <c r="J36" s="33">
        <v>0.5</v>
      </c>
      <c r="K36" s="65" t="s">
        <v>23</v>
      </c>
    </row>
    <row r="37">
      <c r="A37" s="32"/>
      <c r="B37" s="33"/>
      <c r="C37" s="26"/>
      <c r="D37" s="33">
        <v>0.041666666666666664</v>
      </c>
      <c r="E37" s="65" t="s">
        <v>24</v>
      </c>
      <c r="F37" s="33">
        <v>0.041666666666666664</v>
      </c>
      <c r="G37" s="65" t="s">
        <v>24</v>
      </c>
      <c r="H37" s="33">
        <v>0.041666666666666664</v>
      </c>
      <c r="I37" s="41" t="s">
        <v>24</v>
      </c>
      <c r="J37" s="33">
        <v>0.041666666666666664</v>
      </c>
      <c r="K37" s="65" t="s">
        <v>24</v>
      </c>
    </row>
    <row r="38">
      <c r="A38" s="38"/>
      <c r="B38" s="35"/>
      <c r="C38" s="26"/>
      <c r="D38" s="35">
        <v>0.125</v>
      </c>
      <c r="E38" s="66" t="s">
        <v>63</v>
      </c>
      <c r="F38" s="35">
        <v>0.125</v>
      </c>
      <c r="G38" s="67" t="s">
        <v>64</v>
      </c>
      <c r="H38" s="35">
        <v>0.10416666666666667</v>
      </c>
      <c r="I38" s="66" t="s">
        <v>65</v>
      </c>
      <c r="J38" s="35">
        <v>0.125</v>
      </c>
      <c r="K38" s="66" t="s">
        <v>66</v>
      </c>
    </row>
    <row r="39">
      <c r="A39" s="68"/>
      <c r="B39" s="69"/>
      <c r="C39" s="70" t="s">
        <v>67</v>
      </c>
      <c r="D39" s="69"/>
      <c r="E39" s="71"/>
      <c r="F39" s="69"/>
      <c r="G39" s="66" t="s">
        <v>68</v>
      </c>
      <c r="H39" s="46"/>
      <c r="I39" s="72" t="s">
        <v>69</v>
      </c>
      <c r="J39" s="69"/>
      <c r="K39" s="73"/>
    </row>
    <row r="40">
      <c r="A40" s="74"/>
      <c r="B40" s="48"/>
      <c r="C40" s="50" t="s">
        <v>70</v>
      </c>
      <c r="D40" s="48">
        <v>0.19791666666666666</v>
      </c>
      <c r="E40" s="49" t="s">
        <v>32</v>
      </c>
      <c r="F40" s="48">
        <v>0.19791666666666666</v>
      </c>
      <c r="G40" s="49" t="s">
        <v>32</v>
      </c>
      <c r="H40" s="48">
        <v>0.19791666666666666</v>
      </c>
      <c r="I40" s="49" t="s">
        <v>32</v>
      </c>
      <c r="J40" s="48">
        <v>0.19791666666666666</v>
      </c>
      <c r="K40" s="49" t="s">
        <v>32</v>
      </c>
      <c r="L40" s="75"/>
      <c r="M40" s="75"/>
      <c r="N40" s="75"/>
      <c r="O40" s="75"/>
      <c r="P40" s="75"/>
      <c r="Q40" s="75"/>
      <c r="R40" s="75"/>
      <c r="S40" s="75"/>
      <c r="T40" s="75"/>
      <c r="U40" s="75"/>
      <c r="V40" s="75"/>
      <c r="W40" s="75"/>
      <c r="X40" s="75"/>
      <c r="Y40" s="75"/>
      <c r="Z40" s="75"/>
      <c r="AA40" s="75"/>
    </row>
    <row r="41">
      <c r="A41" s="74"/>
      <c r="B41" s="76"/>
      <c r="C41" s="77" t="s">
        <v>71</v>
      </c>
      <c r="D41" s="76"/>
      <c r="E41" s="78"/>
      <c r="F41" s="76"/>
      <c r="G41" s="78"/>
      <c r="H41" s="79"/>
      <c r="I41" s="78"/>
      <c r="J41" s="76"/>
      <c r="K41" s="78"/>
      <c r="L41" s="75"/>
      <c r="M41" s="75"/>
      <c r="N41" s="75"/>
      <c r="O41" s="75"/>
      <c r="P41" s="75"/>
      <c r="Q41" s="75"/>
      <c r="R41" s="75"/>
      <c r="S41" s="75"/>
      <c r="T41" s="75"/>
      <c r="U41" s="75"/>
      <c r="V41" s="75"/>
      <c r="W41" s="75"/>
      <c r="X41" s="75"/>
      <c r="Y41" s="75"/>
      <c r="Z41" s="75"/>
      <c r="AA41" s="75"/>
    </row>
    <row r="42">
      <c r="A42" s="55"/>
      <c r="B42" s="56" t="s">
        <v>35</v>
      </c>
      <c r="C42" s="57" t="s">
        <v>72</v>
      </c>
      <c r="D42" s="56" t="s">
        <v>35</v>
      </c>
      <c r="E42" s="57" t="s">
        <v>73</v>
      </c>
      <c r="F42" s="56" t="s">
        <v>35</v>
      </c>
      <c r="G42" s="57" t="s">
        <v>74</v>
      </c>
      <c r="H42" s="56" t="s">
        <v>35</v>
      </c>
      <c r="I42" s="57" t="s">
        <v>75</v>
      </c>
      <c r="J42" s="56" t="s">
        <v>35</v>
      </c>
      <c r="K42" s="80" t="s">
        <v>76</v>
      </c>
      <c r="L42" s="30"/>
      <c r="M42" s="30"/>
      <c r="N42" s="30"/>
      <c r="O42" s="30"/>
      <c r="P42" s="30"/>
      <c r="Q42" s="30"/>
      <c r="R42" s="30"/>
      <c r="S42" s="30"/>
      <c r="T42" s="30"/>
      <c r="U42" s="30"/>
      <c r="V42" s="30"/>
      <c r="W42" s="30"/>
      <c r="X42" s="30"/>
      <c r="Y42" s="30"/>
      <c r="Z42" s="30"/>
      <c r="AA42" s="30"/>
    </row>
    <row r="43">
      <c r="A43" s="6"/>
      <c r="B43" s="58" t="s">
        <v>41</v>
      </c>
      <c r="C43" s="59" t="s">
        <v>77</v>
      </c>
      <c r="D43" s="58" t="s">
        <v>41</v>
      </c>
      <c r="E43" s="59" t="s">
        <v>78</v>
      </c>
      <c r="F43" s="58" t="s">
        <v>41</v>
      </c>
      <c r="G43" s="59" t="s">
        <v>79</v>
      </c>
      <c r="H43" s="58" t="s">
        <v>41</v>
      </c>
      <c r="I43" s="59" t="s">
        <v>80</v>
      </c>
      <c r="J43" s="58" t="s">
        <v>41</v>
      </c>
      <c r="K43" s="59" t="s">
        <v>80</v>
      </c>
    </row>
    <row r="44">
      <c r="A44" s="6"/>
      <c r="B44" s="6"/>
      <c r="C44" s="21"/>
      <c r="D44" s="6"/>
      <c r="E44" s="21"/>
      <c r="F44" s="6"/>
      <c r="G44" s="6"/>
      <c r="H44" s="6"/>
      <c r="I44" s="21"/>
      <c r="J44" s="6"/>
      <c r="K44" s="6"/>
      <c r="L44" s="8"/>
      <c r="M44" s="8"/>
      <c r="N44" s="8"/>
      <c r="O44" s="8"/>
      <c r="P44" s="8"/>
      <c r="Q44" s="8"/>
      <c r="R44" s="8"/>
      <c r="S44" s="8"/>
      <c r="T44" s="8"/>
      <c r="U44" s="8"/>
      <c r="V44" s="8"/>
      <c r="W44" s="8"/>
      <c r="X44" s="8"/>
      <c r="Y44" s="8"/>
      <c r="Z44" s="8"/>
      <c r="AA44" s="8"/>
    </row>
    <row r="45">
      <c r="A45" s="21"/>
      <c r="B45" s="22" t="s">
        <v>81</v>
      </c>
      <c r="C45" s="23"/>
      <c r="D45" s="23"/>
      <c r="E45" s="23"/>
      <c r="F45" s="23"/>
      <c r="G45" s="23"/>
      <c r="H45" s="23"/>
      <c r="I45" s="23"/>
      <c r="J45" s="23"/>
      <c r="K45" s="24"/>
    </row>
    <row r="46">
      <c r="A46" s="21"/>
      <c r="B46" s="25"/>
      <c r="K46" s="26"/>
    </row>
    <row r="47">
      <c r="A47" s="61"/>
      <c r="B47" s="62">
        <f>B31+7</f>
        <v>44249</v>
      </c>
      <c r="C47" s="24"/>
      <c r="D47" s="62">
        <f>D31+7</f>
        <v>44250</v>
      </c>
      <c r="E47" s="24"/>
      <c r="F47" s="62">
        <f>F31+7</f>
        <v>44251</v>
      </c>
      <c r="G47" s="24"/>
      <c r="H47" s="62">
        <f>H31+7</f>
        <v>44252</v>
      </c>
      <c r="I47" s="24"/>
      <c r="J47" s="62">
        <f>J31+7</f>
        <v>44253</v>
      </c>
      <c r="K47" s="24"/>
      <c r="L47" s="30"/>
      <c r="M47" s="30"/>
      <c r="N47" s="30"/>
      <c r="O47" s="30"/>
      <c r="P47" s="30"/>
      <c r="Q47" s="30"/>
      <c r="R47" s="30"/>
      <c r="S47" s="30"/>
      <c r="T47" s="30"/>
      <c r="U47" s="30"/>
      <c r="V47" s="30"/>
      <c r="W47" s="30"/>
      <c r="X47" s="30"/>
      <c r="Y47" s="30"/>
      <c r="Z47" s="30"/>
      <c r="AA47" s="30"/>
    </row>
    <row r="48">
      <c r="A48" s="81"/>
      <c r="B48" s="31" t="s">
        <v>82</v>
      </c>
      <c r="C48" s="26"/>
      <c r="D48" s="31" t="s">
        <v>83</v>
      </c>
      <c r="E48" s="26"/>
      <c r="F48" s="31" t="s">
        <v>84</v>
      </c>
      <c r="G48" s="26"/>
      <c r="H48" s="31" t="s">
        <v>85</v>
      </c>
      <c r="I48" s="26"/>
      <c r="J48" s="31" t="s">
        <v>86</v>
      </c>
      <c r="K48" s="26"/>
      <c r="L48" s="30"/>
      <c r="M48" s="30"/>
      <c r="N48" s="30"/>
      <c r="O48" s="30"/>
      <c r="P48" s="30"/>
      <c r="Q48" s="30"/>
      <c r="R48" s="30"/>
      <c r="S48" s="30"/>
      <c r="T48" s="30"/>
      <c r="U48" s="30"/>
      <c r="V48" s="30"/>
      <c r="W48" s="30"/>
      <c r="X48" s="30"/>
      <c r="Y48" s="30"/>
      <c r="Z48" s="30"/>
      <c r="AA48" s="30"/>
    </row>
    <row r="49">
      <c r="A49" s="32"/>
      <c r="B49" s="33">
        <v>0.375</v>
      </c>
      <c r="C49" s="66" t="s">
        <v>87</v>
      </c>
      <c r="D49" s="33">
        <v>0.375</v>
      </c>
      <c r="E49" s="66" t="s">
        <v>88</v>
      </c>
      <c r="F49" s="35">
        <v>0.375</v>
      </c>
      <c r="G49" s="37" t="s">
        <v>12</v>
      </c>
      <c r="H49" s="33">
        <v>0.375</v>
      </c>
      <c r="I49" s="36" t="s">
        <v>89</v>
      </c>
      <c r="J49" s="33">
        <v>0.375</v>
      </c>
      <c r="K49" s="82" t="s">
        <v>90</v>
      </c>
    </row>
    <row r="50">
      <c r="A50" s="38"/>
      <c r="B50" s="35">
        <v>0.4583333333333333</v>
      </c>
      <c r="C50" s="34" t="s">
        <v>91</v>
      </c>
      <c r="D50" s="35">
        <v>0.4583333333333333</v>
      </c>
      <c r="E50" s="34" t="s">
        <v>92</v>
      </c>
      <c r="F50" s="35">
        <v>0.4583333333333333</v>
      </c>
      <c r="G50" s="37" t="s">
        <v>15</v>
      </c>
      <c r="H50" s="35">
        <v>0.4583333333333333</v>
      </c>
      <c r="I50" s="37" t="s">
        <v>15</v>
      </c>
      <c r="J50" s="83"/>
      <c r="K50" s="26"/>
    </row>
    <row r="51">
      <c r="A51" s="32"/>
      <c r="B51" s="35"/>
      <c r="C51" s="34" t="s">
        <v>93</v>
      </c>
      <c r="D51" s="35"/>
      <c r="E51" s="67" t="s">
        <v>94</v>
      </c>
      <c r="F51" s="35"/>
      <c r="G51" s="37"/>
      <c r="H51" s="84"/>
      <c r="I51" s="40" t="s">
        <v>21</v>
      </c>
      <c r="J51" s="83"/>
      <c r="K51" s="26"/>
    </row>
    <row r="52">
      <c r="A52" s="32"/>
      <c r="B52" s="33">
        <v>0.5</v>
      </c>
      <c r="C52" s="65" t="s">
        <v>23</v>
      </c>
      <c r="D52" s="33">
        <v>0.5</v>
      </c>
      <c r="E52" s="65" t="s">
        <v>23</v>
      </c>
      <c r="F52" s="33">
        <v>0.5</v>
      </c>
      <c r="G52" s="65" t="s">
        <v>23</v>
      </c>
      <c r="H52" s="33">
        <v>0.5</v>
      </c>
      <c r="I52" s="41" t="s">
        <v>23</v>
      </c>
      <c r="J52" s="83"/>
      <c r="K52" s="26"/>
    </row>
    <row r="53">
      <c r="A53" s="32"/>
      <c r="B53" s="33">
        <v>0.041666666666666664</v>
      </c>
      <c r="C53" s="65" t="s">
        <v>24</v>
      </c>
      <c r="D53" s="33">
        <v>0.041666666666666664</v>
      </c>
      <c r="E53" s="65" t="s">
        <v>24</v>
      </c>
      <c r="F53" s="33">
        <v>0.041666666666666664</v>
      </c>
      <c r="G53" s="65" t="s">
        <v>24</v>
      </c>
      <c r="H53" s="33">
        <v>0.041666666666666664</v>
      </c>
      <c r="I53" s="41" t="s">
        <v>24</v>
      </c>
      <c r="J53" s="83"/>
      <c r="K53" s="26"/>
    </row>
    <row r="54">
      <c r="A54" s="38"/>
      <c r="B54" s="35">
        <v>0.125</v>
      </c>
      <c r="C54" s="66" t="s">
        <v>95</v>
      </c>
      <c r="D54" s="35">
        <v>0.125</v>
      </c>
      <c r="E54" s="66" t="s">
        <v>96</v>
      </c>
      <c r="F54" s="35">
        <v>0.125</v>
      </c>
      <c r="G54" s="60" t="s">
        <v>97</v>
      </c>
      <c r="H54" s="84">
        <v>0.125</v>
      </c>
      <c r="I54" s="60" t="s">
        <v>97</v>
      </c>
      <c r="J54" s="83"/>
      <c r="K54" s="26"/>
    </row>
    <row r="55">
      <c r="A55" s="85"/>
      <c r="B55" s="83"/>
      <c r="C55" s="65"/>
      <c r="D55" s="52"/>
      <c r="E55" s="65"/>
      <c r="F55" s="52"/>
      <c r="G55" s="65"/>
      <c r="H55" s="52"/>
      <c r="I55" s="65"/>
      <c r="J55" s="33"/>
      <c r="K55" s="65"/>
    </row>
    <row r="56">
      <c r="A56" s="85"/>
      <c r="B56" s="48"/>
      <c r="C56" s="49"/>
      <c r="D56" s="48"/>
      <c r="E56" s="50" t="s">
        <v>98</v>
      </c>
      <c r="F56" s="48"/>
      <c r="G56" s="49"/>
      <c r="H56" s="48"/>
      <c r="I56" s="49"/>
      <c r="J56" s="33"/>
      <c r="K56" s="65"/>
    </row>
    <row r="57">
      <c r="A57" s="86"/>
      <c r="B57" s="87"/>
      <c r="C57" s="44"/>
      <c r="D57" s="52"/>
      <c r="E57" s="41"/>
      <c r="F57" s="52"/>
      <c r="G57" s="41"/>
      <c r="H57" s="52"/>
      <c r="I57" s="41"/>
      <c r="J57" s="83"/>
      <c r="K57" s="41"/>
    </row>
    <row r="58">
      <c r="A58" s="55"/>
      <c r="B58" s="56" t="s">
        <v>35</v>
      </c>
      <c r="C58" s="57" t="s">
        <v>99</v>
      </c>
      <c r="D58" s="56" t="s">
        <v>35</v>
      </c>
      <c r="E58" s="57" t="s">
        <v>100</v>
      </c>
      <c r="F58" s="56" t="s">
        <v>35</v>
      </c>
      <c r="G58" s="57" t="s">
        <v>101</v>
      </c>
      <c r="H58" s="56" t="s">
        <v>35</v>
      </c>
      <c r="I58" s="88" t="s">
        <v>102</v>
      </c>
      <c r="J58" s="89" t="s">
        <v>35</v>
      </c>
      <c r="K58" s="90" t="s">
        <v>103</v>
      </c>
      <c r="L58" s="30"/>
      <c r="M58" s="30"/>
      <c r="N58" s="30"/>
      <c r="O58" s="30"/>
      <c r="P58" s="30"/>
      <c r="Q58" s="30"/>
      <c r="R58" s="30"/>
      <c r="S58" s="30"/>
      <c r="T58" s="30"/>
      <c r="U58" s="30"/>
      <c r="V58" s="30"/>
      <c r="W58" s="30"/>
      <c r="X58" s="30"/>
      <c r="Y58" s="30"/>
      <c r="Z58" s="30"/>
      <c r="AA58" s="30"/>
    </row>
    <row r="59">
      <c r="A59" s="6"/>
      <c r="B59" s="58" t="s">
        <v>41</v>
      </c>
      <c r="C59" s="59" t="s">
        <v>104</v>
      </c>
      <c r="D59" s="58" t="s">
        <v>41</v>
      </c>
      <c r="E59" s="59" t="s">
        <v>101</v>
      </c>
      <c r="F59" s="58" t="s">
        <v>41</v>
      </c>
      <c r="G59" s="91"/>
      <c r="H59" s="58" t="s">
        <v>41</v>
      </c>
      <c r="I59" s="92"/>
      <c r="J59" s="58" t="s">
        <v>41</v>
      </c>
      <c r="K59" s="92"/>
    </row>
    <row r="60">
      <c r="A60" s="6"/>
      <c r="B60" s="6"/>
      <c r="C60" s="21"/>
      <c r="D60" s="6"/>
      <c r="E60" s="21"/>
      <c r="F60" s="6"/>
      <c r="G60" s="6"/>
      <c r="H60" s="6"/>
      <c r="I60" s="21"/>
      <c r="J60" s="6"/>
      <c r="K60" s="6"/>
      <c r="L60" s="8"/>
      <c r="M60" s="8"/>
      <c r="N60" s="8"/>
      <c r="O60" s="8"/>
      <c r="P60" s="8"/>
      <c r="Q60" s="8"/>
      <c r="R60" s="8"/>
      <c r="S60" s="8"/>
      <c r="T60" s="8"/>
      <c r="U60" s="8"/>
      <c r="V60" s="8"/>
      <c r="W60" s="8"/>
      <c r="X60" s="8"/>
      <c r="Y60" s="8"/>
      <c r="Z60" s="8"/>
      <c r="AA60" s="8"/>
    </row>
    <row r="61">
      <c r="A61" s="21"/>
      <c r="B61" s="22" t="s">
        <v>105</v>
      </c>
      <c r="C61" s="23"/>
      <c r="D61" s="23"/>
      <c r="E61" s="23"/>
      <c r="F61" s="23"/>
      <c r="G61" s="23"/>
      <c r="H61" s="23"/>
      <c r="I61" s="23"/>
      <c r="J61" s="23"/>
      <c r="K61" s="24"/>
    </row>
    <row r="62">
      <c r="A62" s="21"/>
      <c r="B62" s="25"/>
      <c r="K62" s="26"/>
    </row>
    <row r="63">
      <c r="A63" s="61"/>
      <c r="B63" s="62">
        <f>B47+7</f>
        <v>44256</v>
      </c>
      <c r="C63" s="24"/>
      <c r="D63" s="62">
        <f>D47+7</f>
        <v>44257</v>
      </c>
      <c r="E63" s="24"/>
      <c r="F63" s="62">
        <f>F47+7</f>
        <v>44258</v>
      </c>
      <c r="G63" s="24"/>
      <c r="H63" s="62">
        <f>H47+7</f>
        <v>44259</v>
      </c>
      <c r="I63" s="24"/>
      <c r="J63" s="62">
        <f>J47+7</f>
        <v>44260</v>
      </c>
      <c r="K63" s="24"/>
      <c r="L63" s="30"/>
      <c r="M63" s="30"/>
      <c r="N63" s="30"/>
      <c r="O63" s="30"/>
      <c r="P63" s="30"/>
      <c r="Q63" s="30"/>
      <c r="R63" s="30"/>
      <c r="S63" s="30"/>
      <c r="T63" s="30"/>
      <c r="U63" s="30"/>
      <c r="V63" s="30"/>
      <c r="W63" s="30"/>
      <c r="X63" s="30"/>
      <c r="Y63" s="30"/>
      <c r="Z63" s="30"/>
      <c r="AA63" s="30"/>
    </row>
    <row r="64">
      <c r="A64" s="27"/>
      <c r="B64" s="31" t="s">
        <v>106</v>
      </c>
      <c r="C64" s="26"/>
      <c r="D64" s="31" t="s">
        <v>106</v>
      </c>
      <c r="E64" s="26"/>
      <c r="F64" s="31" t="s">
        <v>106</v>
      </c>
      <c r="G64" s="26"/>
      <c r="H64" s="31" t="s">
        <v>106</v>
      </c>
      <c r="I64" s="26"/>
      <c r="J64" s="31" t="s">
        <v>107</v>
      </c>
      <c r="K64" s="26"/>
      <c r="L64" s="30"/>
      <c r="M64" s="30"/>
      <c r="N64" s="30"/>
      <c r="O64" s="30"/>
      <c r="P64" s="30"/>
      <c r="Q64" s="30"/>
      <c r="R64" s="30"/>
      <c r="S64" s="30"/>
      <c r="T64" s="30"/>
      <c r="U64" s="30"/>
      <c r="V64" s="30"/>
      <c r="W64" s="30"/>
      <c r="X64" s="30"/>
      <c r="Y64" s="30"/>
      <c r="Z64" s="30"/>
      <c r="AA64" s="30"/>
    </row>
    <row r="65">
      <c r="A65" s="32"/>
      <c r="B65" s="33">
        <v>0.375</v>
      </c>
      <c r="C65" s="65" t="s">
        <v>12</v>
      </c>
      <c r="D65" s="33">
        <v>0.375</v>
      </c>
      <c r="E65" s="65" t="s">
        <v>12</v>
      </c>
      <c r="F65" s="33">
        <v>0.375</v>
      </c>
      <c r="G65" s="65" t="s">
        <v>12</v>
      </c>
      <c r="H65" s="33">
        <v>0.375</v>
      </c>
      <c r="I65" s="65" t="s">
        <v>12</v>
      </c>
      <c r="J65" s="33">
        <v>0.375</v>
      </c>
      <c r="K65" s="65" t="s">
        <v>12</v>
      </c>
    </row>
    <row r="66">
      <c r="A66" s="32"/>
      <c r="B66" s="33"/>
      <c r="C66" s="36"/>
      <c r="D66" s="33"/>
      <c r="E66" s="36"/>
      <c r="F66" s="33"/>
      <c r="G66" s="36"/>
      <c r="H66" s="33"/>
      <c r="J66" s="33"/>
      <c r="K66" s="36"/>
    </row>
    <row r="67">
      <c r="A67" s="32"/>
      <c r="B67" s="33">
        <v>0.5</v>
      </c>
      <c r="C67" s="65" t="s">
        <v>23</v>
      </c>
      <c r="D67" s="33">
        <v>0.5</v>
      </c>
      <c r="E67" s="65" t="s">
        <v>23</v>
      </c>
      <c r="F67" s="33">
        <v>0.5</v>
      </c>
      <c r="G67" s="65" t="s">
        <v>23</v>
      </c>
      <c r="H67" s="33">
        <v>0.5</v>
      </c>
      <c r="I67" s="41" t="s">
        <v>23</v>
      </c>
      <c r="J67" s="33">
        <v>0.5</v>
      </c>
      <c r="K67" s="65" t="s">
        <v>23</v>
      </c>
    </row>
    <row r="68">
      <c r="A68" s="32"/>
      <c r="B68" s="33"/>
      <c r="C68" s="65"/>
      <c r="D68" s="33"/>
      <c r="E68" s="65"/>
      <c r="F68" s="33"/>
      <c r="G68" s="65"/>
      <c r="H68" s="46"/>
      <c r="I68" s="40" t="s">
        <v>21</v>
      </c>
      <c r="J68" s="33">
        <v>0.041666666666666664</v>
      </c>
      <c r="K68" s="65" t="s">
        <v>24</v>
      </c>
    </row>
    <row r="69">
      <c r="A69" s="85"/>
      <c r="B69" s="83"/>
      <c r="C69" s="73"/>
      <c r="D69" s="83"/>
      <c r="E69" s="65"/>
      <c r="F69" s="83"/>
      <c r="G69" s="65"/>
      <c r="H69" s="83"/>
      <c r="J69" s="83"/>
      <c r="K69" s="65"/>
    </row>
    <row r="70">
      <c r="A70" s="86"/>
      <c r="B70" s="48"/>
      <c r="C70" s="49"/>
      <c r="D70" s="48"/>
      <c r="E70" s="49"/>
      <c r="F70" s="48"/>
      <c r="G70" s="49"/>
      <c r="H70" s="48"/>
      <c r="I70" s="49"/>
      <c r="J70" s="48"/>
      <c r="K70" s="49"/>
    </row>
    <row r="71">
      <c r="A71" s="86"/>
      <c r="B71" s="87"/>
      <c r="C71" s="41"/>
      <c r="D71" s="87"/>
      <c r="E71" s="41"/>
      <c r="F71" s="87"/>
      <c r="G71" s="41"/>
      <c r="H71" s="87"/>
      <c r="I71" s="41"/>
      <c r="J71" s="87"/>
      <c r="K71" s="41"/>
    </row>
    <row r="72">
      <c r="A72" s="6"/>
      <c r="B72" s="89" t="s">
        <v>35</v>
      </c>
      <c r="C72" s="65"/>
      <c r="D72" s="89" t="s">
        <v>35</v>
      </c>
      <c r="E72" s="93"/>
      <c r="F72" s="89" t="s">
        <v>35</v>
      </c>
      <c r="G72" s="65"/>
      <c r="H72" s="89" t="s">
        <v>35</v>
      </c>
      <c r="I72" s="65"/>
      <c r="J72" s="89" t="s">
        <v>35</v>
      </c>
      <c r="K72" s="65"/>
    </row>
    <row r="73">
      <c r="A73" s="6"/>
      <c r="B73" s="58" t="s">
        <v>41</v>
      </c>
      <c r="C73" s="94"/>
      <c r="D73" s="58" t="s">
        <v>41</v>
      </c>
      <c r="E73" s="94"/>
      <c r="F73" s="58" t="s">
        <v>41</v>
      </c>
      <c r="G73" s="94"/>
      <c r="H73" s="58" t="s">
        <v>41</v>
      </c>
      <c r="I73" s="94"/>
      <c r="J73" s="58" t="s">
        <v>41</v>
      </c>
      <c r="K73" s="94"/>
    </row>
    <row r="74">
      <c r="A74" s="8"/>
    </row>
    <row r="75" hidden="1">
      <c r="A75" s="8"/>
    </row>
    <row r="76" hidden="1">
      <c r="A76" s="8"/>
    </row>
    <row r="77" hidden="1">
      <c r="A77" s="8"/>
    </row>
    <row r="78" hidden="1">
      <c r="A78" s="8"/>
    </row>
    <row r="79" hidden="1">
      <c r="A79" s="8"/>
    </row>
    <row r="80" hidden="1">
      <c r="A80" s="8"/>
    </row>
    <row r="81" hidden="1">
      <c r="A81" s="8"/>
    </row>
    <row r="82" hidden="1">
      <c r="A82" s="8"/>
    </row>
    <row r="83" hidden="1">
      <c r="A83" s="8"/>
    </row>
    <row r="84" hidden="1">
      <c r="A84" s="8"/>
    </row>
    <row r="85" hidden="1">
      <c r="A85" s="8"/>
    </row>
    <row r="86" hidden="1">
      <c r="A86" s="8"/>
    </row>
    <row r="87" hidden="1">
      <c r="A87" s="8"/>
    </row>
    <row r="88" hidden="1">
      <c r="A88" s="8"/>
    </row>
    <row r="89" hidden="1">
      <c r="A89" s="8"/>
    </row>
    <row r="90" hidden="1">
      <c r="A90" s="8"/>
    </row>
    <row r="91" hidden="1">
      <c r="A91" s="8"/>
    </row>
    <row r="92" hidden="1">
      <c r="A92" s="8"/>
    </row>
    <row r="93" hidden="1">
      <c r="A93" s="8"/>
    </row>
    <row r="94" hidden="1">
      <c r="A94" s="8"/>
    </row>
    <row r="95" hidden="1">
      <c r="A95" s="8"/>
    </row>
    <row r="96" hidden="1">
      <c r="A96" s="8"/>
    </row>
    <row r="97" hidden="1">
      <c r="A97" s="8"/>
    </row>
    <row r="98" hidden="1">
      <c r="A98" s="8"/>
    </row>
    <row r="99" hidden="1">
      <c r="A99" s="8"/>
    </row>
    <row r="100" hidden="1">
      <c r="A100" s="8"/>
    </row>
    <row r="101" hidden="1">
      <c r="A101" s="8"/>
    </row>
    <row r="102" hidden="1">
      <c r="A102" s="8"/>
    </row>
    <row r="103" hidden="1">
      <c r="A103" s="8"/>
    </row>
    <row r="104" hidden="1">
      <c r="A104" s="8"/>
    </row>
    <row r="105" hidden="1">
      <c r="A105" s="8"/>
    </row>
    <row r="106" hidden="1">
      <c r="A106" s="8"/>
    </row>
    <row r="107" hidden="1">
      <c r="A107" s="8"/>
    </row>
    <row r="108" hidden="1">
      <c r="A108" s="8"/>
    </row>
    <row r="109" hidden="1">
      <c r="A109" s="8"/>
    </row>
    <row r="110" hidden="1">
      <c r="A110" s="8"/>
    </row>
    <row r="111" hidden="1">
      <c r="A111" s="8"/>
    </row>
    <row r="112" hidden="1">
      <c r="A112" s="8"/>
    </row>
    <row r="113" hidden="1">
      <c r="A113" s="8"/>
    </row>
    <row r="114" hidden="1">
      <c r="A114" s="8"/>
    </row>
    <row r="115" hidden="1">
      <c r="A115" s="8"/>
    </row>
    <row r="116" hidden="1">
      <c r="A116" s="8"/>
    </row>
    <row r="117" hidden="1">
      <c r="A117" s="8"/>
    </row>
    <row r="118" hidden="1">
      <c r="A118" s="8"/>
    </row>
    <row r="119" hidden="1">
      <c r="A119" s="8"/>
    </row>
    <row r="120" hidden="1">
      <c r="A120" s="8"/>
    </row>
    <row r="121" hidden="1">
      <c r="A121" s="8"/>
    </row>
    <row r="122" hidden="1">
      <c r="A122" s="8"/>
    </row>
    <row r="123" hidden="1">
      <c r="A123" s="8"/>
    </row>
    <row r="124" hidden="1">
      <c r="A124" s="8"/>
    </row>
    <row r="125" hidden="1">
      <c r="A125" s="8"/>
    </row>
    <row r="126" hidden="1">
      <c r="A126" s="8"/>
    </row>
    <row r="127" hidden="1">
      <c r="A127" s="8"/>
    </row>
    <row r="128" hidden="1">
      <c r="A128" s="8"/>
    </row>
    <row r="129" hidden="1">
      <c r="A129" s="8"/>
    </row>
    <row r="130" hidden="1">
      <c r="A130" s="8"/>
    </row>
    <row r="131" hidden="1">
      <c r="A131" s="8"/>
    </row>
    <row r="132" hidden="1">
      <c r="A132" s="8"/>
    </row>
    <row r="133" hidden="1">
      <c r="A133" s="8"/>
    </row>
    <row r="134" hidden="1">
      <c r="A134" s="8"/>
    </row>
    <row r="135" hidden="1">
      <c r="A135" s="8"/>
    </row>
    <row r="136" hidden="1">
      <c r="A136" s="8"/>
    </row>
    <row r="137" hidden="1">
      <c r="A137" s="8"/>
    </row>
    <row r="138" hidden="1">
      <c r="A138" s="8"/>
    </row>
    <row r="139" hidden="1">
      <c r="A139" s="8"/>
    </row>
    <row r="140" hidden="1">
      <c r="A140" s="8"/>
    </row>
    <row r="141" hidden="1">
      <c r="A141" s="8"/>
    </row>
    <row r="142" hidden="1">
      <c r="A142" s="8"/>
    </row>
    <row r="143" hidden="1">
      <c r="A143" s="8"/>
    </row>
    <row r="144" hidden="1">
      <c r="A144" s="8"/>
    </row>
    <row r="145" hidden="1">
      <c r="A145" s="8"/>
    </row>
    <row r="146" hidden="1">
      <c r="A146" s="8"/>
    </row>
    <row r="147" hidden="1">
      <c r="A147" s="8"/>
    </row>
    <row r="148" hidden="1">
      <c r="A148" s="8"/>
    </row>
    <row r="149" hidden="1">
      <c r="A149" s="8"/>
    </row>
    <row r="150" hidden="1">
      <c r="A150" s="8"/>
    </row>
    <row r="151" hidden="1">
      <c r="A151" s="8"/>
    </row>
    <row r="152" hidden="1">
      <c r="A152" s="8"/>
    </row>
    <row r="153" hidden="1">
      <c r="A153" s="8"/>
    </row>
    <row r="154" hidden="1">
      <c r="A154" s="8"/>
    </row>
    <row r="155" hidden="1">
      <c r="A155" s="8"/>
    </row>
    <row r="156" hidden="1">
      <c r="A156" s="8"/>
    </row>
    <row r="157" hidden="1">
      <c r="A157" s="8"/>
    </row>
    <row r="158" hidden="1">
      <c r="A158" s="8"/>
    </row>
    <row r="159" hidden="1">
      <c r="A159" s="8"/>
    </row>
    <row r="160" hidden="1">
      <c r="A160" s="8"/>
    </row>
    <row r="161" hidden="1">
      <c r="A161" s="8"/>
    </row>
    <row r="162" hidden="1">
      <c r="A162" s="8"/>
    </row>
    <row r="163" hidden="1">
      <c r="A163" s="8"/>
    </row>
    <row r="164" hidden="1">
      <c r="A164" s="8"/>
    </row>
    <row r="165" hidden="1">
      <c r="A165" s="8"/>
    </row>
    <row r="166" hidden="1">
      <c r="A166" s="8"/>
    </row>
    <row r="167" hidden="1">
      <c r="A167" s="8"/>
    </row>
    <row r="168" hidden="1">
      <c r="A168" s="8"/>
    </row>
    <row r="169" hidden="1">
      <c r="A169" s="8"/>
    </row>
    <row r="170" hidden="1">
      <c r="A170" s="8"/>
    </row>
    <row r="171" hidden="1">
      <c r="A171" s="8"/>
    </row>
    <row r="172" hidden="1">
      <c r="A172" s="8"/>
    </row>
    <row r="173" hidden="1">
      <c r="A173" s="8"/>
    </row>
    <row r="174" hidden="1">
      <c r="A174" s="8"/>
    </row>
    <row r="175" hidden="1">
      <c r="A175" s="8"/>
    </row>
    <row r="176" hidden="1">
      <c r="A176" s="8"/>
    </row>
    <row r="177" hidden="1">
      <c r="A177" s="8"/>
    </row>
    <row r="178" hidden="1">
      <c r="A178" s="8"/>
    </row>
    <row r="179" hidden="1">
      <c r="A179" s="8"/>
    </row>
    <row r="180" hidden="1">
      <c r="A180" s="8"/>
    </row>
    <row r="181" hidden="1">
      <c r="A181" s="8"/>
    </row>
    <row r="182" hidden="1">
      <c r="A182" s="8"/>
    </row>
    <row r="183" hidden="1">
      <c r="A183" s="8"/>
    </row>
    <row r="184" hidden="1">
      <c r="A184" s="8"/>
    </row>
    <row r="185" hidden="1">
      <c r="A185" s="8"/>
    </row>
    <row r="186" hidden="1">
      <c r="A186" s="8"/>
    </row>
    <row r="187" hidden="1">
      <c r="A187" s="8"/>
    </row>
    <row r="188" hidden="1">
      <c r="A188" s="8"/>
    </row>
    <row r="189" hidden="1">
      <c r="A189" s="8"/>
    </row>
    <row r="190" hidden="1">
      <c r="A190" s="8"/>
    </row>
    <row r="191" hidden="1">
      <c r="A191" s="8"/>
    </row>
    <row r="192" hidden="1">
      <c r="A192" s="8"/>
    </row>
    <row r="193" hidden="1">
      <c r="A193" s="8"/>
    </row>
    <row r="194" hidden="1">
      <c r="A194" s="8"/>
    </row>
    <row r="195" hidden="1">
      <c r="A195" s="8"/>
    </row>
    <row r="196" hidden="1">
      <c r="A196" s="8"/>
    </row>
    <row r="197" hidden="1">
      <c r="A197" s="8"/>
    </row>
    <row r="198" hidden="1">
      <c r="A198" s="8"/>
    </row>
    <row r="199" hidden="1">
      <c r="A199" s="8"/>
    </row>
    <row r="200" hidden="1">
      <c r="A200" s="8"/>
    </row>
    <row r="201" hidden="1">
      <c r="A201" s="8"/>
    </row>
    <row r="202" hidden="1">
      <c r="A202" s="8"/>
    </row>
    <row r="203" hidden="1">
      <c r="A203" s="8"/>
    </row>
    <row r="204" hidden="1">
      <c r="A204" s="8"/>
    </row>
    <row r="205" hidden="1">
      <c r="A205" s="8"/>
    </row>
    <row r="206" hidden="1">
      <c r="A206" s="8"/>
    </row>
    <row r="207" hidden="1">
      <c r="A207" s="8"/>
    </row>
    <row r="208" hidden="1">
      <c r="A208" s="8"/>
    </row>
    <row r="209" hidden="1">
      <c r="A209" s="8"/>
    </row>
    <row r="210" hidden="1">
      <c r="A210" s="8"/>
    </row>
    <row r="211" hidden="1">
      <c r="A211" s="8"/>
    </row>
    <row r="212" hidden="1">
      <c r="A212" s="8"/>
    </row>
    <row r="213" hidden="1">
      <c r="A213" s="8"/>
    </row>
    <row r="214" hidden="1">
      <c r="A214" s="8"/>
    </row>
    <row r="215" hidden="1">
      <c r="A215" s="8"/>
    </row>
    <row r="216" hidden="1">
      <c r="A216" s="8"/>
    </row>
    <row r="217" hidden="1">
      <c r="A217" s="8"/>
    </row>
    <row r="218" hidden="1">
      <c r="A218" s="8"/>
    </row>
    <row r="219" hidden="1">
      <c r="A219" s="8"/>
    </row>
    <row r="220" hidden="1">
      <c r="A220" s="8"/>
    </row>
    <row r="221" hidden="1">
      <c r="A221" s="8"/>
    </row>
    <row r="222" hidden="1">
      <c r="A222" s="8"/>
    </row>
    <row r="223" hidden="1">
      <c r="A223" s="8"/>
    </row>
    <row r="224" hidden="1">
      <c r="A224" s="8"/>
    </row>
    <row r="225" hidden="1">
      <c r="A225" s="8"/>
    </row>
    <row r="226" hidden="1">
      <c r="A226" s="8"/>
    </row>
    <row r="227" hidden="1">
      <c r="A227" s="8"/>
    </row>
    <row r="228" hidden="1">
      <c r="A228" s="8"/>
    </row>
    <row r="229" hidden="1">
      <c r="A229" s="8"/>
    </row>
    <row r="230" hidden="1">
      <c r="A230" s="8"/>
    </row>
    <row r="231" hidden="1">
      <c r="A231" s="8"/>
    </row>
    <row r="232" hidden="1">
      <c r="A232" s="8"/>
    </row>
    <row r="233" hidden="1">
      <c r="A233" s="8"/>
    </row>
    <row r="234" hidden="1">
      <c r="A234" s="8"/>
    </row>
    <row r="235" hidden="1">
      <c r="A235" s="8"/>
    </row>
    <row r="236" hidden="1">
      <c r="A236" s="8"/>
    </row>
    <row r="237" hidden="1">
      <c r="A237" s="8"/>
    </row>
    <row r="238" hidden="1">
      <c r="A238" s="8"/>
    </row>
    <row r="239" hidden="1">
      <c r="A239" s="8"/>
    </row>
    <row r="240" hidden="1">
      <c r="A240" s="8"/>
    </row>
    <row r="241" hidden="1">
      <c r="A241" s="8"/>
    </row>
    <row r="242" hidden="1">
      <c r="A242" s="8"/>
    </row>
    <row r="243" hidden="1">
      <c r="A243" s="8"/>
    </row>
    <row r="244" hidden="1">
      <c r="A244" s="8"/>
    </row>
    <row r="245" hidden="1">
      <c r="A245" s="8"/>
    </row>
    <row r="246" hidden="1">
      <c r="A246" s="8"/>
    </row>
    <row r="247" hidden="1">
      <c r="A247" s="8"/>
    </row>
    <row r="248" hidden="1">
      <c r="A248" s="8"/>
    </row>
    <row r="249" hidden="1">
      <c r="A249" s="8"/>
    </row>
    <row r="250" hidden="1">
      <c r="A250" s="8"/>
    </row>
    <row r="251" hidden="1">
      <c r="A251" s="8"/>
    </row>
    <row r="252" hidden="1">
      <c r="A252" s="8"/>
    </row>
    <row r="253" hidden="1">
      <c r="A253" s="8"/>
    </row>
    <row r="254" hidden="1">
      <c r="A254" s="8"/>
    </row>
    <row r="255" hidden="1">
      <c r="A255" s="8"/>
    </row>
    <row r="256" hidden="1">
      <c r="A256" s="8"/>
    </row>
    <row r="257" hidden="1">
      <c r="A257" s="8"/>
    </row>
    <row r="258" hidden="1">
      <c r="A258" s="8"/>
    </row>
    <row r="259" hidden="1">
      <c r="A259" s="8"/>
    </row>
    <row r="260" hidden="1">
      <c r="A260" s="8"/>
    </row>
    <row r="261" hidden="1">
      <c r="A261" s="8"/>
    </row>
    <row r="262" hidden="1">
      <c r="A262" s="8"/>
    </row>
    <row r="263" hidden="1">
      <c r="A263" s="8"/>
    </row>
    <row r="264" hidden="1">
      <c r="A264" s="8"/>
    </row>
    <row r="265" hidden="1">
      <c r="A265" s="8"/>
    </row>
    <row r="266" hidden="1">
      <c r="A266" s="8"/>
    </row>
    <row r="267" hidden="1">
      <c r="A267" s="8"/>
    </row>
    <row r="268" hidden="1">
      <c r="A268" s="8"/>
    </row>
    <row r="269" hidden="1">
      <c r="A269" s="8"/>
    </row>
    <row r="270" hidden="1">
      <c r="A270" s="8"/>
    </row>
    <row r="271" hidden="1">
      <c r="A271" s="8"/>
    </row>
    <row r="272" hidden="1">
      <c r="A272" s="8"/>
    </row>
    <row r="273" hidden="1">
      <c r="A273" s="8"/>
    </row>
    <row r="274" hidden="1">
      <c r="A274" s="8"/>
    </row>
    <row r="275" hidden="1">
      <c r="A275" s="8"/>
    </row>
    <row r="276" hidden="1">
      <c r="A276" s="8"/>
    </row>
    <row r="277" hidden="1">
      <c r="A277" s="8"/>
    </row>
    <row r="278" hidden="1">
      <c r="A278" s="8"/>
    </row>
    <row r="279" hidden="1">
      <c r="A279" s="8"/>
    </row>
    <row r="280" hidden="1">
      <c r="A280" s="8"/>
    </row>
    <row r="281" hidden="1">
      <c r="A281" s="8"/>
    </row>
    <row r="282" hidden="1">
      <c r="A282" s="8"/>
    </row>
    <row r="283" hidden="1">
      <c r="A283" s="8"/>
    </row>
    <row r="284" hidden="1">
      <c r="A284" s="8"/>
    </row>
    <row r="285" hidden="1">
      <c r="A285" s="8"/>
    </row>
    <row r="286" hidden="1">
      <c r="A286" s="8"/>
    </row>
    <row r="287" hidden="1">
      <c r="A287" s="8"/>
    </row>
    <row r="288" hidden="1">
      <c r="A288" s="8"/>
    </row>
    <row r="289" hidden="1">
      <c r="A289" s="8"/>
    </row>
    <row r="290" hidden="1">
      <c r="A290" s="8"/>
    </row>
    <row r="291" hidden="1">
      <c r="A291" s="8"/>
    </row>
    <row r="292" hidden="1">
      <c r="A292" s="8"/>
    </row>
    <row r="293" hidden="1">
      <c r="A293" s="8"/>
    </row>
    <row r="294" hidden="1">
      <c r="A294" s="8"/>
    </row>
    <row r="295" hidden="1">
      <c r="A295" s="8"/>
    </row>
    <row r="296" hidden="1">
      <c r="A296" s="8"/>
    </row>
    <row r="297" hidden="1">
      <c r="A297" s="8"/>
    </row>
    <row r="298" hidden="1">
      <c r="A298" s="8"/>
    </row>
    <row r="299" hidden="1">
      <c r="A299" s="8"/>
    </row>
    <row r="300" hidden="1">
      <c r="A300" s="8"/>
    </row>
    <row r="301" hidden="1">
      <c r="A301" s="8"/>
    </row>
    <row r="302" hidden="1">
      <c r="A302" s="8"/>
    </row>
    <row r="303" hidden="1">
      <c r="A303" s="8"/>
    </row>
    <row r="304" hidden="1">
      <c r="A304" s="8"/>
    </row>
    <row r="305" hidden="1">
      <c r="A305" s="8"/>
    </row>
    <row r="306" hidden="1">
      <c r="A306" s="8"/>
    </row>
    <row r="307" hidden="1">
      <c r="A307" s="8"/>
    </row>
    <row r="308" hidden="1">
      <c r="A308" s="8"/>
    </row>
    <row r="309" hidden="1">
      <c r="A309" s="8"/>
    </row>
    <row r="310" hidden="1">
      <c r="A310" s="8"/>
    </row>
    <row r="311" hidden="1">
      <c r="A311" s="8"/>
    </row>
    <row r="312" hidden="1">
      <c r="A312" s="8"/>
    </row>
    <row r="313" hidden="1">
      <c r="A313" s="8"/>
    </row>
    <row r="314" hidden="1">
      <c r="A314" s="8"/>
    </row>
    <row r="315" hidden="1">
      <c r="A315" s="8"/>
    </row>
    <row r="316" hidden="1">
      <c r="A316" s="8"/>
    </row>
    <row r="317" hidden="1">
      <c r="A317" s="8"/>
    </row>
    <row r="318" hidden="1">
      <c r="A318" s="8"/>
    </row>
    <row r="319" hidden="1">
      <c r="A319" s="8"/>
    </row>
    <row r="320" hidden="1">
      <c r="A320" s="8"/>
    </row>
    <row r="321" hidden="1">
      <c r="A321" s="8"/>
    </row>
    <row r="322" hidden="1">
      <c r="A322" s="8"/>
    </row>
    <row r="323" hidden="1">
      <c r="A323" s="8"/>
    </row>
    <row r="324" hidden="1">
      <c r="A324" s="8"/>
    </row>
    <row r="325" hidden="1">
      <c r="A325" s="8"/>
    </row>
    <row r="326" hidden="1">
      <c r="A326" s="8"/>
    </row>
    <row r="327" hidden="1">
      <c r="A327" s="8"/>
    </row>
    <row r="328" hidden="1">
      <c r="A328" s="8"/>
    </row>
    <row r="329" hidden="1">
      <c r="A329" s="8"/>
    </row>
    <row r="330" hidden="1">
      <c r="A330" s="8"/>
    </row>
    <row r="331" hidden="1">
      <c r="A331" s="8"/>
    </row>
    <row r="332" hidden="1">
      <c r="A332" s="8"/>
    </row>
    <row r="333" hidden="1">
      <c r="A333" s="8"/>
    </row>
    <row r="334" hidden="1">
      <c r="A334" s="8"/>
    </row>
    <row r="335" hidden="1">
      <c r="A335" s="8"/>
    </row>
    <row r="336" hidden="1">
      <c r="A336" s="8"/>
    </row>
    <row r="337" hidden="1">
      <c r="A337" s="8"/>
    </row>
    <row r="338" hidden="1">
      <c r="A338" s="8"/>
    </row>
    <row r="339" hidden="1">
      <c r="A339" s="8"/>
    </row>
    <row r="340" hidden="1">
      <c r="A340" s="8"/>
    </row>
    <row r="341" hidden="1">
      <c r="A341" s="8"/>
    </row>
    <row r="342" hidden="1">
      <c r="A342" s="8"/>
    </row>
    <row r="343" hidden="1">
      <c r="A343" s="8"/>
    </row>
    <row r="344" hidden="1">
      <c r="A344" s="8"/>
    </row>
    <row r="345" hidden="1">
      <c r="A345" s="8"/>
    </row>
    <row r="346" hidden="1">
      <c r="A346" s="8"/>
    </row>
    <row r="347" hidden="1">
      <c r="A347" s="8"/>
    </row>
    <row r="348" hidden="1">
      <c r="A348" s="8"/>
    </row>
    <row r="349" hidden="1">
      <c r="A349" s="8"/>
    </row>
    <row r="350" hidden="1">
      <c r="A350" s="8"/>
    </row>
    <row r="351" hidden="1">
      <c r="A351" s="8"/>
    </row>
    <row r="352" hidden="1">
      <c r="A352" s="8"/>
    </row>
    <row r="353" hidden="1">
      <c r="A353" s="8"/>
    </row>
    <row r="354" hidden="1">
      <c r="A354" s="8"/>
    </row>
    <row r="355" hidden="1">
      <c r="A355" s="8"/>
    </row>
    <row r="356" hidden="1">
      <c r="A356" s="8"/>
    </row>
    <row r="357" hidden="1">
      <c r="A357" s="8"/>
    </row>
    <row r="358" hidden="1">
      <c r="A358" s="8"/>
    </row>
    <row r="359" hidden="1">
      <c r="A359" s="8"/>
    </row>
    <row r="360" hidden="1">
      <c r="A360" s="8"/>
    </row>
    <row r="361" hidden="1">
      <c r="A361" s="8"/>
    </row>
    <row r="362" hidden="1">
      <c r="A362" s="8"/>
    </row>
    <row r="363" hidden="1">
      <c r="A363" s="8"/>
    </row>
    <row r="364" hidden="1">
      <c r="A364" s="8"/>
    </row>
    <row r="365" hidden="1">
      <c r="A365" s="8"/>
    </row>
    <row r="366" hidden="1">
      <c r="A366" s="8"/>
    </row>
    <row r="367" hidden="1">
      <c r="A367" s="8"/>
    </row>
    <row r="368" hidden="1">
      <c r="A368" s="8"/>
    </row>
    <row r="369" hidden="1">
      <c r="A369" s="8"/>
    </row>
    <row r="370" hidden="1">
      <c r="A370" s="8"/>
    </row>
    <row r="371" hidden="1">
      <c r="A371" s="8"/>
    </row>
    <row r="372" hidden="1">
      <c r="A372" s="8"/>
    </row>
    <row r="373" hidden="1">
      <c r="A373" s="8"/>
    </row>
    <row r="374" hidden="1">
      <c r="A374" s="8"/>
    </row>
    <row r="375" hidden="1">
      <c r="A375" s="8"/>
    </row>
    <row r="376" hidden="1">
      <c r="A376" s="8"/>
    </row>
    <row r="377" hidden="1">
      <c r="A377" s="8"/>
    </row>
    <row r="378" hidden="1">
      <c r="A378" s="8"/>
    </row>
    <row r="379" hidden="1">
      <c r="A379" s="8"/>
    </row>
    <row r="380" hidden="1">
      <c r="A380" s="8"/>
    </row>
    <row r="381" hidden="1">
      <c r="A381" s="8"/>
    </row>
    <row r="382" hidden="1">
      <c r="A382" s="8"/>
    </row>
    <row r="383" hidden="1">
      <c r="A383" s="8"/>
    </row>
    <row r="384" hidden="1">
      <c r="A384" s="8"/>
    </row>
    <row r="385" hidden="1">
      <c r="A385" s="8"/>
    </row>
    <row r="386" hidden="1">
      <c r="A386" s="8"/>
    </row>
    <row r="387" hidden="1">
      <c r="A387" s="8"/>
    </row>
    <row r="388" hidden="1">
      <c r="A388" s="8"/>
    </row>
    <row r="389" hidden="1">
      <c r="A389" s="8"/>
    </row>
    <row r="390" hidden="1">
      <c r="A390" s="8"/>
    </row>
    <row r="391" hidden="1">
      <c r="A391" s="8"/>
    </row>
    <row r="392" hidden="1">
      <c r="A392" s="8"/>
    </row>
    <row r="393" hidden="1">
      <c r="A393" s="8"/>
    </row>
    <row r="394" hidden="1">
      <c r="A394" s="8"/>
    </row>
    <row r="395" hidden="1">
      <c r="A395" s="8"/>
    </row>
    <row r="396" hidden="1">
      <c r="A396" s="8"/>
    </row>
    <row r="397" hidden="1">
      <c r="A397" s="8"/>
    </row>
    <row r="398" hidden="1">
      <c r="A398" s="8"/>
    </row>
    <row r="399" hidden="1">
      <c r="A399" s="8"/>
    </row>
    <row r="400" hidden="1">
      <c r="A400" s="8"/>
    </row>
    <row r="401" hidden="1">
      <c r="A401" s="8"/>
    </row>
    <row r="402" hidden="1">
      <c r="A402" s="8"/>
    </row>
    <row r="403" hidden="1">
      <c r="A403" s="8"/>
    </row>
    <row r="404" hidden="1">
      <c r="A404" s="8"/>
    </row>
    <row r="405" hidden="1">
      <c r="A405" s="8"/>
    </row>
    <row r="406" hidden="1">
      <c r="A406" s="8"/>
    </row>
    <row r="407" hidden="1">
      <c r="A407" s="8"/>
    </row>
    <row r="408" hidden="1">
      <c r="A408" s="8"/>
    </row>
    <row r="409" hidden="1">
      <c r="A409" s="8"/>
    </row>
    <row r="410" hidden="1">
      <c r="A410" s="8"/>
    </row>
    <row r="411" hidden="1">
      <c r="A411" s="8"/>
    </row>
    <row r="412" hidden="1">
      <c r="A412" s="8"/>
    </row>
    <row r="413" hidden="1">
      <c r="A413" s="8"/>
    </row>
    <row r="414" hidden="1">
      <c r="A414" s="8"/>
    </row>
    <row r="415" hidden="1">
      <c r="A415" s="8"/>
    </row>
    <row r="416" hidden="1">
      <c r="A416" s="8"/>
    </row>
    <row r="417" hidden="1">
      <c r="A417" s="8"/>
    </row>
    <row r="418" hidden="1">
      <c r="A418" s="8"/>
    </row>
    <row r="419" hidden="1">
      <c r="A419" s="8"/>
    </row>
    <row r="420" hidden="1">
      <c r="A420" s="8"/>
    </row>
    <row r="421" hidden="1">
      <c r="A421" s="8"/>
    </row>
    <row r="422" hidden="1">
      <c r="A422" s="8"/>
    </row>
    <row r="423" hidden="1">
      <c r="A423" s="8"/>
    </row>
    <row r="424" hidden="1">
      <c r="A424" s="8"/>
    </row>
    <row r="425" hidden="1">
      <c r="A425" s="8"/>
    </row>
    <row r="426" hidden="1">
      <c r="A426" s="8"/>
    </row>
    <row r="427" hidden="1">
      <c r="A427" s="8"/>
    </row>
    <row r="428" hidden="1">
      <c r="A428" s="8"/>
    </row>
    <row r="429" hidden="1">
      <c r="A429" s="8"/>
    </row>
    <row r="430" hidden="1">
      <c r="A430" s="8"/>
    </row>
    <row r="431" hidden="1">
      <c r="A431" s="8"/>
    </row>
    <row r="432" hidden="1">
      <c r="A432" s="8"/>
    </row>
    <row r="433" hidden="1">
      <c r="A433" s="8"/>
    </row>
    <row r="434" hidden="1">
      <c r="A434" s="8"/>
    </row>
    <row r="435" hidden="1">
      <c r="A435" s="8"/>
    </row>
    <row r="436" hidden="1">
      <c r="A436" s="8"/>
    </row>
    <row r="437" hidden="1">
      <c r="A437" s="8"/>
    </row>
    <row r="438" hidden="1">
      <c r="A438" s="8"/>
    </row>
    <row r="439" hidden="1">
      <c r="A439" s="8"/>
    </row>
    <row r="440" hidden="1">
      <c r="A440" s="8"/>
    </row>
    <row r="441" hidden="1">
      <c r="A441" s="8"/>
    </row>
    <row r="442" hidden="1">
      <c r="A442" s="8"/>
    </row>
    <row r="443" hidden="1">
      <c r="A443" s="8"/>
    </row>
    <row r="444" hidden="1">
      <c r="A444" s="8"/>
    </row>
    <row r="445" hidden="1">
      <c r="A445" s="8"/>
    </row>
    <row r="446" hidden="1">
      <c r="A446" s="8"/>
    </row>
    <row r="447" hidden="1">
      <c r="A447" s="8"/>
    </row>
    <row r="448" hidden="1">
      <c r="A448" s="8"/>
    </row>
    <row r="449" hidden="1">
      <c r="A449" s="8"/>
    </row>
    <row r="450" hidden="1">
      <c r="A450" s="8"/>
    </row>
    <row r="451" hidden="1">
      <c r="A451" s="8"/>
    </row>
    <row r="452" hidden="1">
      <c r="A452" s="8"/>
    </row>
    <row r="453" hidden="1">
      <c r="A453" s="8"/>
    </row>
    <row r="454" hidden="1">
      <c r="A454" s="8"/>
    </row>
    <row r="455" hidden="1">
      <c r="A455" s="8"/>
    </row>
    <row r="456" hidden="1">
      <c r="A456" s="8"/>
    </row>
    <row r="457" hidden="1">
      <c r="A457" s="8"/>
    </row>
    <row r="458" hidden="1">
      <c r="A458" s="8"/>
    </row>
    <row r="459" hidden="1">
      <c r="A459" s="8"/>
    </row>
    <row r="460" hidden="1">
      <c r="A460" s="8"/>
    </row>
    <row r="461" hidden="1">
      <c r="A461" s="8"/>
    </row>
    <row r="462" hidden="1">
      <c r="A462" s="8"/>
    </row>
    <row r="463" hidden="1">
      <c r="A463" s="8"/>
    </row>
    <row r="464" hidden="1">
      <c r="A464" s="8"/>
    </row>
    <row r="465" hidden="1">
      <c r="A465" s="8"/>
    </row>
    <row r="466" hidden="1">
      <c r="A466" s="8"/>
    </row>
    <row r="467" hidden="1">
      <c r="A467" s="8"/>
    </row>
    <row r="468" hidden="1">
      <c r="A468" s="8"/>
    </row>
    <row r="469" hidden="1">
      <c r="A469" s="8"/>
    </row>
    <row r="470" hidden="1">
      <c r="A470" s="8"/>
    </row>
    <row r="471" hidden="1">
      <c r="A471" s="8"/>
    </row>
    <row r="472" hidden="1">
      <c r="A472" s="8"/>
    </row>
    <row r="473" hidden="1">
      <c r="A473" s="8"/>
    </row>
    <row r="474" hidden="1">
      <c r="A474" s="8"/>
    </row>
    <row r="475" hidden="1">
      <c r="A475" s="8"/>
    </row>
    <row r="476" hidden="1">
      <c r="A476" s="8"/>
    </row>
    <row r="477" hidden="1">
      <c r="A477" s="8"/>
    </row>
    <row r="478" hidden="1">
      <c r="A478" s="8"/>
    </row>
    <row r="479" hidden="1">
      <c r="A479" s="8"/>
    </row>
    <row r="480" hidden="1">
      <c r="A480" s="8"/>
    </row>
    <row r="481" hidden="1">
      <c r="A481" s="8"/>
    </row>
    <row r="482" hidden="1">
      <c r="A482" s="8"/>
    </row>
    <row r="483" hidden="1">
      <c r="A483" s="8"/>
    </row>
    <row r="484" hidden="1">
      <c r="A484" s="8"/>
    </row>
    <row r="485" hidden="1">
      <c r="A485" s="8"/>
    </row>
    <row r="486" hidden="1">
      <c r="A486" s="8"/>
    </row>
    <row r="487" hidden="1">
      <c r="A487" s="8"/>
    </row>
    <row r="488" hidden="1">
      <c r="A488" s="8"/>
    </row>
    <row r="489" hidden="1">
      <c r="A489" s="8"/>
    </row>
    <row r="490" hidden="1">
      <c r="A490" s="8"/>
    </row>
    <row r="491" hidden="1">
      <c r="A491" s="8"/>
    </row>
    <row r="492" hidden="1">
      <c r="A492" s="8"/>
    </row>
    <row r="493" hidden="1">
      <c r="A493" s="8"/>
    </row>
    <row r="494" hidden="1">
      <c r="A494" s="8"/>
    </row>
    <row r="495" hidden="1">
      <c r="A495" s="8"/>
    </row>
    <row r="496" hidden="1">
      <c r="A496" s="8"/>
    </row>
    <row r="497" hidden="1">
      <c r="A497" s="8"/>
    </row>
    <row r="498" hidden="1">
      <c r="A498" s="8"/>
    </row>
    <row r="499" hidden="1">
      <c r="A499" s="8"/>
    </row>
    <row r="500" hidden="1">
      <c r="A500" s="8"/>
    </row>
    <row r="501" hidden="1">
      <c r="A501" s="8"/>
    </row>
    <row r="502" hidden="1">
      <c r="A502" s="8"/>
    </row>
    <row r="503" hidden="1">
      <c r="A503" s="8"/>
    </row>
    <row r="504" hidden="1">
      <c r="A504" s="8"/>
    </row>
    <row r="505" hidden="1">
      <c r="A505" s="8"/>
    </row>
    <row r="506" hidden="1">
      <c r="A506" s="8"/>
    </row>
    <row r="507" hidden="1">
      <c r="A507" s="8"/>
    </row>
    <row r="508" hidden="1">
      <c r="A508" s="8"/>
    </row>
    <row r="509" hidden="1">
      <c r="A509" s="8"/>
    </row>
    <row r="510" hidden="1">
      <c r="A510" s="8"/>
    </row>
    <row r="511" hidden="1">
      <c r="A511" s="8"/>
    </row>
    <row r="512" hidden="1">
      <c r="A512" s="8"/>
    </row>
    <row r="513" hidden="1">
      <c r="A513" s="8"/>
    </row>
    <row r="514" hidden="1">
      <c r="A514" s="8"/>
    </row>
    <row r="515" hidden="1">
      <c r="A515" s="8"/>
    </row>
    <row r="516" hidden="1">
      <c r="A516" s="8"/>
    </row>
    <row r="517" hidden="1">
      <c r="A517" s="8"/>
    </row>
    <row r="518" hidden="1">
      <c r="A518" s="8"/>
    </row>
    <row r="519" hidden="1">
      <c r="A519" s="8"/>
    </row>
    <row r="520" hidden="1">
      <c r="A520" s="8"/>
    </row>
    <row r="521" hidden="1">
      <c r="A521" s="8"/>
    </row>
    <row r="522" hidden="1">
      <c r="A522" s="8"/>
    </row>
    <row r="523" hidden="1">
      <c r="A523" s="8"/>
    </row>
    <row r="524" hidden="1">
      <c r="A524" s="8"/>
    </row>
    <row r="525" hidden="1">
      <c r="A525" s="8"/>
    </row>
    <row r="526" hidden="1">
      <c r="A526" s="8"/>
    </row>
    <row r="527" hidden="1">
      <c r="A527" s="8"/>
    </row>
    <row r="528" hidden="1">
      <c r="A528" s="8"/>
    </row>
    <row r="529" hidden="1">
      <c r="A529" s="8"/>
    </row>
    <row r="530" hidden="1">
      <c r="A530" s="8"/>
    </row>
    <row r="531" hidden="1">
      <c r="A531" s="8"/>
    </row>
    <row r="532" hidden="1">
      <c r="A532" s="8"/>
    </row>
    <row r="533" hidden="1">
      <c r="A533" s="8"/>
    </row>
    <row r="534" hidden="1">
      <c r="A534" s="8"/>
    </row>
    <row r="535" hidden="1">
      <c r="A535" s="8"/>
    </row>
    <row r="536" hidden="1">
      <c r="A536" s="8"/>
    </row>
    <row r="537" hidden="1">
      <c r="A537" s="8"/>
    </row>
    <row r="538" hidden="1">
      <c r="A538" s="8"/>
    </row>
    <row r="539" hidden="1">
      <c r="A539" s="8"/>
    </row>
    <row r="540" hidden="1">
      <c r="A540" s="8"/>
    </row>
    <row r="541" hidden="1">
      <c r="A541" s="8"/>
    </row>
    <row r="542" hidden="1">
      <c r="A542" s="8"/>
    </row>
    <row r="543" hidden="1">
      <c r="A543" s="8"/>
    </row>
    <row r="544" hidden="1">
      <c r="A544" s="8"/>
    </row>
    <row r="545" hidden="1">
      <c r="A545" s="8"/>
    </row>
    <row r="546" hidden="1">
      <c r="A546" s="8"/>
    </row>
    <row r="547" hidden="1">
      <c r="A547" s="8"/>
    </row>
    <row r="548" hidden="1">
      <c r="A548" s="8"/>
    </row>
    <row r="549" hidden="1">
      <c r="A549" s="8"/>
    </row>
    <row r="550" hidden="1">
      <c r="A550" s="8"/>
    </row>
    <row r="551" hidden="1">
      <c r="A551" s="8"/>
    </row>
    <row r="552" hidden="1">
      <c r="A552" s="8"/>
    </row>
    <row r="553" hidden="1">
      <c r="A553" s="8"/>
    </row>
    <row r="554" hidden="1">
      <c r="A554" s="8"/>
    </row>
    <row r="555" hidden="1">
      <c r="A555" s="8"/>
    </row>
    <row r="556" hidden="1">
      <c r="A556" s="8"/>
    </row>
    <row r="557" hidden="1">
      <c r="A557" s="8"/>
    </row>
    <row r="558" hidden="1">
      <c r="A558" s="8"/>
    </row>
    <row r="559" hidden="1">
      <c r="A559" s="8"/>
    </row>
    <row r="560" hidden="1">
      <c r="A560" s="8"/>
    </row>
    <row r="561" hidden="1">
      <c r="A561" s="8"/>
    </row>
    <row r="562" hidden="1">
      <c r="A562" s="8"/>
    </row>
    <row r="563" hidden="1">
      <c r="A563" s="8"/>
    </row>
    <row r="564" hidden="1">
      <c r="A564" s="8"/>
    </row>
    <row r="565" hidden="1">
      <c r="A565" s="8"/>
    </row>
    <row r="566" hidden="1">
      <c r="A566" s="8"/>
    </row>
    <row r="567" hidden="1">
      <c r="A567" s="8"/>
    </row>
    <row r="568" hidden="1">
      <c r="A568" s="8"/>
    </row>
    <row r="569" hidden="1">
      <c r="A569" s="8"/>
    </row>
    <row r="570" hidden="1">
      <c r="A570" s="8"/>
    </row>
    <row r="571" hidden="1">
      <c r="A571" s="8"/>
    </row>
    <row r="572" hidden="1">
      <c r="A572" s="8"/>
    </row>
    <row r="573" hidden="1">
      <c r="A573" s="8"/>
    </row>
    <row r="574" hidden="1">
      <c r="A574" s="8"/>
    </row>
    <row r="575" hidden="1">
      <c r="A575" s="8"/>
    </row>
    <row r="576" hidden="1">
      <c r="A576" s="8"/>
    </row>
    <row r="577" hidden="1">
      <c r="A577" s="8"/>
    </row>
    <row r="578" hidden="1">
      <c r="A578" s="8"/>
    </row>
    <row r="579" hidden="1">
      <c r="A579" s="8"/>
    </row>
    <row r="580" hidden="1">
      <c r="A580" s="8"/>
    </row>
    <row r="581" hidden="1">
      <c r="A581" s="8"/>
    </row>
    <row r="582" hidden="1">
      <c r="A582" s="8"/>
    </row>
    <row r="583" hidden="1">
      <c r="A583" s="8"/>
    </row>
    <row r="584" hidden="1">
      <c r="A584" s="8"/>
    </row>
    <row r="585" hidden="1">
      <c r="A585" s="8"/>
    </row>
    <row r="586" hidden="1">
      <c r="A586" s="8"/>
    </row>
    <row r="587" hidden="1">
      <c r="A587" s="8"/>
    </row>
    <row r="588" hidden="1">
      <c r="A588" s="8"/>
    </row>
    <row r="589" hidden="1">
      <c r="A589" s="8"/>
    </row>
    <row r="590" hidden="1">
      <c r="A590" s="8"/>
    </row>
    <row r="591" hidden="1">
      <c r="A591" s="8"/>
    </row>
    <row r="592" hidden="1">
      <c r="A592" s="8"/>
    </row>
    <row r="593" hidden="1">
      <c r="A593" s="8"/>
    </row>
    <row r="594" hidden="1">
      <c r="A594" s="8"/>
    </row>
    <row r="595" hidden="1">
      <c r="A595" s="8"/>
    </row>
    <row r="596" hidden="1">
      <c r="A596" s="8"/>
    </row>
    <row r="597" hidden="1">
      <c r="A597" s="8"/>
    </row>
    <row r="598" hidden="1">
      <c r="A598" s="8"/>
    </row>
    <row r="599" hidden="1">
      <c r="A599" s="8"/>
    </row>
    <row r="600" hidden="1">
      <c r="A600" s="8"/>
    </row>
    <row r="601" hidden="1">
      <c r="A601" s="8"/>
    </row>
    <row r="602" hidden="1">
      <c r="A602" s="8"/>
    </row>
    <row r="603" hidden="1">
      <c r="A603" s="8"/>
    </row>
    <row r="604" hidden="1">
      <c r="A604" s="8"/>
    </row>
    <row r="605" hidden="1">
      <c r="A605" s="8"/>
    </row>
    <row r="606" hidden="1">
      <c r="A606" s="8"/>
    </row>
    <row r="607" hidden="1">
      <c r="A607" s="8"/>
    </row>
    <row r="608" hidden="1">
      <c r="A608" s="8"/>
    </row>
    <row r="609" hidden="1">
      <c r="A609" s="8"/>
    </row>
    <row r="610" hidden="1">
      <c r="A610" s="8"/>
    </row>
    <row r="611" hidden="1">
      <c r="A611" s="8"/>
    </row>
    <row r="612" hidden="1">
      <c r="A612" s="8"/>
    </row>
    <row r="613" hidden="1">
      <c r="A613" s="8"/>
    </row>
    <row r="614" hidden="1">
      <c r="A614" s="8"/>
    </row>
    <row r="615" hidden="1">
      <c r="A615" s="8"/>
    </row>
    <row r="616" hidden="1">
      <c r="A616" s="8"/>
    </row>
    <row r="617" hidden="1">
      <c r="A617" s="8"/>
    </row>
    <row r="618" hidden="1">
      <c r="A618" s="8"/>
    </row>
    <row r="619" hidden="1">
      <c r="A619" s="8"/>
    </row>
    <row r="620" hidden="1">
      <c r="A620" s="8"/>
    </row>
    <row r="621" hidden="1">
      <c r="A621" s="8"/>
    </row>
    <row r="622" hidden="1">
      <c r="A622" s="8"/>
    </row>
    <row r="623" hidden="1">
      <c r="A623" s="8"/>
    </row>
    <row r="624" hidden="1">
      <c r="A624" s="8"/>
    </row>
    <row r="625" hidden="1">
      <c r="A625" s="8"/>
    </row>
    <row r="626" hidden="1">
      <c r="A626" s="8"/>
    </row>
    <row r="627" hidden="1">
      <c r="A627" s="8"/>
    </row>
    <row r="628" hidden="1">
      <c r="A628" s="8"/>
    </row>
    <row r="629" hidden="1">
      <c r="A629" s="8"/>
    </row>
    <row r="630" hidden="1">
      <c r="A630" s="8"/>
    </row>
    <row r="631" hidden="1">
      <c r="A631" s="8"/>
    </row>
    <row r="632" hidden="1">
      <c r="A632" s="8"/>
    </row>
    <row r="633" hidden="1">
      <c r="A633" s="8"/>
    </row>
    <row r="634" hidden="1">
      <c r="A634" s="8"/>
    </row>
    <row r="635" hidden="1">
      <c r="A635" s="8"/>
    </row>
    <row r="636" hidden="1">
      <c r="A636" s="8"/>
    </row>
    <row r="637" hidden="1">
      <c r="A637" s="8"/>
    </row>
    <row r="638" hidden="1">
      <c r="A638" s="8"/>
    </row>
    <row r="639" hidden="1">
      <c r="A639" s="8"/>
    </row>
    <row r="640" hidden="1">
      <c r="A640" s="8"/>
    </row>
    <row r="641" hidden="1">
      <c r="A641" s="8"/>
    </row>
    <row r="642" hidden="1">
      <c r="A642" s="8"/>
    </row>
    <row r="643" hidden="1">
      <c r="A643" s="8"/>
    </row>
    <row r="644" hidden="1">
      <c r="A644" s="8"/>
    </row>
    <row r="645" hidden="1">
      <c r="A645" s="8"/>
    </row>
    <row r="646" hidden="1">
      <c r="A646" s="8"/>
    </row>
    <row r="647" hidden="1">
      <c r="A647" s="8"/>
    </row>
    <row r="648" hidden="1">
      <c r="A648" s="8"/>
    </row>
    <row r="649" hidden="1">
      <c r="A649" s="8"/>
    </row>
    <row r="650" hidden="1">
      <c r="A650" s="8"/>
    </row>
    <row r="651" hidden="1">
      <c r="A651" s="8"/>
    </row>
    <row r="652" hidden="1">
      <c r="A652" s="8"/>
    </row>
    <row r="653" hidden="1">
      <c r="A653" s="8"/>
    </row>
    <row r="654" hidden="1">
      <c r="A654" s="8"/>
    </row>
    <row r="655" hidden="1">
      <c r="A655" s="8"/>
    </row>
    <row r="656" hidden="1">
      <c r="A656" s="8"/>
    </row>
    <row r="657" hidden="1">
      <c r="A657" s="8"/>
    </row>
    <row r="658" hidden="1">
      <c r="A658" s="8"/>
    </row>
    <row r="659" hidden="1">
      <c r="A659" s="8"/>
    </row>
    <row r="660" hidden="1">
      <c r="A660" s="8"/>
    </row>
    <row r="661" hidden="1">
      <c r="A661" s="8"/>
    </row>
    <row r="662" hidden="1">
      <c r="A662" s="8"/>
    </row>
    <row r="663" hidden="1">
      <c r="A663" s="8"/>
    </row>
    <row r="664" hidden="1">
      <c r="A664" s="8"/>
    </row>
    <row r="665" hidden="1">
      <c r="A665" s="8"/>
    </row>
    <row r="666" hidden="1">
      <c r="A666" s="8"/>
    </row>
    <row r="667" hidden="1">
      <c r="A667" s="8"/>
    </row>
    <row r="668" hidden="1">
      <c r="A668" s="8"/>
    </row>
    <row r="669" hidden="1">
      <c r="A669" s="8"/>
    </row>
    <row r="670" hidden="1">
      <c r="A670" s="8"/>
    </row>
    <row r="671" hidden="1">
      <c r="A671" s="8"/>
    </row>
    <row r="672" hidden="1">
      <c r="A672" s="8"/>
    </row>
    <row r="673" hidden="1">
      <c r="A673" s="8"/>
    </row>
    <row r="674" hidden="1">
      <c r="A674" s="8"/>
    </row>
    <row r="675" hidden="1">
      <c r="A675" s="8"/>
    </row>
    <row r="676" hidden="1">
      <c r="A676" s="8"/>
    </row>
    <row r="677" hidden="1">
      <c r="A677" s="8"/>
    </row>
    <row r="678" hidden="1">
      <c r="A678" s="8"/>
    </row>
    <row r="679" hidden="1">
      <c r="A679" s="8"/>
    </row>
    <row r="680" hidden="1">
      <c r="A680" s="8"/>
    </row>
    <row r="681" hidden="1">
      <c r="A681" s="8"/>
    </row>
    <row r="682" hidden="1">
      <c r="A682" s="8"/>
    </row>
    <row r="683" hidden="1">
      <c r="A683" s="8"/>
    </row>
    <row r="684" hidden="1">
      <c r="A684" s="8"/>
    </row>
    <row r="685" hidden="1">
      <c r="A685" s="8"/>
    </row>
    <row r="686" hidden="1">
      <c r="A686" s="8"/>
    </row>
    <row r="687" hidden="1">
      <c r="A687" s="8"/>
    </row>
    <row r="688" hidden="1">
      <c r="A688" s="8"/>
    </row>
    <row r="689" hidden="1">
      <c r="A689" s="8"/>
    </row>
    <row r="690" hidden="1">
      <c r="A690" s="8"/>
    </row>
    <row r="691" hidden="1">
      <c r="A691" s="8"/>
    </row>
    <row r="692" hidden="1">
      <c r="A692" s="8"/>
    </row>
    <row r="693" hidden="1">
      <c r="A693" s="8"/>
    </row>
    <row r="694" hidden="1">
      <c r="A694" s="8"/>
    </row>
    <row r="695" hidden="1">
      <c r="A695" s="8"/>
    </row>
    <row r="696" hidden="1">
      <c r="A696" s="8"/>
    </row>
    <row r="697" hidden="1">
      <c r="A697" s="8"/>
    </row>
    <row r="698" hidden="1">
      <c r="A698" s="8"/>
    </row>
    <row r="699" hidden="1">
      <c r="A699" s="8"/>
    </row>
    <row r="700" hidden="1">
      <c r="A700" s="8"/>
    </row>
    <row r="701" hidden="1">
      <c r="A701" s="8"/>
    </row>
    <row r="702" hidden="1">
      <c r="A702" s="8"/>
    </row>
    <row r="703" hidden="1">
      <c r="A703" s="8"/>
    </row>
    <row r="704" hidden="1">
      <c r="A704" s="8"/>
    </row>
    <row r="705" hidden="1">
      <c r="A705" s="8"/>
    </row>
    <row r="706" hidden="1">
      <c r="A706" s="8"/>
    </row>
    <row r="707" hidden="1">
      <c r="A707" s="8"/>
    </row>
    <row r="708" hidden="1">
      <c r="A708" s="8"/>
    </row>
    <row r="709" hidden="1">
      <c r="A709" s="8"/>
    </row>
    <row r="710" hidden="1">
      <c r="A710" s="8"/>
    </row>
    <row r="711" hidden="1">
      <c r="A711" s="8"/>
    </row>
    <row r="712" hidden="1">
      <c r="A712" s="8"/>
    </row>
    <row r="713" hidden="1">
      <c r="A713" s="8"/>
    </row>
    <row r="714" hidden="1">
      <c r="A714" s="8"/>
    </row>
    <row r="715" hidden="1">
      <c r="A715" s="8"/>
    </row>
    <row r="716" hidden="1">
      <c r="A716" s="8"/>
    </row>
    <row r="717" hidden="1">
      <c r="A717" s="8"/>
    </row>
    <row r="718" hidden="1">
      <c r="A718" s="8"/>
    </row>
    <row r="719" hidden="1">
      <c r="A719" s="8"/>
    </row>
    <row r="720" hidden="1">
      <c r="A720" s="8"/>
    </row>
    <row r="721" hidden="1">
      <c r="A721" s="8"/>
    </row>
    <row r="722" hidden="1">
      <c r="A722" s="8"/>
    </row>
    <row r="723" hidden="1">
      <c r="A723" s="8"/>
    </row>
    <row r="724" hidden="1">
      <c r="A724" s="8"/>
    </row>
    <row r="725" hidden="1">
      <c r="A725" s="8"/>
    </row>
    <row r="726" hidden="1">
      <c r="A726" s="8"/>
    </row>
    <row r="727" hidden="1">
      <c r="A727" s="8"/>
    </row>
    <row r="728" hidden="1">
      <c r="A728" s="8"/>
    </row>
    <row r="729" hidden="1">
      <c r="A729" s="8"/>
    </row>
    <row r="730" hidden="1">
      <c r="A730" s="8"/>
    </row>
    <row r="731" hidden="1">
      <c r="A731" s="8"/>
    </row>
    <row r="732" hidden="1">
      <c r="A732" s="8"/>
    </row>
    <row r="733" hidden="1">
      <c r="A733" s="8"/>
    </row>
    <row r="734" hidden="1">
      <c r="A734" s="8"/>
    </row>
    <row r="735" hidden="1">
      <c r="A735" s="8"/>
    </row>
    <row r="736" hidden="1">
      <c r="A736" s="8"/>
    </row>
    <row r="737" hidden="1">
      <c r="A737" s="8"/>
    </row>
    <row r="738" hidden="1">
      <c r="A738" s="8"/>
    </row>
    <row r="739" hidden="1">
      <c r="A739" s="8"/>
    </row>
    <row r="740" hidden="1">
      <c r="A740" s="8"/>
    </row>
    <row r="741" hidden="1">
      <c r="A741" s="8"/>
    </row>
    <row r="742" hidden="1">
      <c r="A742" s="8"/>
    </row>
    <row r="743" hidden="1">
      <c r="A743" s="8"/>
    </row>
    <row r="744" hidden="1">
      <c r="A744" s="8"/>
    </row>
    <row r="745" hidden="1">
      <c r="A745" s="8"/>
    </row>
    <row r="746" hidden="1">
      <c r="A746" s="8"/>
    </row>
    <row r="747" hidden="1">
      <c r="A747" s="8"/>
    </row>
    <row r="748" hidden="1">
      <c r="A748" s="8"/>
    </row>
    <row r="749" hidden="1">
      <c r="A749" s="8"/>
    </row>
    <row r="750" hidden="1">
      <c r="A750" s="8"/>
    </row>
    <row r="751" hidden="1">
      <c r="A751" s="8"/>
    </row>
    <row r="752" hidden="1">
      <c r="A752" s="8"/>
    </row>
    <row r="753" hidden="1">
      <c r="A753" s="8"/>
    </row>
    <row r="754" hidden="1">
      <c r="A754" s="8"/>
    </row>
    <row r="755" hidden="1">
      <c r="A755" s="8"/>
    </row>
    <row r="756" hidden="1">
      <c r="A756" s="8"/>
    </row>
    <row r="757" hidden="1">
      <c r="A757" s="8"/>
    </row>
    <row r="758" hidden="1">
      <c r="A758" s="8"/>
    </row>
    <row r="759" hidden="1">
      <c r="A759" s="8"/>
    </row>
    <row r="760" hidden="1">
      <c r="A760" s="8"/>
    </row>
    <row r="761" hidden="1">
      <c r="A761" s="8"/>
    </row>
    <row r="762" hidden="1">
      <c r="A762" s="8"/>
    </row>
    <row r="763" hidden="1">
      <c r="A763" s="8"/>
    </row>
    <row r="764" hidden="1">
      <c r="A764" s="8"/>
    </row>
    <row r="765" hidden="1">
      <c r="A765" s="8"/>
    </row>
    <row r="766" hidden="1">
      <c r="A766" s="8"/>
    </row>
    <row r="767" hidden="1">
      <c r="A767" s="8"/>
    </row>
    <row r="768" hidden="1">
      <c r="A768" s="8"/>
    </row>
    <row r="769" hidden="1">
      <c r="A769" s="8"/>
    </row>
    <row r="770" hidden="1">
      <c r="A770" s="8"/>
    </row>
    <row r="771" hidden="1">
      <c r="A771" s="8"/>
    </row>
    <row r="772" hidden="1">
      <c r="A772" s="8"/>
    </row>
    <row r="773" hidden="1">
      <c r="A773" s="8"/>
    </row>
    <row r="774" hidden="1">
      <c r="A774" s="8"/>
    </row>
    <row r="775" hidden="1">
      <c r="A775" s="8"/>
    </row>
    <row r="776" hidden="1">
      <c r="A776" s="8"/>
    </row>
    <row r="777" hidden="1">
      <c r="A777" s="8"/>
    </row>
    <row r="778" hidden="1">
      <c r="A778" s="8"/>
    </row>
    <row r="779" hidden="1">
      <c r="A779" s="8"/>
    </row>
    <row r="780" hidden="1">
      <c r="A780" s="8"/>
    </row>
    <row r="781" hidden="1">
      <c r="A781" s="8"/>
    </row>
    <row r="782" hidden="1">
      <c r="A782" s="8"/>
    </row>
    <row r="783" hidden="1">
      <c r="A783" s="8"/>
    </row>
    <row r="784" hidden="1">
      <c r="A784" s="8"/>
    </row>
    <row r="785" hidden="1">
      <c r="A785" s="8"/>
    </row>
    <row r="786" hidden="1">
      <c r="A786" s="8"/>
    </row>
    <row r="787" hidden="1">
      <c r="A787" s="8"/>
    </row>
    <row r="788" hidden="1">
      <c r="A788" s="8"/>
    </row>
    <row r="789" hidden="1">
      <c r="A789" s="8"/>
    </row>
    <row r="790" hidden="1">
      <c r="A790" s="8"/>
    </row>
    <row r="791" hidden="1">
      <c r="A791" s="8"/>
    </row>
    <row r="792" hidden="1">
      <c r="A792" s="8"/>
    </row>
    <row r="793" hidden="1">
      <c r="A793" s="8"/>
    </row>
    <row r="794" hidden="1">
      <c r="A794" s="8"/>
    </row>
    <row r="795" hidden="1">
      <c r="A795" s="8"/>
    </row>
    <row r="796" hidden="1">
      <c r="A796" s="8"/>
    </row>
    <row r="797" hidden="1">
      <c r="A797" s="8"/>
    </row>
    <row r="798" hidden="1">
      <c r="A798" s="8"/>
    </row>
    <row r="799" hidden="1">
      <c r="A799" s="8"/>
    </row>
    <row r="800" hidden="1">
      <c r="A800" s="8"/>
    </row>
    <row r="801" hidden="1">
      <c r="A801" s="8"/>
    </row>
    <row r="802" hidden="1">
      <c r="A802" s="8"/>
    </row>
    <row r="803" hidden="1">
      <c r="A803" s="8"/>
    </row>
    <row r="804" hidden="1">
      <c r="A804" s="8"/>
    </row>
    <row r="805" hidden="1">
      <c r="A805" s="8"/>
    </row>
    <row r="806" hidden="1">
      <c r="A806" s="8"/>
    </row>
    <row r="807" hidden="1">
      <c r="A807" s="8"/>
    </row>
    <row r="808" hidden="1">
      <c r="A808" s="8"/>
    </row>
    <row r="809" hidden="1">
      <c r="A809" s="8"/>
    </row>
    <row r="810" hidden="1">
      <c r="A810" s="8"/>
    </row>
    <row r="811" hidden="1">
      <c r="A811" s="8"/>
    </row>
    <row r="812" hidden="1">
      <c r="A812" s="8"/>
    </row>
    <row r="813" hidden="1">
      <c r="A813" s="8"/>
    </row>
    <row r="814" hidden="1">
      <c r="A814" s="8"/>
    </row>
    <row r="815" hidden="1">
      <c r="A815" s="8"/>
    </row>
    <row r="816" hidden="1">
      <c r="A816" s="8"/>
    </row>
    <row r="817" hidden="1">
      <c r="A817" s="8"/>
    </row>
    <row r="818" hidden="1">
      <c r="A818" s="8"/>
    </row>
    <row r="819" hidden="1">
      <c r="A819" s="8"/>
    </row>
    <row r="820" hidden="1">
      <c r="A820" s="8"/>
    </row>
    <row r="821" hidden="1">
      <c r="A821" s="8"/>
    </row>
    <row r="822" hidden="1">
      <c r="A822" s="8"/>
    </row>
    <row r="823" hidden="1">
      <c r="A823" s="8"/>
    </row>
    <row r="824" hidden="1">
      <c r="A824" s="8"/>
    </row>
    <row r="825" hidden="1">
      <c r="A825" s="8"/>
    </row>
    <row r="826" hidden="1">
      <c r="A826" s="8"/>
    </row>
    <row r="827" hidden="1">
      <c r="A827" s="8"/>
    </row>
    <row r="828" hidden="1">
      <c r="A828" s="8"/>
    </row>
    <row r="829" hidden="1">
      <c r="A829" s="8"/>
    </row>
    <row r="830" hidden="1">
      <c r="A830" s="8"/>
    </row>
    <row r="831" hidden="1">
      <c r="A831" s="8"/>
    </row>
    <row r="832" hidden="1">
      <c r="A832" s="8"/>
    </row>
    <row r="833" hidden="1">
      <c r="A833" s="8"/>
    </row>
    <row r="834" hidden="1">
      <c r="A834" s="8"/>
    </row>
    <row r="835" hidden="1">
      <c r="A835" s="8"/>
    </row>
    <row r="836" hidden="1">
      <c r="A836" s="8"/>
    </row>
    <row r="837" hidden="1">
      <c r="A837" s="8"/>
    </row>
    <row r="838" hidden="1">
      <c r="A838" s="8"/>
    </row>
    <row r="839" hidden="1">
      <c r="A839" s="8"/>
    </row>
    <row r="840" hidden="1">
      <c r="A840" s="8"/>
    </row>
    <row r="841" hidden="1">
      <c r="A841" s="8"/>
    </row>
    <row r="842" hidden="1">
      <c r="A842" s="8"/>
    </row>
    <row r="843" hidden="1">
      <c r="A843" s="8"/>
    </row>
    <row r="844" hidden="1">
      <c r="A844" s="8"/>
    </row>
    <row r="845" hidden="1">
      <c r="A845" s="8"/>
    </row>
    <row r="846" hidden="1">
      <c r="A846" s="8"/>
    </row>
    <row r="847" hidden="1">
      <c r="A847" s="8"/>
    </row>
    <row r="848" hidden="1">
      <c r="A848" s="8"/>
    </row>
    <row r="849" hidden="1">
      <c r="A849" s="8"/>
    </row>
    <row r="850" hidden="1">
      <c r="A850" s="8"/>
    </row>
    <row r="851" hidden="1">
      <c r="A851" s="8"/>
    </row>
    <row r="852" hidden="1">
      <c r="A852" s="8"/>
    </row>
    <row r="853" hidden="1">
      <c r="A853" s="8"/>
    </row>
    <row r="854" hidden="1">
      <c r="A854" s="8"/>
    </row>
    <row r="855" hidden="1">
      <c r="A855" s="8"/>
    </row>
    <row r="856" hidden="1">
      <c r="A856" s="8"/>
    </row>
    <row r="857" hidden="1">
      <c r="A857" s="8"/>
    </row>
    <row r="858" hidden="1">
      <c r="A858" s="8"/>
    </row>
    <row r="859" hidden="1">
      <c r="A859" s="8"/>
    </row>
    <row r="860" hidden="1">
      <c r="A860" s="8"/>
    </row>
    <row r="861" hidden="1">
      <c r="A861" s="8"/>
    </row>
    <row r="862" hidden="1">
      <c r="A862" s="8"/>
    </row>
    <row r="863" hidden="1">
      <c r="A863" s="8"/>
    </row>
    <row r="864" hidden="1">
      <c r="A864" s="8"/>
    </row>
    <row r="865" hidden="1">
      <c r="A865" s="8"/>
    </row>
    <row r="866" hidden="1">
      <c r="A866" s="8"/>
    </row>
    <row r="867" hidden="1">
      <c r="A867" s="8"/>
    </row>
    <row r="868" hidden="1">
      <c r="A868" s="8"/>
    </row>
    <row r="869" hidden="1">
      <c r="A869" s="8"/>
    </row>
    <row r="870" hidden="1">
      <c r="A870" s="8"/>
    </row>
    <row r="871" hidden="1">
      <c r="A871" s="8"/>
    </row>
    <row r="872" hidden="1">
      <c r="A872" s="8"/>
    </row>
    <row r="873" hidden="1">
      <c r="A873" s="8"/>
    </row>
    <row r="874" hidden="1">
      <c r="A874" s="8"/>
    </row>
    <row r="875" hidden="1">
      <c r="A875" s="8"/>
    </row>
    <row r="876" hidden="1">
      <c r="A876" s="8"/>
    </row>
    <row r="877" hidden="1">
      <c r="A877" s="8"/>
    </row>
    <row r="878" hidden="1">
      <c r="A878" s="8"/>
    </row>
    <row r="879" hidden="1">
      <c r="A879" s="8"/>
    </row>
    <row r="880" hidden="1">
      <c r="A880" s="8"/>
    </row>
    <row r="881" hidden="1">
      <c r="A881" s="8"/>
    </row>
    <row r="882" hidden="1">
      <c r="A882" s="8"/>
    </row>
    <row r="883" hidden="1">
      <c r="A883" s="8"/>
    </row>
    <row r="884" hidden="1">
      <c r="A884" s="8"/>
    </row>
    <row r="885" hidden="1">
      <c r="A885" s="8"/>
    </row>
    <row r="886" hidden="1">
      <c r="A886" s="8"/>
    </row>
    <row r="887" hidden="1">
      <c r="A887" s="8"/>
    </row>
    <row r="888" hidden="1">
      <c r="A888" s="8"/>
    </row>
    <row r="889" hidden="1">
      <c r="A889" s="8"/>
    </row>
    <row r="890" hidden="1">
      <c r="A890" s="8"/>
    </row>
    <row r="891" hidden="1">
      <c r="A891" s="8"/>
    </row>
    <row r="892" hidden="1">
      <c r="A892" s="8"/>
    </row>
    <row r="893" hidden="1">
      <c r="A893" s="8"/>
    </row>
    <row r="894" hidden="1">
      <c r="A894" s="8"/>
    </row>
    <row r="895" hidden="1">
      <c r="A895" s="8"/>
    </row>
    <row r="896" hidden="1">
      <c r="A896" s="8"/>
    </row>
    <row r="897" hidden="1">
      <c r="A897" s="8"/>
    </row>
    <row r="898" hidden="1">
      <c r="A898" s="8"/>
    </row>
    <row r="899" hidden="1">
      <c r="A899" s="8"/>
    </row>
    <row r="900" hidden="1">
      <c r="A900" s="8"/>
    </row>
    <row r="901" hidden="1">
      <c r="A901" s="8"/>
    </row>
    <row r="902" hidden="1">
      <c r="A902" s="8"/>
    </row>
    <row r="903" hidden="1">
      <c r="A903" s="8"/>
    </row>
    <row r="904" hidden="1">
      <c r="A904" s="8"/>
    </row>
    <row r="905" hidden="1">
      <c r="A905" s="8"/>
    </row>
    <row r="906" hidden="1">
      <c r="A906" s="8"/>
    </row>
    <row r="907" hidden="1">
      <c r="A907" s="8"/>
    </row>
    <row r="908" hidden="1">
      <c r="A908" s="8"/>
    </row>
    <row r="909" hidden="1">
      <c r="A909" s="8"/>
    </row>
    <row r="910" hidden="1">
      <c r="A910" s="8"/>
    </row>
    <row r="911" hidden="1">
      <c r="A911" s="8"/>
    </row>
    <row r="912" hidden="1">
      <c r="A912" s="8"/>
    </row>
    <row r="913" hidden="1">
      <c r="A913" s="8"/>
    </row>
    <row r="914" hidden="1">
      <c r="A914" s="8"/>
    </row>
    <row r="915" hidden="1">
      <c r="A915" s="8"/>
    </row>
    <row r="916" hidden="1">
      <c r="A916" s="8"/>
    </row>
    <row r="917" hidden="1">
      <c r="A917" s="8"/>
    </row>
    <row r="918" hidden="1">
      <c r="A918" s="8"/>
    </row>
    <row r="919" hidden="1">
      <c r="A919" s="8"/>
    </row>
    <row r="920" hidden="1">
      <c r="A920" s="8"/>
    </row>
    <row r="921" hidden="1">
      <c r="A921" s="8"/>
    </row>
    <row r="922" hidden="1">
      <c r="A922" s="8"/>
    </row>
    <row r="923" hidden="1">
      <c r="A923" s="8"/>
    </row>
    <row r="924" hidden="1">
      <c r="A924" s="8"/>
    </row>
    <row r="925" hidden="1">
      <c r="A925" s="8"/>
    </row>
    <row r="926" hidden="1">
      <c r="A926" s="8"/>
    </row>
    <row r="927" hidden="1">
      <c r="A927" s="8"/>
    </row>
    <row r="928" hidden="1">
      <c r="A928" s="8"/>
    </row>
    <row r="929" hidden="1">
      <c r="A929" s="8"/>
    </row>
    <row r="930" hidden="1">
      <c r="A930" s="8"/>
    </row>
    <row r="931" hidden="1">
      <c r="A931" s="8"/>
    </row>
    <row r="932" hidden="1">
      <c r="A932" s="8"/>
    </row>
    <row r="933" hidden="1">
      <c r="A933" s="8"/>
    </row>
    <row r="934" hidden="1">
      <c r="A934" s="8"/>
    </row>
    <row r="935" hidden="1">
      <c r="A935" s="8"/>
    </row>
    <row r="936" hidden="1">
      <c r="A936" s="8"/>
    </row>
    <row r="937" hidden="1">
      <c r="A937" s="8"/>
    </row>
    <row r="938" hidden="1">
      <c r="A938" s="8"/>
    </row>
    <row r="939" hidden="1">
      <c r="A939" s="8"/>
    </row>
    <row r="940" hidden="1">
      <c r="A940" s="8"/>
    </row>
    <row r="941" hidden="1">
      <c r="A941" s="8"/>
    </row>
    <row r="942" hidden="1">
      <c r="A942" s="8"/>
    </row>
    <row r="943" hidden="1">
      <c r="A943" s="8"/>
    </row>
    <row r="944" hidden="1">
      <c r="A944" s="8"/>
    </row>
    <row r="945" hidden="1">
      <c r="A945" s="8"/>
    </row>
    <row r="946" hidden="1">
      <c r="A946" s="8"/>
    </row>
    <row r="947" hidden="1">
      <c r="A947" s="8"/>
    </row>
    <row r="948" hidden="1">
      <c r="A948" s="8"/>
    </row>
    <row r="949" hidden="1">
      <c r="A949" s="8"/>
    </row>
    <row r="950" hidden="1">
      <c r="A950" s="8"/>
    </row>
    <row r="951" hidden="1">
      <c r="A951" s="8"/>
    </row>
    <row r="952" hidden="1">
      <c r="A952" s="8"/>
    </row>
    <row r="953" hidden="1">
      <c r="A953" s="8"/>
    </row>
    <row r="954" hidden="1">
      <c r="A954" s="8"/>
    </row>
    <row r="955" hidden="1">
      <c r="A955" s="8"/>
    </row>
    <row r="956" hidden="1">
      <c r="A956" s="8"/>
    </row>
    <row r="957" hidden="1">
      <c r="A957" s="8"/>
    </row>
    <row r="958" hidden="1">
      <c r="A958" s="8"/>
    </row>
    <row r="959" hidden="1">
      <c r="A959" s="8"/>
    </row>
    <row r="960" hidden="1">
      <c r="A960" s="8"/>
    </row>
    <row r="961" hidden="1">
      <c r="A961" s="8"/>
    </row>
    <row r="962" hidden="1">
      <c r="A962" s="8"/>
    </row>
    <row r="963" hidden="1">
      <c r="A963" s="8"/>
    </row>
    <row r="964" hidden="1">
      <c r="A964" s="8"/>
    </row>
    <row r="965" hidden="1">
      <c r="A965" s="8"/>
    </row>
    <row r="966" hidden="1">
      <c r="A966" s="8"/>
    </row>
    <row r="967" hidden="1">
      <c r="A967" s="8"/>
    </row>
    <row r="968" hidden="1">
      <c r="A968" s="8"/>
    </row>
    <row r="969" hidden="1">
      <c r="A969" s="8"/>
    </row>
    <row r="970" hidden="1">
      <c r="A970" s="8"/>
    </row>
    <row r="971" hidden="1">
      <c r="A971" s="8"/>
    </row>
    <row r="972" hidden="1">
      <c r="A972" s="8"/>
    </row>
    <row r="973" hidden="1">
      <c r="A973" s="8"/>
    </row>
    <row r="974" hidden="1">
      <c r="A974" s="8"/>
    </row>
    <row r="975" hidden="1">
      <c r="A975" s="8"/>
    </row>
    <row r="976" hidden="1">
      <c r="A976" s="8"/>
    </row>
    <row r="977" hidden="1">
      <c r="A977" s="8"/>
    </row>
    <row r="978" hidden="1">
      <c r="A978" s="8"/>
    </row>
    <row r="979" hidden="1">
      <c r="A979" s="8"/>
    </row>
    <row r="980" hidden="1">
      <c r="A980" s="8"/>
    </row>
    <row r="981" hidden="1">
      <c r="A981" s="8"/>
    </row>
    <row r="982" hidden="1">
      <c r="A982" s="8"/>
    </row>
    <row r="983" hidden="1">
      <c r="A983" s="8"/>
    </row>
    <row r="984" hidden="1">
      <c r="A984" s="8"/>
    </row>
    <row r="985" hidden="1">
      <c r="A985" s="8"/>
    </row>
    <row r="986" hidden="1">
      <c r="A986" s="8"/>
    </row>
    <row r="987" hidden="1">
      <c r="A987" s="8"/>
    </row>
    <row r="988" hidden="1">
      <c r="A988" s="8"/>
    </row>
    <row r="989" hidden="1">
      <c r="A989" s="8"/>
    </row>
    <row r="990" hidden="1">
      <c r="A990" s="8"/>
    </row>
    <row r="991" hidden="1">
      <c r="A991" s="8"/>
    </row>
    <row r="992" hidden="1">
      <c r="A992" s="8"/>
    </row>
    <row r="993" hidden="1">
      <c r="A993" s="8"/>
    </row>
    <row r="994" hidden="1">
      <c r="A994" s="8"/>
    </row>
    <row r="995" hidden="1">
      <c r="A995" s="8"/>
    </row>
    <row r="996" hidden="1">
      <c r="A996" s="8"/>
    </row>
    <row r="997" hidden="1">
      <c r="A997" s="8"/>
    </row>
    <row r="998" hidden="1">
      <c r="A998" s="8"/>
    </row>
    <row r="999" hidden="1">
      <c r="A999" s="8"/>
    </row>
    <row r="1000" hidden="1">
      <c r="A1000" s="8"/>
    </row>
    <row r="1001" hidden="1">
      <c r="A1001" s="8"/>
    </row>
    <row r="1002" hidden="1">
      <c r="A1002" s="8"/>
    </row>
    <row r="1003" hidden="1">
      <c r="A1003" s="8"/>
    </row>
    <row r="1004" hidden="1">
      <c r="A1004" s="8"/>
    </row>
    <row r="1005" hidden="1">
      <c r="A1005" s="8"/>
    </row>
    <row r="1006" hidden="1">
      <c r="A1006" s="8"/>
    </row>
    <row r="1007" hidden="1">
      <c r="A1007" s="8"/>
    </row>
    <row r="1008" hidden="1">
      <c r="A1008" s="8"/>
    </row>
    <row r="1009" hidden="1">
      <c r="A1009" s="8"/>
    </row>
    <row r="1010" hidden="1">
      <c r="A1010" s="8"/>
    </row>
    <row r="1011" hidden="1">
      <c r="A1011" s="8"/>
    </row>
    <row r="1012" hidden="1">
      <c r="A1012" s="8"/>
    </row>
    <row r="1013" hidden="1">
      <c r="A1013" s="8"/>
    </row>
    <row r="1014" hidden="1">
      <c r="A1014" s="8"/>
    </row>
    <row r="1015" hidden="1">
      <c r="A1015" s="8"/>
    </row>
    <row r="1016" hidden="1">
      <c r="A1016" s="8"/>
    </row>
    <row r="1017" hidden="1">
      <c r="A1017" s="8"/>
    </row>
    <row r="1018" hidden="1">
      <c r="A1018" s="8"/>
    </row>
    <row r="1019" hidden="1">
      <c r="A1019" s="8"/>
    </row>
    <row r="1020" hidden="1">
      <c r="A1020" s="8"/>
    </row>
    <row r="1021" hidden="1">
      <c r="A1021" s="8"/>
    </row>
    <row r="1022" hidden="1">
      <c r="A1022" s="8"/>
    </row>
    <row r="1023" hidden="1">
      <c r="A1023" s="8"/>
    </row>
    <row r="1024" hidden="1">
      <c r="A1024" s="8"/>
    </row>
    <row r="1025" hidden="1">
      <c r="A1025" s="8"/>
    </row>
  </sheetData>
  <mergeCells count="60">
    <mergeCell ref="B47:C47"/>
    <mergeCell ref="D47:E47"/>
    <mergeCell ref="F47:G47"/>
    <mergeCell ref="H47:I47"/>
    <mergeCell ref="J47:K47"/>
    <mergeCell ref="B48:C48"/>
    <mergeCell ref="D48:E48"/>
    <mergeCell ref="J48:K48"/>
    <mergeCell ref="H63:I63"/>
    <mergeCell ref="J63:K63"/>
    <mergeCell ref="B64:C64"/>
    <mergeCell ref="D64:E64"/>
    <mergeCell ref="F64:G64"/>
    <mergeCell ref="H64:I64"/>
    <mergeCell ref="J64:K64"/>
    <mergeCell ref="F48:G48"/>
    <mergeCell ref="H48:I48"/>
    <mergeCell ref="K49:K54"/>
    <mergeCell ref="B61:K62"/>
    <mergeCell ref="B63:C63"/>
    <mergeCell ref="D63:E63"/>
    <mergeCell ref="F63:G63"/>
    <mergeCell ref="H7:I8"/>
    <mergeCell ref="J7:K8"/>
    <mergeCell ref="B1:C5"/>
    <mergeCell ref="D1:H5"/>
    <mergeCell ref="I1:K5"/>
    <mergeCell ref="E6:G6"/>
    <mergeCell ref="B7:C8"/>
    <mergeCell ref="D7:E8"/>
    <mergeCell ref="F7:G8"/>
    <mergeCell ref="H14:I14"/>
    <mergeCell ref="J14:K14"/>
    <mergeCell ref="H15:I15"/>
    <mergeCell ref="J15:K15"/>
    <mergeCell ref="B9:C10"/>
    <mergeCell ref="D9:E10"/>
    <mergeCell ref="F9:G10"/>
    <mergeCell ref="H9:I10"/>
    <mergeCell ref="J9:K10"/>
    <mergeCell ref="B12:K13"/>
    <mergeCell ref="B14:C14"/>
    <mergeCell ref="H31:I31"/>
    <mergeCell ref="J31:K31"/>
    <mergeCell ref="H32:I32"/>
    <mergeCell ref="J32:K32"/>
    <mergeCell ref="D14:E14"/>
    <mergeCell ref="F14:G14"/>
    <mergeCell ref="B15:C15"/>
    <mergeCell ref="D15:E15"/>
    <mergeCell ref="F15:G15"/>
    <mergeCell ref="B29:K30"/>
    <mergeCell ref="B31:C31"/>
    <mergeCell ref="D31:E31"/>
    <mergeCell ref="F31:G31"/>
    <mergeCell ref="B32:C32"/>
    <mergeCell ref="D32:E32"/>
    <mergeCell ref="F32:G32"/>
    <mergeCell ref="C33:C38"/>
    <mergeCell ref="B45:K46"/>
  </mergeCells>
  <hyperlinks>
    <hyperlink r:id="rId1" ref="B7"/>
    <hyperlink r:id="rId2" ref="D7"/>
    <hyperlink r:id="rId3" ref="F7"/>
    <hyperlink r:id="rId4" ref="C16"/>
    <hyperlink r:id="rId5" ref="E16"/>
    <hyperlink r:id="rId6" ref="G16"/>
    <hyperlink r:id="rId7" ref="I16"/>
    <hyperlink r:id="rId8" ref="K16"/>
    <hyperlink r:id="rId9" ref="C17"/>
    <hyperlink r:id="rId10" ref="K17"/>
    <hyperlink r:id="rId11" ref="C18"/>
    <hyperlink r:id="rId12" ref="E18"/>
    <hyperlink r:id="rId13" ref="G18"/>
    <hyperlink r:id="rId14" ref="I18"/>
    <hyperlink r:id="rId15" ref="K18"/>
    <hyperlink r:id="rId16" ref="C19"/>
    <hyperlink r:id="rId17" ref="G19"/>
    <hyperlink r:id="rId18" ref="K19"/>
    <hyperlink r:id="rId19" ref="C22"/>
    <hyperlink r:id="rId20" ref="E22"/>
    <hyperlink r:id="rId21" ref="G22"/>
    <hyperlink r:id="rId22" ref="I22"/>
    <hyperlink r:id="rId23" ref="G23"/>
    <hyperlink r:id="rId24" ref="K23"/>
    <hyperlink r:id="rId25" ref="I24"/>
    <hyperlink r:id="rId26" ref="C27"/>
    <hyperlink r:id="rId27" ref="E27"/>
    <hyperlink r:id="rId28" ref="G27"/>
    <hyperlink r:id="rId29" ref="I27"/>
    <hyperlink r:id="rId30" ref="K27"/>
    <hyperlink r:id="rId31" ref="E33"/>
    <hyperlink r:id="rId32" ref="G33"/>
    <hyperlink r:id="rId33" ref="I33"/>
    <hyperlink r:id="rId34" ref="K33"/>
    <hyperlink r:id="rId35" ref="E34"/>
    <hyperlink r:id="rId36" ref="G34"/>
    <hyperlink r:id="rId37" ref="I34"/>
    <hyperlink r:id="rId38" ref="K34"/>
    <hyperlink r:id="rId39" ref="E35"/>
    <hyperlink r:id="rId40" ref="G35"/>
    <hyperlink r:id="rId41" ref="K35"/>
    <hyperlink r:id="rId42" ref="E38"/>
    <hyperlink r:id="rId43" ref="G38"/>
    <hyperlink r:id="rId44" ref="I38"/>
    <hyperlink r:id="rId45" ref="K38"/>
    <hyperlink r:id="rId46" ref="C39"/>
    <hyperlink r:id="rId47" ref="G39"/>
    <hyperlink r:id="rId48" ref="I39"/>
    <hyperlink r:id="rId49" ref="C40"/>
    <hyperlink r:id="rId50" ref="C41"/>
    <hyperlink r:id="rId51" ref="C43"/>
    <hyperlink r:id="rId52" ref="E43"/>
    <hyperlink r:id="rId53" ref="G43"/>
    <hyperlink r:id="rId54" ref="I43"/>
    <hyperlink r:id="rId55" ref="K43"/>
    <hyperlink r:id="rId56" ref="C49"/>
    <hyperlink r:id="rId57" ref="E49"/>
    <hyperlink r:id="rId58" ref="C50"/>
    <hyperlink r:id="rId59" ref="E50"/>
    <hyperlink r:id="rId60" ref="C51"/>
    <hyperlink r:id="rId61" ref="E51"/>
    <hyperlink r:id="rId62" ref="C54"/>
    <hyperlink r:id="rId63" ref="E54"/>
    <hyperlink r:id="rId64" ref="E56"/>
    <hyperlink r:id="rId65" ref="C59"/>
    <hyperlink r:id="rId66" ref="E59"/>
  </hyperlinks>
  <drawing r:id="rId6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2" max="2" width="30.29"/>
    <col customWidth="1" min="3" max="3" width="52.0"/>
    <col customWidth="1" min="5" max="5" width="30.86"/>
    <col customWidth="1" min="6" max="6" width="52.0"/>
  </cols>
  <sheetData>
    <row r="1" ht="32.25" customHeight="1">
      <c r="A1" s="95" t="s">
        <v>108</v>
      </c>
      <c r="B1" s="23"/>
      <c r="C1" s="24"/>
      <c r="D1" s="96" t="s">
        <v>109</v>
      </c>
      <c r="E1" s="23"/>
      <c r="F1" s="24"/>
    </row>
    <row r="2">
      <c r="A2" s="97">
        <v>8.0</v>
      </c>
      <c r="B2" s="97" t="s">
        <v>110</v>
      </c>
      <c r="C2" s="97" t="s">
        <v>111</v>
      </c>
      <c r="D2" s="97" t="s">
        <v>112</v>
      </c>
      <c r="E2" s="97" t="s">
        <v>110</v>
      </c>
      <c r="F2" s="97" t="s">
        <v>111</v>
      </c>
    </row>
    <row r="3">
      <c r="A3" s="98" t="s">
        <v>4</v>
      </c>
      <c r="C3" s="99"/>
      <c r="D3" s="100"/>
      <c r="E3" s="101"/>
      <c r="F3" s="101"/>
    </row>
    <row r="4">
      <c r="A4" s="102" t="s">
        <v>113</v>
      </c>
      <c r="C4" s="103"/>
      <c r="D4" s="104"/>
      <c r="E4" s="105"/>
      <c r="F4" s="105"/>
    </row>
    <row r="5">
      <c r="A5" s="98" t="s">
        <v>114</v>
      </c>
      <c r="C5" s="99"/>
      <c r="D5" s="100"/>
      <c r="E5" s="101"/>
      <c r="F5" s="101"/>
    </row>
    <row r="6">
      <c r="A6" s="104">
        <v>44235.0</v>
      </c>
      <c r="B6" s="105" t="s">
        <v>115</v>
      </c>
      <c r="C6" s="106" t="s">
        <v>116</v>
      </c>
      <c r="D6" s="104">
        <v>44235.0</v>
      </c>
      <c r="E6" s="105" t="s">
        <v>117</v>
      </c>
      <c r="F6" s="106" t="s">
        <v>118</v>
      </c>
    </row>
    <row r="7">
      <c r="A7" s="100">
        <v>44235.0</v>
      </c>
      <c r="B7" s="101" t="s">
        <v>119</v>
      </c>
      <c r="C7" s="107" t="s">
        <v>120</v>
      </c>
      <c r="D7" s="100">
        <v>44236.0</v>
      </c>
      <c r="E7" s="101" t="s">
        <v>121</v>
      </c>
      <c r="F7" s="107" t="s">
        <v>122</v>
      </c>
    </row>
    <row r="8">
      <c r="A8" s="104">
        <v>44235.0</v>
      </c>
      <c r="B8" s="105" t="s">
        <v>123</v>
      </c>
      <c r="C8" s="106" t="s">
        <v>124</v>
      </c>
      <c r="D8" s="104">
        <v>44237.0</v>
      </c>
      <c r="E8" s="105" t="s">
        <v>125</v>
      </c>
      <c r="F8" s="106" t="s">
        <v>126</v>
      </c>
    </row>
    <row r="9">
      <c r="A9" s="100">
        <v>44236.0</v>
      </c>
      <c r="B9" s="101" t="s">
        <v>127</v>
      </c>
      <c r="C9" s="107" t="s">
        <v>128</v>
      </c>
      <c r="D9" s="100">
        <v>44238.0</v>
      </c>
      <c r="E9" s="101" t="s">
        <v>129</v>
      </c>
      <c r="F9" s="108" t="s">
        <v>130</v>
      </c>
    </row>
    <row r="10">
      <c r="A10" s="104">
        <v>44236.0</v>
      </c>
      <c r="B10" s="105" t="s">
        <v>131</v>
      </c>
      <c r="C10" s="106" t="s">
        <v>132</v>
      </c>
      <c r="D10" s="109"/>
      <c r="E10" s="109"/>
      <c r="F10" s="109"/>
    </row>
    <row r="11">
      <c r="A11" s="100">
        <v>44236.0</v>
      </c>
      <c r="B11" s="101" t="s">
        <v>133</v>
      </c>
      <c r="C11" s="107" t="s">
        <v>134</v>
      </c>
      <c r="D11" s="110"/>
      <c r="E11" s="110"/>
      <c r="F11" s="110"/>
    </row>
    <row r="12">
      <c r="A12" s="104">
        <v>44236.0</v>
      </c>
      <c r="B12" s="105" t="s">
        <v>135</v>
      </c>
      <c r="C12" s="106" t="s">
        <v>136</v>
      </c>
      <c r="D12" s="109"/>
      <c r="E12" s="109"/>
      <c r="F12" s="109"/>
    </row>
    <row r="13">
      <c r="A13" s="98" t="s">
        <v>137</v>
      </c>
      <c r="C13" s="99"/>
      <c r="D13" s="110"/>
      <c r="E13" s="110"/>
      <c r="F13" s="110"/>
    </row>
    <row r="14">
      <c r="A14" s="104">
        <v>44237.0</v>
      </c>
      <c r="B14" s="105" t="s">
        <v>138</v>
      </c>
      <c r="C14" s="106" t="s">
        <v>139</v>
      </c>
      <c r="D14" s="109"/>
      <c r="E14" s="109"/>
      <c r="F14" s="109"/>
    </row>
    <row r="15">
      <c r="A15" s="100">
        <v>44237.0</v>
      </c>
      <c r="B15" s="101" t="s">
        <v>140</v>
      </c>
      <c r="C15" s="107" t="s">
        <v>141</v>
      </c>
      <c r="D15" s="110"/>
      <c r="E15" s="110"/>
      <c r="F15" s="110"/>
    </row>
    <row r="16">
      <c r="A16" s="104">
        <v>44237.0</v>
      </c>
      <c r="B16" s="105" t="s">
        <v>27</v>
      </c>
      <c r="C16" s="106" t="s">
        <v>142</v>
      </c>
      <c r="D16" s="109"/>
      <c r="E16" s="109"/>
      <c r="F16" s="109"/>
    </row>
    <row r="17">
      <c r="A17" s="100">
        <v>44237.0</v>
      </c>
      <c r="B17" s="111" t="s">
        <v>143</v>
      </c>
      <c r="C17" s="107" t="s">
        <v>144</v>
      </c>
      <c r="D17" s="110"/>
      <c r="E17" s="110"/>
      <c r="F17" s="110"/>
    </row>
    <row r="18">
      <c r="A18" s="104">
        <v>44238.0</v>
      </c>
      <c r="B18" s="105" t="s">
        <v>145</v>
      </c>
      <c r="C18" s="106" t="s">
        <v>146</v>
      </c>
      <c r="D18" s="109"/>
      <c r="E18" s="109"/>
      <c r="F18" s="109"/>
    </row>
    <row r="19">
      <c r="A19" s="100">
        <v>44238.0</v>
      </c>
      <c r="B19" s="101" t="s">
        <v>147</v>
      </c>
      <c r="C19" s="107" t="s">
        <v>148</v>
      </c>
      <c r="D19" s="110"/>
      <c r="E19" s="110"/>
      <c r="F19" s="110"/>
    </row>
    <row r="20">
      <c r="A20" s="104">
        <v>44238.0</v>
      </c>
      <c r="B20" s="105" t="s">
        <v>149</v>
      </c>
      <c r="C20" s="106" t="s">
        <v>150</v>
      </c>
      <c r="D20" s="109"/>
      <c r="E20" s="109"/>
      <c r="F20" s="109"/>
    </row>
    <row r="21">
      <c r="A21" s="100">
        <v>44238.0</v>
      </c>
      <c r="B21" s="101" t="s">
        <v>151</v>
      </c>
      <c r="C21" s="107" t="s">
        <v>152</v>
      </c>
      <c r="D21" s="110"/>
      <c r="E21" s="110"/>
      <c r="F21" s="110"/>
    </row>
    <row r="22">
      <c r="A22" s="104">
        <v>44238.0</v>
      </c>
      <c r="B22" s="105" t="s">
        <v>153</v>
      </c>
      <c r="C22" s="106" t="s">
        <v>154</v>
      </c>
      <c r="D22" s="109"/>
      <c r="E22" s="109"/>
      <c r="F22" s="109"/>
    </row>
    <row r="23">
      <c r="A23" s="98" t="s">
        <v>155</v>
      </c>
      <c r="C23" s="99"/>
      <c r="D23" s="110"/>
      <c r="E23" s="110"/>
      <c r="F23" s="110"/>
    </row>
    <row r="24">
      <c r="A24" s="104">
        <v>44239.0</v>
      </c>
      <c r="B24" s="105" t="s">
        <v>13</v>
      </c>
      <c r="C24" s="106" t="s">
        <v>156</v>
      </c>
      <c r="D24" s="104">
        <v>44239.0</v>
      </c>
      <c r="E24" s="105" t="s">
        <v>157</v>
      </c>
      <c r="F24" s="106" t="s">
        <v>158</v>
      </c>
    </row>
    <row r="25">
      <c r="A25" s="100">
        <v>44239.0</v>
      </c>
      <c r="B25" s="101" t="s">
        <v>18</v>
      </c>
      <c r="C25" s="107" t="s">
        <v>159</v>
      </c>
      <c r="D25" s="110"/>
      <c r="E25" s="110"/>
      <c r="F25" s="110"/>
    </row>
    <row r="26">
      <c r="A26" s="104">
        <v>44239.0</v>
      </c>
      <c r="B26" s="105" t="s">
        <v>160</v>
      </c>
      <c r="C26" s="106" t="s">
        <v>161</v>
      </c>
      <c r="D26" s="109"/>
      <c r="E26" s="109"/>
      <c r="F26" s="109"/>
    </row>
    <row r="27">
      <c r="A27" s="100">
        <v>44239.0</v>
      </c>
      <c r="B27" s="101" t="s">
        <v>29</v>
      </c>
      <c r="C27" s="107" t="s">
        <v>162</v>
      </c>
      <c r="D27" s="110"/>
      <c r="E27" s="110"/>
      <c r="F27" s="110"/>
    </row>
    <row r="28">
      <c r="A28" s="104">
        <v>44239.0</v>
      </c>
      <c r="B28" s="105" t="s">
        <v>163</v>
      </c>
      <c r="C28" s="106" t="s">
        <v>164</v>
      </c>
      <c r="D28" s="109"/>
      <c r="E28" s="109"/>
      <c r="F28" s="109"/>
    </row>
    <row r="29">
      <c r="A29" s="112">
        <v>44243.0</v>
      </c>
      <c r="B29" s="113" t="s">
        <v>165</v>
      </c>
      <c r="C29" s="107" t="s">
        <v>166</v>
      </c>
      <c r="D29" s="110"/>
      <c r="E29" s="110"/>
      <c r="F29" s="110"/>
    </row>
    <row r="30">
      <c r="A30" s="112">
        <v>44243.0</v>
      </c>
      <c r="B30" s="113" t="s">
        <v>70</v>
      </c>
      <c r="C30" s="106" t="s">
        <v>167</v>
      </c>
      <c r="D30" s="109"/>
      <c r="E30" s="109"/>
      <c r="F30" s="109"/>
    </row>
    <row r="31">
      <c r="A31" s="112">
        <v>44243.0</v>
      </c>
      <c r="B31" s="113" t="s">
        <v>71</v>
      </c>
      <c r="C31" s="107" t="s">
        <v>168</v>
      </c>
      <c r="D31" s="110"/>
      <c r="E31" s="110"/>
      <c r="F31" s="110"/>
    </row>
    <row r="32">
      <c r="A32" s="114" t="s">
        <v>169</v>
      </c>
      <c r="C32" s="103"/>
      <c r="D32" s="109"/>
      <c r="E32" s="109"/>
      <c r="F32" s="109"/>
    </row>
    <row r="33">
      <c r="A33" s="100">
        <v>44243.0</v>
      </c>
      <c r="B33" s="101" t="s">
        <v>56</v>
      </c>
      <c r="C33" s="107" t="s">
        <v>170</v>
      </c>
      <c r="D33" s="100">
        <v>44243.0</v>
      </c>
      <c r="E33" s="101" t="s">
        <v>171</v>
      </c>
      <c r="F33" s="115" t="s">
        <v>172</v>
      </c>
    </row>
    <row r="34">
      <c r="A34" s="104">
        <v>44243.0</v>
      </c>
      <c r="B34" s="105" t="s">
        <v>173</v>
      </c>
      <c r="C34" s="106" t="s">
        <v>174</v>
      </c>
      <c r="D34" s="109"/>
      <c r="E34" s="109"/>
      <c r="F34" s="109"/>
    </row>
    <row r="35">
      <c r="A35" s="100">
        <v>44243.0</v>
      </c>
      <c r="B35" s="101" t="s">
        <v>175</v>
      </c>
      <c r="C35" s="107" t="s">
        <v>176</v>
      </c>
      <c r="D35" s="110"/>
      <c r="E35" s="110"/>
      <c r="F35" s="110"/>
    </row>
    <row r="36">
      <c r="A36" s="104">
        <v>44243.0</v>
      </c>
      <c r="B36" s="105" t="s">
        <v>63</v>
      </c>
      <c r="C36" s="106" t="s">
        <v>177</v>
      </c>
      <c r="D36" s="109"/>
      <c r="E36" s="109"/>
      <c r="F36" s="109"/>
    </row>
    <row r="37">
      <c r="A37" s="100">
        <v>44244.0</v>
      </c>
      <c r="B37" s="101" t="s">
        <v>178</v>
      </c>
      <c r="C37" s="107" t="s">
        <v>179</v>
      </c>
      <c r="D37" s="100">
        <v>44244.0</v>
      </c>
      <c r="E37" s="101" t="s">
        <v>180</v>
      </c>
      <c r="F37" s="34" t="s">
        <v>181</v>
      </c>
    </row>
    <row r="38">
      <c r="A38" s="104">
        <v>44244.0</v>
      </c>
      <c r="B38" s="105" t="s">
        <v>182</v>
      </c>
      <c r="C38" s="106" t="s">
        <v>183</v>
      </c>
      <c r="D38" s="109"/>
      <c r="E38" s="109"/>
      <c r="F38" s="109"/>
    </row>
    <row r="39">
      <c r="A39" s="100">
        <v>44244.0</v>
      </c>
      <c r="B39" s="101" t="s">
        <v>61</v>
      </c>
      <c r="C39" s="107" t="s">
        <v>184</v>
      </c>
      <c r="D39" s="110"/>
      <c r="E39" s="110"/>
      <c r="F39" s="110"/>
    </row>
    <row r="40">
      <c r="A40" s="104">
        <v>44244.0</v>
      </c>
      <c r="B40" s="105" t="s">
        <v>185</v>
      </c>
      <c r="C40" s="109"/>
      <c r="D40" s="109"/>
      <c r="E40" s="109"/>
      <c r="F40" s="109"/>
    </row>
    <row r="41">
      <c r="A41" s="100">
        <v>44244.0</v>
      </c>
      <c r="B41" s="101" t="s">
        <v>186</v>
      </c>
      <c r="C41" s="107" t="s">
        <v>187</v>
      </c>
      <c r="D41" s="110"/>
      <c r="E41" s="110"/>
      <c r="F41" s="110"/>
    </row>
    <row r="42">
      <c r="A42" s="105" t="s">
        <v>188</v>
      </c>
      <c r="B42" s="105" t="s">
        <v>189</v>
      </c>
      <c r="C42" s="106" t="s">
        <v>190</v>
      </c>
      <c r="D42" s="109"/>
      <c r="E42" s="109"/>
      <c r="F42" s="109"/>
    </row>
    <row r="43">
      <c r="A43" s="100">
        <v>44244.0</v>
      </c>
      <c r="B43" s="101" t="s">
        <v>191</v>
      </c>
      <c r="C43" s="107" t="s">
        <v>192</v>
      </c>
      <c r="D43" s="110"/>
      <c r="E43" s="110"/>
      <c r="F43" s="110"/>
    </row>
    <row r="44">
      <c r="A44" s="114" t="s">
        <v>193</v>
      </c>
      <c r="C44" s="103"/>
      <c r="D44" s="109"/>
      <c r="E44" s="109"/>
      <c r="F44" s="109"/>
    </row>
    <row r="45">
      <c r="A45" s="100">
        <v>44245.0</v>
      </c>
      <c r="B45" s="101" t="s">
        <v>194</v>
      </c>
      <c r="C45" s="107" t="s">
        <v>195</v>
      </c>
      <c r="D45" s="100">
        <v>44245.0</v>
      </c>
      <c r="E45" s="101" t="s">
        <v>196</v>
      </c>
      <c r="F45" s="107" t="s">
        <v>197</v>
      </c>
    </row>
    <row r="46">
      <c r="A46" s="104">
        <v>44245.0</v>
      </c>
      <c r="B46" s="105" t="s">
        <v>198</v>
      </c>
      <c r="C46" s="106" t="s">
        <v>199</v>
      </c>
      <c r="D46" s="109"/>
      <c r="E46" s="109"/>
      <c r="F46" s="109"/>
    </row>
    <row r="47">
      <c r="A47" s="100">
        <v>44245.0</v>
      </c>
      <c r="B47" s="101" t="s">
        <v>200</v>
      </c>
      <c r="C47" s="107" t="s">
        <v>201</v>
      </c>
      <c r="D47" s="110"/>
      <c r="E47" s="110"/>
      <c r="F47" s="110"/>
    </row>
    <row r="48">
      <c r="A48" s="104">
        <v>44245.0</v>
      </c>
      <c r="B48" s="105" t="s">
        <v>65</v>
      </c>
      <c r="C48" s="106" t="s">
        <v>202</v>
      </c>
      <c r="D48" s="109"/>
      <c r="E48" s="109"/>
      <c r="F48" s="109"/>
    </row>
    <row r="49">
      <c r="A49" s="100">
        <v>44245.0</v>
      </c>
      <c r="B49" s="101" t="s">
        <v>203</v>
      </c>
      <c r="C49" s="107" t="s">
        <v>204</v>
      </c>
      <c r="D49" s="110"/>
      <c r="E49" s="110"/>
      <c r="F49" s="110"/>
    </row>
    <row r="50">
      <c r="A50" s="104">
        <v>44245.0</v>
      </c>
      <c r="B50" s="105" t="s">
        <v>205</v>
      </c>
      <c r="C50" s="116" t="s">
        <v>206</v>
      </c>
      <c r="D50" s="109"/>
      <c r="E50" s="109"/>
      <c r="F50" s="109"/>
    </row>
    <row r="51">
      <c r="A51" s="100">
        <v>44246.0</v>
      </c>
      <c r="B51" s="101" t="s">
        <v>207</v>
      </c>
      <c r="C51" s="107" t="s">
        <v>208</v>
      </c>
      <c r="D51" s="100">
        <v>44246.0</v>
      </c>
      <c r="E51" s="101" t="s">
        <v>55</v>
      </c>
      <c r="F51" s="107" t="s">
        <v>209</v>
      </c>
    </row>
    <row r="52">
      <c r="A52" s="104">
        <v>44246.0</v>
      </c>
      <c r="B52" s="105" t="s">
        <v>210</v>
      </c>
      <c r="C52" s="106" t="s">
        <v>211</v>
      </c>
      <c r="D52" s="109"/>
      <c r="E52" s="109"/>
      <c r="F52" s="109"/>
    </row>
    <row r="53">
      <c r="A53" s="100">
        <v>44246.0</v>
      </c>
      <c r="B53" s="101" t="s">
        <v>212</v>
      </c>
      <c r="C53" s="107" t="s">
        <v>213</v>
      </c>
      <c r="D53" s="110"/>
      <c r="E53" s="110"/>
      <c r="F53" s="110"/>
    </row>
    <row r="54">
      <c r="A54" s="114" t="s">
        <v>214</v>
      </c>
      <c r="C54" s="103"/>
      <c r="D54" s="109"/>
      <c r="E54" s="109"/>
      <c r="F54" s="109"/>
    </row>
    <row r="55">
      <c r="A55" s="100">
        <v>44249.0</v>
      </c>
      <c r="B55" s="101" t="s">
        <v>91</v>
      </c>
      <c r="C55" s="107" t="s">
        <v>215</v>
      </c>
      <c r="D55" s="100">
        <v>44249.0</v>
      </c>
      <c r="E55" s="101" t="s">
        <v>87</v>
      </c>
      <c r="F55" s="107" t="s">
        <v>216</v>
      </c>
    </row>
    <row r="56">
      <c r="A56" s="104">
        <v>44249.0</v>
      </c>
      <c r="B56" s="105" t="s">
        <v>93</v>
      </c>
      <c r="C56" s="106" t="s">
        <v>217</v>
      </c>
      <c r="D56" s="109"/>
      <c r="E56" s="109"/>
      <c r="F56" s="109"/>
    </row>
    <row r="57">
      <c r="A57" s="100">
        <v>44249.0</v>
      </c>
      <c r="B57" s="101" t="s">
        <v>95</v>
      </c>
      <c r="C57" s="107" t="s">
        <v>218</v>
      </c>
      <c r="D57" s="110"/>
      <c r="E57" s="110"/>
      <c r="F57" s="110"/>
    </row>
    <row r="58">
      <c r="A58" s="104">
        <v>44250.0</v>
      </c>
      <c r="B58" s="105" t="s">
        <v>92</v>
      </c>
      <c r="C58" s="106" t="s">
        <v>219</v>
      </c>
      <c r="D58" s="104">
        <v>44250.0</v>
      </c>
      <c r="E58" s="105" t="s">
        <v>88</v>
      </c>
      <c r="F58" s="106" t="s">
        <v>220</v>
      </c>
    </row>
    <row r="59">
      <c r="A59" s="100">
        <v>44250.0</v>
      </c>
      <c r="B59" s="101" t="s">
        <v>221</v>
      </c>
      <c r="C59" s="107" t="s">
        <v>222</v>
      </c>
      <c r="D59" s="110"/>
      <c r="E59" s="110"/>
      <c r="F59" s="110"/>
    </row>
    <row r="60">
      <c r="A60" s="104">
        <v>44250.0</v>
      </c>
      <c r="B60" s="105" t="s">
        <v>223</v>
      </c>
      <c r="C60" s="116" t="s">
        <v>224</v>
      </c>
      <c r="D60" s="109"/>
      <c r="E60" s="109"/>
      <c r="F60" s="109"/>
    </row>
    <row r="61">
      <c r="A61" s="100">
        <v>44250.0</v>
      </c>
      <c r="B61" s="101" t="s">
        <v>225</v>
      </c>
      <c r="C61" s="107" t="s">
        <v>226</v>
      </c>
      <c r="D61" s="110"/>
      <c r="E61" s="110"/>
      <c r="F61" s="110"/>
    </row>
    <row r="62">
      <c r="A62" s="104">
        <v>44250.0</v>
      </c>
      <c r="B62" s="105" t="s">
        <v>227</v>
      </c>
      <c r="C62" s="106" t="s">
        <v>228</v>
      </c>
      <c r="D62" s="109"/>
      <c r="E62" s="109"/>
      <c r="F62" s="109"/>
    </row>
    <row r="63">
      <c r="A63" s="110"/>
      <c r="B63" s="110"/>
      <c r="C63" s="110"/>
      <c r="D63" s="110"/>
      <c r="E63" s="110"/>
      <c r="F63" s="110"/>
    </row>
    <row r="64">
      <c r="A64" s="109"/>
      <c r="B64" s="109"/>
      <c r="C64" s="109"/>
      <c r="D64" s="109"/>
      <c r="E64" s="109"/>
      <c r="F64" s="109"/>
    </row>
    <row r="65">
      <c r="A65" s="110"/>
      <c r="B65" s="110"/>
      <c r="C65" s="110"/>
      <c r="D65" s="110"/>
      <c r="E65" s="110"/>
      <c r="F65" s="110"/>
    </row>
    <row r="66">
      <c r="A66" s="109"/>
      <c r="B66" s="109"/>
      <c r="C66" s="109"/>
      <c r="D66" s="109"/>
      <c r="E66" s="109"/>
      <c r="F66" s="109"/>
    </row>
    <row r="67">
      <c r="A67" s="110"/>
      <c r="B67" s="110"/>
      <c r="C67" s="110"/>
      <c r="D67" s="110"/>
      <c r="E67" s="110"/>
      <c r="F67" s="110"/>
    </row>
    <row r="68">
      <c r="A68" s="109"/>
      <c r="B68" s="109"/>
      <c r="C68" s="109"/>
      <c r="D68" s="109"/>
      <c r="E68" s="109"/>
      <c r="F68" s="109"/>
    </row>
    <row r="69">
      <c r="A69" s="110"/>
      <c r="B69" s="110"/>
      <c r="C69" s="110"/>
      <c r="D69" s="110"/>
      <c r="E69" s="110"/>
      <c r="F69" s="110"/>
    </row>
    <row r="70">
      <c r="A70" s="109"/>
      <c r="B70" s="109"/>
      <c r="C70" s="109"/>
      <c r="D70" s="109"/>
      <c r="E70" s="109"/>
      <c r="F70" s="109"/>
    </row>
    <row r="71">
      <c r="A71" s="110"/>
      <c r="B71" s="110"/>
      <c r="C71" s="110"/>
      <c r="D71" s="110"/>
      <c r="E71" s="110"/>
      <c r="F71" s="110"/>
    </row>
    <row r="72">
      <c r="A72" s="109"/>
      <c r="B72" s="109"/>
      <c r="C72" s="109"/>
      <c r="D72" s="109"/>
      <c r="E72" s="109"/>
      <c r="F72" s="109"/>
    </row>
    <row r="73">
      <c r="A73" s="110"/>
      <c r="B73" s="110"/>
      <c r="C73" s="110"/>
      <c r="D73" s="110"/>
      <c r="E73" s="110"/>
      <c r="F73" s="110"/>
    </row>
    <row r="74">
      <c r="A74" s="109"/>
      <c r="B74" s="109"/>
      <c r="C74" s="109"/>
      <c r="D74" s="109"/>
      <c r="E74" s="109"/>
      <c r="F74" s="109"/>
    </row>
    <row r="75">
      <c r="A75" s="110"/>
      <c r="B75" s="110"/>
      <c r="C75" s="110"/>
      <c r="D75" s="110"/>
      <c r="E75" s="110"/>
      <c r="F75" s="110"/>
    </row>
    <row r="76">
      <c r="A76" s="109"/>
      <c r="B76" s="109"/>
      <c r="C76" s="109"/>
      <c r="D76" s="109"/>
      <c r="E76" s="109"/>
      <c r="F76" s="109"/>
    </row>
    <row r="77">
      <c r="A77" s="110"/>
      <c r="B77" s="110"/>
      <c r="C77" s="110"/>
      <c r="D77" s="110"/>
      <c r="E77" s="110"/>
      <c r="F77" s="110"/>
    </row>
    <row r="78">
      <c r="A78" s="109"/>
      <c r="B78" s="109"/>
      <c r="C78" s="109"/>
      <c r="D78" s="109"/>
      <c r="E78" s="109"/>
      <c r="F78" s="109"/>
    </row>
    <row r="79">
      <c r="A79" s="110"/>
      <c r="B79" s="110"/>
      <c r="C79" s="110"/>
      <c r="D79" s="110"/>
      <c r="E79" s="110"/>
      <c r="F79" s="110"/>
    </row>
    <row r="80">
      <c r="A80" s="109"/>
      <c r="B80" s="109"/>
      <c r="C80" s="109"/>
      <c r="D80" s="109"/>
      <c r="E80" s="109"/>
      <c r="F80" s="109"/>
    </row>
    <row r="81">
      <c r="A81" s="110"/>
      <c r="B81" s="110"/>
      <c r="C81" s="110"/>
      <c r="D81" s="110"/>
      <c r="E81" s="110"/>
      <c r="F81" s="110"/>
    </row>
    <row r="82">
      <c r="A82" s="109"/>
      <c r="B82" s="109"/>
      <c r="C82" s="109"/>
      <c r="D82" s="109"/>
      <c r="E82" s="109"/>
      <c r="F82" s="109"/>
    </row>
    <row r="83">
      <c r="A83" s="110"/>
      <c r="B83" s="110"/>
      <c r="C83" s="110"/>
      <c r="D83" s="110"/>
      <c r="E83" s="110"/>
      <c r="F83" s="110"/>
    </row>
    <row r="84">
      <c r="A84" s="109"/>
      <c r="B84" s="109"/>
      <c r="C84" s="109"/>
      <c r="D84" s="109"/>
      <c r="E84" s="109"/>
      <c r="F84" s="109"/>
    </row>
    <row r="85">
      <c r="A85" s="110"/>
      <c r="B85" s="110"/>
      <c r="C85" s="110"/>
      <c r="D85" s="110"/>
      <c r="E85" s="110"/>
      <c r="F85" s="110"/>
    </row>
    <row r="86">
      <c r="A86" s="109"/>
      <c r="B86" s="109"/>
      <c r="C86" s="109"/>
      <c r="D86" s="109"/>
      <c r="E86" s="109"/>
      <c r="F86" s="109"/>
    </row>
    <row r="87">
      <c r="A87" s="110"/>
      <c r="B87" s="110"/>
      <c r="C87" s="110"/>
      <c r="D87" s="110"/>
      <c r="E87" s="110"/>
      <c r="F87" s="110"/>
    </row>
    <row r="88">
      <c r="A88" s="117"/>
      <c r="B88" s="117"/>
      <c r="C88" s="117"/>
      <c r="D88" s="117"/>
      <c r="E88" s="117"/>
      <c r="F88" s="117"/>
    </row>
    <row r="89">
      <c r="A89" s="46"/>
      <c r="B89" s="46"/>
      <c r="C89" s="46"/>
      <c r="D89" s="46"/>
      <c r="E89" s="46"/>
      <c r="F89" s="46"/>
    </row>
    <row r="90">
      <c r="A90" s="8"/>
      <c r="B90" s="8"/>
      <c r="C90" s="8"/>
      <c r="D90" s="8"/>
      <c r="E90" s="8"/>
      <c r="F90" s="8"/>
    </row>
  </sheetData>
  <mergeCells count="10">
    <mergeCell ref="A32:C32"/>
    <mergeCell ref="A44:C44"/>
    <mergeCell ref="A54:C54"/>
    <mergeCell ref="A1:C1"/>
    <mergeCell ref="D1:F1"/>
    <mergeCell ref="A3:C3"/>
    <mergeCell ref="A4:C4"/>
    <mergeCell ref="A5:C5"/>
    <mergeCell ref="A13:C13"/>
    <mergeCell ref="A23:C23"/>
  </mergeCells>
  <hyperlinks>
    <hyperlink r:id="rId1" ref="A4"/>
    <hyperlink r:id="rId2" ref="C6"/>
    <hyperlink r:id="rId3" ref="F6"/>
    <hyperlink r:id="rId4" ref="C7"/>
    <hyperlink r:id="rId5" ref="F7"/>
    <hyperlink r:id="rId6" ref="C8"/>
    <hyperlink r:id="rId7" ref="F8"/>
    <hyperlink r:id="rId8" ref="C9"/>
    <hyperlink r:id="rId9" ref="F9"/>
    <hyperlink r:id="rId10" ref="C10"/>
    <hyperlink r:id="rId11" ref="C11"/>
    <hyperlink r:id="rId12" ref="C12"/>
    <hyperlink r:id="rId13" ref="C14"/>
    <hyperlink r:id="rId14" ref="C15"/>
    <hyperlink r:id="rId15" ref="C16"/>
    <hyperlink r:id="rId16" ref="C17"/>
    <hyperlink r:id="rId17" ref="C18"/>
    <hyperlink r:id="rId18" ref="C19"/>
    <hyperlink r:id="rId19" ref="C20"/>
    <hyperlink r:id="rId20" ref="C21"/>
    <hyperlink r:id="rId21" ref="C22"/>
    <hyperlink r:id="rId22" ref="C24"/>
    <hyperlink r:id="rId23" ref="F24"/>
    <hyperlink r:id="rId24" ref="C25"/>
    <hyperlink r:id="rId25" ref="C26"/>
    <hyperlink r:id="rId26" ref="C27"/>
    <hyperlink r:id="rId27" ref="C28"/>
    <hyperlink r:id="rId28" ref="C29"/>
    <hyperlink r:id="rId29" ref="C30"/>
    <hyperlink r:id="rId30" ref="C31"/>
    <hyperlink r:id="rId31" ref="C33"/>
    <hyperlink r:id="rId32" ref="F33"/>
    <hyperlink r:id="rId33" ref="C34"/>
    <hyperlink r:id="rId34" ref="C35"/>
    <hyperlink r:id="rId35" ref="C36"/>
    <hyperlink r:id="rId36" ref="C37"/>
    <hyperlink r:id="rId37" ref="F37"/>
    <hyperlink r:id="rId38" ref="C38"/>
    <hyperlink r:id="rId39" ref="C39"/>
    <hyperlink r:id="rId40" ref="C41"/>
    <hyperlink r:id="rId41" ref="C42"/>
    <hyperlink r:id="rId42" ref="C43"/>
    <hyperlink r:id="rId43" ref="C45"/>
    <hyperlink r:id="rId44" ref="F45"/>
    <hyperlink r:id="rId45" ref="C46"/>
    <hyperlink r:id="rId46" ref="C47"/>
    <hyperlink r:id="rId47" ref="C48"/>
    <hyperlink r:id="rId48" ref="C49"/>
    <hyperlink r:id="rId49" ref="C50"/>
    <hyperlink r:id="rId50" ref="C51"/>
    <hyperlink r:id="rId51" ref="F51"/>
    <hyperlink r:id="rId52" ref="C52"/>
    <hyperlink r:id="rId53" ref="C53"/>
    <hyperlink r:id="rId54" ref="C55"/>
    <hyperlink r:id="rId55" ref="F55"/>
    <hyperlink r:id="rId56" ref="C56"/>
    <hyperlink r:id="rId57" ref="C57"/>
    <hyperlink r:id="rId58" ref="C58"/>
    <hyperlink r:id="rId59" ref="F58"/>
    <hyperlink r:id="rId60" ref="C59"/>
    <hyperlink r:id="rId61" ref="C60"/>
    <hyperlink r:id="rId62" ref="C61"/>
    <hyperlink r:id="rId63" ref="C62"/>
  </hyperlinks>
  <drawing r:id="rId6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3.71"/>
    <col customWidth="1" min="2" max="2" width="73.29"/>
  </cols>
  <sheetData>
    <row r="1" ht="536.25" customHeight="1">
      <c r="A1" s="60"/>
      <c r="B1" s="118" t="s">
        <v>229</v>
      </c>
    </row>
    <row r="2" ht="536.25" customHeight="1">
      <c r="A2" s="119"/>
      <c r="B2" s="118" t="s">
        <v>230</v>
      </c>
    </row>
    <row r="3" ht="536.25" customHeight="1">
      <c r="A3" s="119"/>
      <c r="B3" s="118" t="s">
        <v>231</v>
      </c>
    </row>
    <row r="4" ht="536.25" customHeight="1">
      <c r="A4" s="119"/>
      <c r="B4" s="118" t="s">
        <v>232</v>
      </c>
    </row>
    <row r="5" ht="536.25" customHeight="1">
      <c r="A5" s="119"/>
      <c r="B5" s="118" t="s">
        <v>233</v>
      </c>
    </row>
    <row r="6" ht="537.0" customHeight="1">
      <c r="A6" s="119"/>
      <c r="B6" s="118" t="s">
        <v>234</v>
      </c>
    </row>
    <row r="7" ht="537.0" customHeight="1">
      <c r="A7" s="119"/>
      <c r="B7" s="118" t="s">
        <v>235</v>
      </c>
    </row>
    <row r="8" ht="537.0" customHeight="1">
      <c r="A8" s="119"/>
      <c r="B8" s="118" t="s">
        <v>236</v>
      </c>
    </row>
    <row r="9" ht="537.0" customHeight="1">
      <c r="A9" s="119"/>
      <c r="B9" s="60" t="s">
        <v>237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 customWidth="1" min="2" max="2" width="145.29"/>
  </cols>
  <sheetData>
    <row r="1" ht="17.25" customHeight="1">
      <c r="B1" s="120"/>
    </row>
    <row r="2" ht="549.0" customHeight="1">
      <c r="A2" s="119"/>
      <c r="B2" s="120" t="s">
        <v>238</v>
      </c>
    </row>
    <row r="3" ht="537.75" customHeight="1">
      <c r="A3" s="119"/>
      <c r="B3" s="120" t="s">
        <v>239</v>
      </c>
    </row>
    <row r="4" ht="537.75" customHeight="1">
      <c r="A4" s="119"/>
      <c r="B4" s="120" t="s">
        <v>240</v>
      </c>
    </row>
    <row r="5" ht="536.25" customHeight="1">
      <c r="A5" s="119"/>
      <c r="B5" s="120" t="s">
        <v>241</v>
      </c>
    </row>
    <row r="6" ht="536.25" customHeight="1">
      <c r="A6" s="119"/>
      <c r="B6" s="120" t="s">
        <v>242</v>
      </c>
    </row>
    <row r="7" ht="536.25" customHeight="1">
      <c r="A7" s="119"/>
    </row>
    <row r="8" ht="537.0" customHeight="1">
      <c r="A8" s="119"/>
      <c r="B8" s="11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14"/>
    <col customWidth="1" min="2" max="2" width="6.57"/>
    <col customWidth="1" min="3" max="3" width="6.14"/>
    <col customWidth="1" min="4" max="4" width="27.0"/>
    <col customWidth="1" min="5" max="6" width="14.86"/>
    <col customWidth="1" min="7" max="7" width="15.29"/>
    <col customWidth="1" min="9" max="9" width="3.14"/>
  </cols>
  <sheetData>
    <row r="1">
      <c r="A1" s="121" t="s">
        <v>243</v>
      </c>
      <c r="B1" s="122" t="s">
        <v>244</v>
      </c>
      <c r="C1" s="122" t="s">
        <v>245</v>
      </c>
      <c r="D1" s="123" t="s">
        <v>246</v>
      </c>
      <c r="E1" s="122"/>
      <c r="F1" s="122" t="s">
        <v>247</v>
      </c>
      <c r="G1" s="124" t="s">
        <v>248</v>
      </c>
      <c r="H1" s="125" t="s">
        <v>249</v>
      </c>
    </row>
    <row r="2">
      <c r="A2" s="126" t="s">
        <v>114</v>
      </c>
      <c r="B2" s="21">
        <v>1.0</v>
      </c>
      <c r="C2" s="21" t="s">
        <v>250</v>
      </c>
      <c r="D2" s="6" t="s">
        <v>251</v>
      </c>
      <c r="E2" s="127" t="s">
        <v>252</v>
      </c>
      <c r="F2" s="21" t="s">
        <v>253</v>
      </c>
      <c r="G2" s="128"/>
      <c r="H2" s="129"/>
    </row>
    <row r="3">
      <c r="A3" s="126"/>
      <c r="B3" s="21">
        <v>1.0</v>
      </c>
      <c r="C3" s="21" t="s">
        <v>250</v>
      </c>
      <c r="D3" s="6" t="s">
        <v>254</v>
      </c>
      <c r="E3" s="127" t="s">
        <v>252</v>
      </c>
      <c r="F3" s="21" t="s">
        <v>253</v>
      </c>
      <c r="G3" s="128"/>
      <c r="H3" s="130"/>
    </row>
    <row r="4">
      <c r="A4" s="131"/>
      <c r="B4" s="21">
        <v>1.0</v>
      </c>
      <c r="C4" s="21" t="s">
        <v>250</v>
      </c>
      <c r="D4" s="132" t="s">
        <v>255</v>
      </c>
      <c r="E4" s="127" t="s">
        <v>252</v>
      </c>
      <c r="F4" s="21" t="s">
        <v>253</v>
      </c>
      <c r="G4" s="128"/>
      <c r="H4" s="129"/>
    </row>
    <row r="5">
      <c r="A5" s="131"/>
      <c r="B5" s="21">
        <v>1.0</v>
      </c>
      <c r="C5" s="21" t="s">
        <v>250</v>
      </c>
      <c r="D5" s="6" t="s">
        <v>256</v>
      </c>
      <c r="E5" s="127" t="s">
        <v>252</v>
      </c>
      <c r="F5" s="21" t="s">
        <v>257</v>
      </c>
      <c r="G5" s="128"/>
      <c r="H5" s="129"/>
    </row>
    <row r="6">
      <c r="A6" s="131"/>
      <c r="B6" s="21">
        <v>1.0</v>
      </c>
      <c r="C6" s="21" t="s">
        <v>250</v>
      </c>
      <c r="D6" s="132" t="s">
        <v>258</v>
      </c>
      <c r="E6" s="127" t="s">
        <v>252</v>
      </c>
      <c r="F6" s="21" t="s">
        <v>257</v>
      </c>
      <c r="G6" s="128"/>
      <c r="H6" s="129"/>
    </row>
    <row r="7">
      <c r="A7" s="133"/>
      <c r="B7" s="134">
        <v>1.0</v>
      </c>
      <c r="C7" s="134" t="s">
        <v>250</v>
      </c>
      <c r="D7" s="135" t="s">
        <v>36</v>
      </c>
      <c r="E7" s="136" t="s">
        <v>252</v>
      </c>
      <c r="F7" s="137" t="s">
        <v>259</v>
      </c>
      <c r="G7" s="138"/>
      <c r="H7" s="139"/>
    </row>
    <row r="8">
      <c r="A8" s="140"/>
      <c r="B8" s="141">
        <v>1.0</v>
      </c>
      <c r="C8" s="141" t="s">
        <v>260</v>
      </c>
      <c r="D8" s="142" t="s">
        <v>261</v>
      </c>
      <c r="E8" s="143" t="s">
        <v>252</v>
      </c>
      <c r="F8" s="141" t="s">
        <v>253</v>
      </c>
      <c r="G8" s="144"/>
      <c r="H8" s="145"/>
    </row>
    <row r="9">
      <c r="A9" s="140"/>
      <c r="B9" s="141">
        <v>1.0</v>
      </c>
      <c r="C9" s="141" t="s">
        <v>260</v>
      </c>
      <c r="D9" s="142" t="s">
        <v>262</v>
      </c>
      <c r="E9" s="143" t="s">
        <v>252</v>
      </c>
      <c r="F9" s="141" t="s">
        <v>253</v>
      </c>
      <c r="G9" s="144"/>
      <c r="H9" s="145"/>
    </row>
    <row r="10">
      <c r="A10" s="126" t="s">
        <v>137</v>
      </c>
      <c r="B10" s="21">
        <v>1.0</v>
      </c>
      <c r="C10" s="21" t="s">
        <v>260</v>
      </c>
      <c r="D10" s="6" t="s">
        <v>263</v>
      </c>
      <c r="E10" s="127" t="s">
        <v>252</v>
      </c>
      <c r="F10" s="21" t="s">
        <v>253</v>
      </c>
      <c r="G10" s="128"/>
      <c r="H10" s="130"/>
    </row>
    <row r="11">
      <c r="A11" s="131"/>
      <c r="B11" s="21">
        <v>1.0</v>
      </c>
      <c r="C11" s="21" t="s">
        <v>260</v>
      </c>
      <c r="D11" s="132" t="s">
        <v>264</v>
      </c>
      <c r="E11" s="127" t="s">
        <v>252</v>
      </c>
      <c r="F11" s="146" t="s">
        <v>265</v>
      </c>
      <c r="G11" s="8"/>
      <c r="H11" s="130"/>
    </row>
    <row r="12">
      <c r="A12" s="131"/>
      <c r="B12" s="21">
        <v>1.0</v>
      </c>
      <c r="C12" s="21" t="s">
        <v>260</v>
      </c>
      <c r="D12" s="6" t="s">
        <v>266</v>
      </c>
      <c r="E12" s="127" t="s">
        <v>252</v>
      </c>
      <c r="F12" s="21" t="s">
        <v>253</v>
      </c>
      <c r="G12" s="128"/>
      <c r="H12" s="129"/>
    </row>
    <row r="13">
      <c r="A13" s="133"/>
      <c r="B13" s="134">
        <v>1.0</v>
      </c>
      <c r="C13" s="134" t="s">
        <v>260</v>
      </c>
      <c r="D13" s="135" t="s">
        <v>267</v>
      </c>
      <c r="E13" s="136" t="s">
        <v>252</v>
      </c>
      <c r="F13" s="134" t="s">
        <v>253</v>
      </c>
      <c r="G13" s="138"/>
      <c r="H13" s="147"/>
    </row>
    <row r="14">
      <c r="A14" s="131"/>
      <c r="B14" s="21">
        <v>1.0</v>
      </c>
      <c r="C14" s="127" t="s">
        <v>268</v>
      </c>
      <c r="D14" s="6" t="s">
        <v>269</v>
      </c>
      <c r="E14" s="127" t="s">
        <v>252</v>
      </c>
      <c r="F14" s="21" t="s">
        <v>270</v>
      </c>
      <c r="G14" s="128"/>
      <c r="H14" s="129"/>
    </row>
    <row r="15">
      <c r="A15" s="131"/>
      <c r="B15" s="21">
        <v>1.0</v>
      </c>
      <c r="C15" s="127" t="s">
        <v>268</v>
      </c>
      <c r="D15" s="132" t="s">
        <v>271</v>
      </c>
      <c r="E15" s="127" t="s">
        <v>252</v>
      </c>
      <c r="F15" s="21" t="s">
        <v>270</v>
      </c>
      <c r="G15" s="128"/>
      <c r="H15" s="129"/>
    </row>
    <row r="16">
      <c r="A16" s="148" t="s">
        <v>272</v>
      </c>
      <c r="B16" s="134">
        <v>1.0</v>
      </c>
      <c r="C16" s="134" t="s">
        <v>268</v>
      </c>
      <c r="D16" s="135" t="s">
        <v>38</v>
      </c>
      <c r="E16" s="136" t="s">
        <v>252</v>
      </c>
      <c r="F16" s="134" t="s">
        <v>273</v>
      </c>
      <c r="G16" s="138"/>
      <c r="H16" s="147"/>
    </row>
    <row r="17">
      <c r="A17" s="131"/>
      <c r="B17" s="21">
        <v>1.0</v>
      </c>
      <c r="C17" s="127" t="s">
        <v>274</v>
      </c>
      <c r="D17" s="149" t="s">
        <v>275</v>
      </c>
      <c r="E17" s="150" t="s">
        <v>259</v>
      </c>
      <c r="F17" s="151"/>
      <c r="G17" s="119"/>
      <c r="H17" s="152"/>
    </row>
    <row r="18">
      <c r="A18" s="131"/>
      <c r="B18" s="21">
        <v>1.0</v>
      </c>
      <c r="C18" s="127" t="s">
        <v>274</v>
      </c>
      <c r="D18" s="132" t="s">
        <v>276</v>
      </c>
      <c r="E18" s="127" t="s">
        <v>252</v>
      </c>
      <c r="F18" s="21" t="s">
        <v>273</v>
      </c>
      <c r="G18" s="153"/>
      <c r="H18" s="154"/>
    </row>
    <row r="19">
      <c r="A19" s="131"/>
      <c r="B19" s="21">
        <v>1.0</v>
      </c>
      <c r="C19" s="127" t="s">
        <v>274</v>
      </c>
      <c r="D19" s="132" t="s">
        <v>277</v>
      </c>
      <c r="E19" s="127" t="s">
        <v>252</v>
      </c>
      <c r="F19" s="21" t="s">
        <v>278</v>
      </c>
      <c r="G19" s="153"/>
      <c r="H19" s="154"/>
    </row>
    <row r="20">
      <c r="A20" s="131"/>
      <c r="B20" s="21">
        <v>1.0</v>
      </c>
      <c r="C20" s="21" t="s">
        <v>274</v>
      </c>
      <c r="D20" s="149" t="s">
        <v>279</v>
      </c>
      <c r="E20" s="150" t="s">
        <v>259</v>
      </c>
      <c r="F20" s="151"/>
      <c r="G20" s="119"/>
      <c r="H20" s="152"/>
    </row>
    <row r="21">
      <c r="A21" s="126" t="s">
        <v>280</v>
      </c>
      <c r="B21" s="21">
        <v>1.0</v>
      </c>
      <c r="C21" s="21" t="s">
        <v>274</v>
      </c>
      <c r="D21" s="149" t="s">
        <v>281</v>
      </c>
      <c r="E21" s="150" t="s">
        <v>259</v>
      </c>
      <c r="F21" s="151"/>
      <c r="G21" s="119"/>
      <c r="H21" s="152"/>
    </row>
    <row r="22">
      <c r="A22" s="148"/>
      <c r="B22" s="134">
        <v>1.0</v>
      </c>
      <c r="C22" s="134" t="s">
        <v>274</v>
      </c>
      <c r="D22" s="155" t="s">
        <v>282</v>
      </c>
      <c r="E22" s="156" t="s">
        <v>259</v>
      </c>
      <c r="F22" s="157"/>
      <c r="G22" s="158"/>
      <c r="H22" s="159"/>
    </row>
    <row r="23">
      <c r="A23" s="160" t="s">
        <v>283</v>
      </c>
      <c r="B23" s="161"/>
      <c r="C23" s="161"/>
      <c r="D23" s="162" t="s">
        <v>284</v>
      </c>
      <c r="E23" s="163" t="s">
        <v>259</v>
      </c>
      <c r="F23" s="164"/>
      <c r="G23" s="165"/>
      <c r="H23" s="166"/>
    </row>
    <row r="24">
      <c r="A24" s="167" t="s">
        <v>285</v>
      </c>
      <c r="B24" s="161"/>
      <c r="C24" s="161"/>
      <c r="D24" s="162" t="s">
        <v>286</v>
      </c>
      <c r="E24" s="163" t="s">
        <v>259</v>
      </c>
      <c r="F24" s="164"/>
      <c r="G24" s="165"/>
      <c r="H24" s="166"/>
    </row>
    <row r="25">
      <c r="A25" s="168"/>
      <c r="B25" s="161"/>
      <c r="C25" s="161"/>
      <c r="D25" s="162" t="s">
        <v>287</v>
      </c>
      <c r="E25" s="163" t="s">
        <v>259</v>
      </c>
      <c r="F25" s="164"/>
      <c r="G25" s="165"/>
      <c r="H25" s="166"/>
    </row>
    <row r="26">
      <c r="A26" s="165"/>
      <c r="B26" s="161"/>
      <c r="C26" s="161"/>
      <c r="D26" s="162" t="s">
        <v>288</v>
      </c>
      <c r="E26" s="163" t="s">
        <v>259</v>
      </c>
      <c r="F26" s="164"/>
      <c r="G26" s="165"/>
      <c r="H26" s="166"/>
    </row>
    <row r="27">
      <c r="A27" s="168"/>
      <c r="B27" s="161"/>
      <c r="C27" s="161"/>
      <c r="D27" s="162" t="s">
        <v>289</v>
      </c>
      <c r="E27" s="163" t="s">
        <v>259</v>
      </c>
      <c r="F27" s="164"/>
      <c r="G27" s="165"/>
      <c r="H27" s="166"/>
    </row>
    <row r="28">
      <c r="A28" s="168"/>
      <c r="B28" s="161"/>
      <c r="C28" s="161"/>
      <c r="D28" s="162" t="s">
        <v>290</v>
      </c>
      <c r="E28" s="163" t="s">
        <v>259</v>
      </c>
      <c r="F28" s="164"/>
      <c r="G28" s="165"/>
      <c r="H28" s="166"/>
    </row>
    <row r="29">
      <c r="A29" s="168"/>
      <c r="B29" s="161"/>
      <c r="C29" s="161"/>
      <c r="D29" s="169" t="s">
        <v>291</v>
      </c>
      <c r="E29" s="163" t="s">
        <v>259</v>
      </c>
      <c r="F29" s="164"/>
      <c r="G29" s="165"/>
      <c r="H29" s="166"/>
    </row>
    <row r="30">
      <c r="A30" s="168"/>
      <c r="B30" s="161"/>
      <c r="C30" s="161"/>
      <c r="D30" s="169" t="s">
        <v>292</v>
      </c>
      <c r="E30" s="163" t="s">
        <v>259</v>
      </c>
      <c r="F30" s="164"/>
      <c r="G30" s="165"/>
      <c r="H30" s="166"/>
    </row>
    <row r="31">
      <c r="A31" s="126" t="s">
        <v>293</v>
      </c>
      <c r="B31" s="21">
        <v>2.0</v>
      </c>
      <c r="C31" s="127" t="s">
        <v>294</v>
      </c>
      <c r="D31" s="6" t="s">
        <v>295</v>
      </c>
      <c r="E31" s="127" t="s">
        <v>252</v>
      </c>
      <c r="F31" s="21" t="s">
        <v>270</v>
      </c>
      <c r="G31" s="128"/>
      <c r="H31" s="129"/>
    </row>
    <row r="32">
      <c r="A32" s="131"/>
      <c r="B32" s="21">
        <v>2.0</v>
      </c>
      <c r="C32" s="127" t="s">
        <v>294</v>
      </c>
      <c r="D32" s="132" t="s">
        <v>296</v>
      </c>
      <c r="E32" s="127" t="s">
        <v>252</v>
      </c>
      <c r="F32" s="21" t="s">
        <v>270</v>
      </c>
      <c r="G32" s="128"/>
      <c r="H32" s="129"/>
    </row>
    <row r="33">
      <c r="A33" s="133"/>
      <c r="B33" s="134">
        <v>2.0</v>
      </c>
      <c r="C33" s="136" t="s">
        <v>294</v>
      </c>
      <c r="D33" s="135" t="s">
        <v>40</v>
      </c>
      <c r="E33" s="136" t="s">
        <v>252</v>
      </c>
      <c r="F33" s="134" t="s">
        <v>270</v>
      </c>
      <c r="G33" s="138"/>
      <c r="H33" s="147"/>
    </row>
    <row r="34">
      <c r="A34" s="131"/>
      <c r="B34" s="21">
        <v>2.0</v>
      </c>
      <c r="C34" s="21" t="s">
        <v>250</v>
      </c>
      <c r="D34" s="132" t="s">
        <v>297</v>
      </c>
      <c r="E34" s="127" t="s">
        <v>252</v>
      </c>
      <c r="F34" s="21" t="s">
        <v>270</v>
      </c>
      <c r="G34" s="128"/>
      <c r="H34" s="129"/>
    </row>
    <row r="35">
      <c r="A35" s="126"/>
      <c r="B35" s="21">
        <v>2.0</v>
      </c>
      <c r="C35" s="21" t="s">
        <v>250</v>
      </c>
      <c r="D35" s="6" t="s">
        <v>298</v>
      </c>
      <c r="E35" s="127" t="s">
        <v>252</v>
      </c>
      <c r="F35" s="21" t="s">
        <v>253</v>
      </c>
      <c r="G35" s="128"/>
      <c r="H35" s="130"/>
    </row>
    <row r="36">
      <c r="A36" s="126"/>
      <c r="B36" s="21">
        <v>2.0</v>
      </c>
      <c r="C36" s="21" t="s">
        <v>250</v>
      </c>
      <c r="D36" s="6" t="s">
        <v>299</v>
      </c>
      <c r="E36" s="127" t="s">
        <v>252</v>
      </c>
      <c r="F36" s="21" t="s">
        <v>300</v>
      </c>
      <c r="G36" s="128"/>
      <c r="H36" s="130"/>
    </row>
    <row r="37">
      <c r="A37" s="131"/>
      <c r="B37" s="21">
        <v>2.0</v>
      </c>
      <c r="C37" s="21" t="s">
        <v>250</v>
      </c>
      <c r="D37" s="132" t="s">
        <v>301</v>
      </c>
      <c r="E37" s="127" t="s">
        <v>252</v>
      </c>
      <c r="F37" s="21" t="s">
        <v>270</v>
      </c>
      <c r="G37" s="128"/>
      <c r="H37" s="130"/>
    </row>
    <row r="38">
      <c r="A38" s="133"/>
      <c r="B38" s="134">
        <v>2.0</v>
      </c>
      <c r="C38" s="134" t="s">
        <v>250</v>
      </c>
      <c r="D38" s="135" t="s">
        <v>72</v>
      </c>
      <c r="E38" s="136" t="s">
        <v>252</v>
      </c>
      <c r="F38" s="134" t="s">
        <v>302</v>
      </c>
      <c r="G38" s="138"/>
      <c r="H38" s="139"/>
    </row>
    <row r="39">
      <c r="A39" s="126" t="s">
        <v>303</v>
      </c>
      <c r="B39" s="21">
        <v>2.0</v>
      </c>
      <c r="C39" s="127" t="s">
        <v>304</v>
      </c>
      <c r="D39" s="132" t="s">
        <v>305</v>
      </c>
      <c r="E39" s="127" t="s">
        <v>252</v>
      </c>
      <c r="F39" s="21" t="s">
        <v>306</v>
      </c>
      <c r="G39" s="128"/>
      <c r="H39" s="129"/>
    </row>
    <row r="40">
      <c r="A40" s="131"/>
      <c r="B40" s="21">
        <v>2.0</v>
      </c>
      <c r="C40" s="127" t="s">
        <v>304</v>
      </c>
      <c r="D40" s="132" t="s">
        <v>307</v>
      </c>
      <c r="E40" s="127" t="s">
        <v>252</v>
      </c>
      <c r="F40" s="21" t="s">
        <v>306</v>
      </c>
      <c r="G40" s="128"/>
      <c r="H40" s="130"/>
    </row>
    <row r="41">
      <c r="A41" s="131"/>
      <c r="B41" s="21">
        <v>2.0</v>
      </c>
      <c r="C41" s="127" t="s">
        <v>304</v>
      </c>
      <c r="D41" s="132" t="s">
        <v>308</v>
      </c>
      <c r="E41" s="127" t="s">
        <v>252</v>
      </c>
      <c r="F41" s="21" t="s">
        <v>309</v>
      </c>
      <c r="G41" s="128"/>
      <c r="H41" s="130"/>
    </row>
    <row r="42">
      <c r="A42" s="133"/>
      <c r="B42" s="134">
        <v>2.0</v>
      </c>
      <c r="C42" s="136" t="s">
        <v>304</v>
      </c>
      <c r="D42" s="135" t="s">
        <v>73</v>
      </c>
      <c r="E42" s="136" t="s">
        <v>252</v>
      </c>
      <c r="F42" s="134" t="s">
        <v>302</v>
      </c>
      <c r="G42" s="138"/>
      <c r="H42" s="147"/>
    </row>
    <row r="43">
      <c r="A43" s="126" t="s">
        <v>52</v>
      </c>
      <c r="B43" s="21">
        <v>2.0</v>
      </c>
      <c r="C43" s="127" t="s">
        <v>268</v>
      </c>
      <c r="D43" s="6" t="s">
        <v>310</v>
      </c>
      <c r="E43" s="127" t="s">
        <v>252</v>
      </c>
      <c r="F43" s="21" t="s">
        <v>311</v>
      </c>
      <c r="G43" s="8"/>
      <c r="H43" s="130"/>
    </row>
    <row r="44">
      <c r="A44" s="126"/>
      <c r="B44" s="21">
        <v>2.0</v>
      </c>
      <c r="C44" s="127" t="s">
        <v>268</v>
      </c>
      <c r="D44" s="149" t="s">
        <v>312</v>
      </c>
      <c r="E44" s="150" t="s">
        <v>259</v>
      </c>
      <c r="F44" s="151"/>
      <c r="G44" s="119"/>
      <c r="H44" s="152"/>
    </row>
    <row r="45">
      <c r="A45" s="133"/>
      <c r="B45" s="134">
        <v>2.0</v>
      </c>
      <c r="C45" s="136" t="s">
        <v>268</v>
      </c>
      <c r="D45" s="135" t="s">
        <v>313</v>
      </c>
      <c r="E45" s="136" t="s">
        <v>252</v>
      </c>
      <c r="F45" s="134" t="s">
        <v>311</v>
      </c>
      <c r="G45" s="158"/>
      <c r="H45" s="159"/>
    </row>
    <row r="46">
      <c r="A46" s="131"/>
      <c r="B46" s="21">
        <v>2.0</v>
      </c>
      <c r="C46" s="21" t="s">
        <v>314</v>
      </c>
      <c r="D46" s="149" t="s">
        <v>315</v>
      </c>
      <c r="E46" s="150" t="s">
        <v>259</v>
      </c>
      <c r="F46" s="151"/>
      <c r="G46" s="119"/>
      <c r="H46" s="152"/>
    </row>
    <row r="47">
      <c r="A47" s="133"/>
      <c r="B47" s="134">
        <v>2.0</v>
      </c>
      <c r="C47" s="136" t="s">
        <v>314</v>
      </c>
      <c r="D47" s="170" t="s">
        <v>316</v>
      </c>
      <c r="E47" s="136" t="s">
        <v>252</v>
      </c>
      <c r="F47" s="134" t="s">
        <v>311</v>
      </c>
      <c r="G47" s="158"/>
      <c r="H47" s="159"/>
    </row>
    <row r="48">
      <c r="A48" s="131"/>
      <c r="B48" s="21">
        <v>2.0</v>
      </c>
      <c r="C48" s="21" t="s">
        <v>294</v>
      </c>
      <c r="D48" s="149" t="s">
        <v>317</v>
      </c>
      <c r="E48" s="150" t="s">
        <v>259</v>
      </c>
      <c r="F48" s="151"/>
      <c r="G48" s="119"/>
      <c r="H48" s="152"/>
    </row>
    <row r="49">
      <c r="A49" s="133"/>
      <c r="B49" s="134">
        <v>2.0</v>
      </c>
      <c r="C49" s="134" t="s">
        <v>294</v>
      </c>
      <c r="D49" s="170" t="s">
        <v>76</v>
      </c>
      <c r="E49" s="136" t="s">
        <v>252</v>
      </c>
      <c r="F49" s="134" t="s">
        <v>318</v>
      </c>
      <c r="G49" s="171"/>
      <c r="H49" s="172" t="s">
        <v>319</v>
      </c>
    </row>
    <row r="50">
      <c r="A50" s="173" t="s">
        <v>320</v>
      </c>
      <c r="B50" s="174">
        <v>3.0</v>
      </c>
      <c r="C50" s="174" t="s">
        <v>250</v>
      </c>
      <c r="D50" s="149" t="s">
        <v>321</v>
      </c>
      <c r="E50" s="175" t="s">
        <v>259</v>
      </c>
      <c r="F50" s="174" t="s">
        <v>306</v>
      </c>
      <c r="G50" s="176" t="s">
        <v>322</v>
      </c>
      <c r="H50" s="152"/>
    </row>
    <row r="51">
      <c r="A51" s="177"/>
      <c r="B51" s="174">
        <v>3.0</v>
      </c>
      <c r="C51" s="174" t="s">
        <v>250</v>
      </c>
      <c r="D51" s="149" t="s">
        <v>323</v>
      </c>
      <c r="E51" s="175" t="s">
        <v>259</v>
      </c>
      <c r="F51" s="174" t="s">
        <v>300</v>
      </c>
      <c r="G51" s="119"/>
      <c r="H51" s="152"/>
    </row>
    <row r="52">
      <c r="A52" s="133"/>
      <c r="B52" s="134">
        <v>3.0</v>
      </c>
      <c r="C52" s="134" t="s">
        <v>250</v>
      </c>
      <c r="D52" s="178" t="s">
        <v>324</v>
      </c>
      <c r="E52" s="156" t="s">
        <v>259</v>
      </c>
      <c r="F52" s="157"/>
      <c r="G52" s="158"/>
      <c r="H52" s="159"/>
    </row>
    <row r="53">
      <c r="A53" s="126" t="s">
        <v>325</v>
      </c>
      <c r="B53" s="21">
        <v>3.0</v>
      </c>
      <c r="C53" s="21" t="s">
        <v>260</v>
      </c>
      <c r="D53" s="179" t="s">
        <v>326</v>
      </c>
      <c r="E53" s="127" t="s">
        <v>252</v>
      </c>
      <c r="F53" s="21" t="s">
        <v>300</v>
      </c>
      <c r="G53" s="153"/>
      <c r="H53" s="152"/>
    </row>
    <row r="54">
      <c r="A54" s="180"/>
      <c r="B54" s="181">
        <v>3.0</v>
      </c>
      <c r="C54" s="181" t="s">
        <v>260</v>
      </c>
      <c r="D54" s="182" t="s">
        <v>100</v>
      </c>
      <c r="E54" s="183" t="s">
        <v>252</v>
      </c>
      <c r="F54" s="181" t="s">
        <v>327</v>
      </c>
      <c r="G54" s="184"/>
      <c r="H54" s="185"/>
    </row>
    <row r="55">
      <c r="A55" s="186" t="s">
        <v>328</v>
      </c>
      <c r="B55" s="174">
        <v>3.0</v>
      </c>
      <c r="C55" s="174" t="s">
        <v>268</v>
      </c>
      <c r="D55" s="187" t="s">
        <v>329</v>
      </c>
      <c r="E55" s="175" t="s">
        <v>259</v>
      </c>
      <c r="F55" s="174" t="s">
        <v>306</v>
      </c>
      <c r="G55" s="119"/>
      <c r="H55" s="152"/>
    </row>
    <row r="56">
      <c r="A56" s="188"/>
      <c r="B56" s="189">
        <v>3.0</v>
      </c>
      <c r="C56" s="189" t="s">
        <v>268</v>
      </c>
      <c r="D56" s="190" t="s">
        <v>330</v>
      </c>
      <c r="E56" s="191" t="s">
        <v>252</v>
      </c>
      <c r="F56" s="192"/>
      <c r="G56" s="158"/>
      <c r="H56" s="159"/>
    </row>
    <row r="57">
      <c r="A57" s="188"/>
      <c r="B57" s="189">
        <v>3.0</v>
      </c>
      <c r="C57" s="189" t="s">
        <v>314</v>
      </c>
      <c r="D57" s="178" t="s">
        <v>84</v>
      </c>
      <c r="E57" s="193"/>
      <c r="F57" s="189" t="s">
        <v>253</v>
      </c>
      <c r="G57" s="158"/>
      <c r="H57" s="159"/>
    </row>
    <row r="58">
      <c r="A58" s="133"/>
      <c r="B58" s="134">
        <v>3.0</v>
      </c>
      <c r="C58" s="134" t="s">
        <v>294</v>
      </c>
      <c r="D58" s="194" t="s">
        <v>86</v>
      </c>
      <c r="E58" s="134" t="s">
        <v>331</v>
      </c>
      <c r="F58" s="134"/>
      <c r="G58" s="195"/>
      <c r="H58" s="139"/>
    </row>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9"/>
    <col customWidth="1" min="2" max="2" width="28.71"/>
    <col customWidth="1" min="3" max="3" width="38.86"/>
    <col customWidth="1" min="4" max="7" width="28.71"/>
    <col customWidth="1" min="8" max="8" width="2.29"/>
    <col hidden="1" min="9" max="27" width="14.43"/>
  </cols>
  <sheetData>
    <row r="1">
      <c r="A1" s="196"/>
      <c r="B1" s="197" t="s">
        <v>332</v>
      </c>
      <c r="D1" s="19"/>
      <c r="E1" s="19"/>
      <c r="F1" s="19"/>
      <c r="G1" s="19"/>
      <c r="H1" s="19"/>
    </row>
    <row r="2">
      <c r="A2" s="1"/>
      <c r="B2" s="2" t="s">
        <v>333</v>
      </c>
      <c r="C2" s="19"/>
      <c r="D2" s="19"/>
      <c r="E2" s="19"/>
      <c r="F2" s="19"/>
      <c r="G2" s="19"/>
      <c r="H2" s="19"/>
    </row>
    <row r="3">
      <c r="A3" s="198"/>
      <c r="B3" s="199" t="s">
        <v>334</v>
      </c>
      <c r="C3" s="200" t="s">
        <v>335</v>
      </c>
      <c r="D3" s="200" t="s">
        <v>336</v>
      </c>
      <c r="E3" s="200" t="s">
        <v>337</v>
      </c>
      <c r="F3" s="200" t="s">
        <v>338</v>
      </c>
      <c r="G3" s="200" t="s">
        <v>339</v>
      </c>
      <c r="H3" s="19"/>
    </row>
    <row r="4">
      <c r="A4" s="198"/>
      <c r="B4" s="201" t="s">
        <v>340</v>
      </c>
      <c r="C4" s="202"/>
      <c r="D4" s="203"/>
      <c r="E4" s="204"/>
      <c r="F4" s="205"/>
      <c r="G4" s="204"/>
      <c r="H4" s="19"/>
    </row>
    <row r="5">
      <c r="A5" s="198"/>
      <c r="B5" s="201"/>
      <c r="C5" s="206"/>
      <c r="D5" s="203"/>
      <c r="E5" s="204"/>
      <c r="F5" s="205"/>
      <c r="G5" s="204"/>
      <c r="H5" s="19"/>
    </row>
    <row r="6">
      <c r="A6" s="1"/>
      <c r="B6" s="207"/>
      <c r="C6" s="206"/>
      <c r="D6" s="203"/>
      <c r="E6" s="204"/>
      <c r="F6" s="205"/>
      <c r="G6" s="204"/>
      <c r="H6" s="19"/>
    </row>
    <row r="7">
      <c r="A7" s="6"/>
      <c r="B7" s="208"/>
      <c r="C7" s="209"/>
      <c r="D7" s="210"/>
      <c r="E7" s="204"/>
      <c r="F7" s="203"/>
      <c r="G7" s="204"/>
      <c r="H7" s="19"/>
    </row>
    <row r="8">
      <c r="A8" s="6"/>
      <c r="B8" s="19"/>
      <c r="C8" s="19"/>
      <c r="D8" s="19"/>
      <c r="E8" s="19"/>
      <c r="F8" s="6"/>
      <c r="G8" s="6"/>
      <c r="H8" s="19"/>
    </row>
    <row r="9">
      <c r="A9" s="6"/>
      <c r="B9" s="19"/>
      <c r="C9" s="19"/>
      <c r="D9" s="19"/>
      <c r="E9" s="19"/>
      <c r="F9" s="19"/>
      <c r="G9" s="19"/>
      <c r="H9" s="19"/>
    </row>
    <row r="10">
      <c r="A10" s="211"/>
      <c r="B10" s="212" t="s">
        <v>341</v>
      </c>
      <c r="C10" s="200" t="s">
        <v>335</v>
      </c>
      <c r="D10" s="200" t="s">
        <v>336</v>
      </c>
      <c r="E10" s="200" t="s">
        <v>337</v>
      </c>
      <c r="F10" s="200" t="s">
        <v>338</v>
      </c>
      <c r="G10" s="200" t="s">
        <v>339</v>
      </c>
      <c r="H10" s="19"/>
    </row>
    <row r="11">
      <c r="A11" s="198"/>
      <c r="B11" s="201" t="s">
        <v>340</v>
      </c>
      <c r="C11" s="204"/>
      <c r="D11" s="205"/>
      <c r="E11" s="204"/>
      <c r="F11" s="205"/>
      <c r="G11" s="204"/>
      <c r="H11" s="19"/>
    </row>
    <row r="12">
      <c r="A12" s="198"/>
      <c r="B12" s="201"/>
      <c r="C12" s="204"/>
      <c r="D12" s="205"/>
      <c r="E12" s="204"/>
      <c r="F12" s="205"/>
      <c r="G12" s="204"/>
      <c r="H12" s="19"/>
    </row>
    <row r="13">
      <c r="A13" s="6"/>
      <c r="B13" s="208"/>
      <c r="C13" s="204"/>
      <c r="D13" s="205"/>
      <c r="E13" s="204"/>
      <c r="F13" s="205"/>
      <c r="G13" s="204"/>
      <c r="H13" s="19"/>
    </row>
    <row r="14">
      <c r="A14" s="6"/>
      <c r="B14" s="208"/>
      <c r="C14" s="204"/>
      <c r="D14" s="205"/>
      <c r="E14" s="209"/>
      <c r="F14" s="205"/>
      <c r="G14" s="204"/>
      <c r="H14" s="19"/>
    </row>
    <row r="15">
      <c r="A15" s="6"/>
      <c r="B15" s="208"/>
      <c r="C15" s="204"/>
      <c r="D15" s="205"/>
      <c r="E15" s="204"/>
      <c r="F15" s="205"/>
      <c r="G15" s="204"/>
      <c r="H15" s="19"/>
    </row>
    <row r="16">
      <c r="A16" s="6"/>
      <c r="B16" s="19"/>
      <c r="C16" s="19"/>
      <c r="D16" s="19"/>
      <c r="E16" s="19"/>
      <c r="F16" s="19"/>
      <c r="G16" s="19"/>
      <c r="H16" s="19"/>
    </row>
    <row r="17">
      <c r="A17" s="6"/>
      <c r="B17" s="19"/>
      <c r="C17" s="19"/>
      <c r="D17" s="19"/>
      <c r="E17" s="19"/>
      <c r="F17" s="19"/>
      <c r="G17" s="19"/>
      <c r="H17" s="19"/>
    </row>
    <row r="18">
      <c r="A18" s="211"/>
      <c r="B18" s="212" t="s">
        <v>342</v>
      </c>
      <c r="C18" s="200" t="s">
        <v>335</v>
      </c>
      <c r="D18" s="200" t="s">
        <v>336</v>
      </c>
      <c r="E18" s="200" t="s">
        <v>337</v>
      </c>
      <c r="F18" s="200" t="s">
        <v>338</v>
      </c>
      <c r="G18" s="200" t="s">
        <v>339</v>
      </c>
      <c r="H18" s="19"/>
    </row>
    <row r="19">
      <c r="A19" s="198"/>
      <c r="B19" s="201" t="s">
        <v>340</v>
      </c>
      <c r="C19" s="204"/>
      <c r="D19" s="205"/>
      <c r="E19" s="213"/>
      <c r="F19" s="210"/>
      <c r="G19" s="213"/>
      <c r="H19" s="19"/>
    </row>
    <row r="20">
      <c r="A20" s="198"/>
      <c r="B20" s="201"/>
      <c r="C20" s="204"/>
      <c r="D20" s="205"/>
      <c r="E20" s="209"/>
      <c r="F20" s="210"/>
      <c r="G20" s="209"/>
      <c r="H20" s="19"/>
    </row>
    <row r="21">
      <c r="A21" s="6"/>
      <c r="B21" s="208"/>
      <c r="C21" s="204"/>
      <c r="D21" s="205"/>
      <c r="E21" s="209"/>
      <c r="F21" s="210"/>
      <c r="G21" s="209"/>
      <c r="H21" s="19"/>
    </row>
    <row r="22">
      <c r="A22" s="6"/>
      <c r="B22" s="208"/>
      <c r="C22" s="204"/>
      <c r="D22" s="210"/>
      <c r="E22" s="209"/>
      <c r="F22" s="210"/>
      <c r="G22" s="209"/>
      <c r="H22" s="19"/>
    </row>
    <row r="23">
      <c r="A23" s="6"/>
      <c r="B23" s="19"/>
      <c r="C23" s="19"/>
      <c r="D23" s="19"/>
      <c r="E23" s="19"/>
      <c r="F23" s="19"/>
      <c r="G23" s="19"/>
      <c r="H23" s="19"/>
    </row>
  </sheetData>
  <mergeCells count="1">
    <mergeCell ref="B1:C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9"/>
    <col customWidth="1" min="2" max="2" width="3.14"/>
    <col customWidth="1" min="3" max="3" width="3.86"/>
    <col customWidth="1" min="4" max="4" width="51.71"/>
    <col customWidth="1" min="5" max="5" width="20.0"/>
    <col customWidth="1" min="6" max="6" width="7.29"/>
    <col customWidth="1" min="7" max="7" width="13.43"/>
    <col customWidth="1" min="11" max="11" width="4.43"/>
    <col customWidth="1" min="12" max="12" width="4.71"/>
    <col customWidth="1" min="13" max="13" width="2.29"/>
  </cols>
  <sheetData>
    <row r="1" ht="11.25" customHeight="1">
      <c r="A1" s="8"/>
      <c r="B1" s="214"/>
      <c r="C1" s="214"/>
      <c r="D1" s="214"/>
      <c r="E1" s="214"/>
      <c r="F1" s="214"/>
      <c r="G1" s="214"/>
      <c r="H1" s="6"/>
      <c r="I1" s="8"/>
      <c r="J1" s="8"/>
      <c r="K1" s="8"/>
      <c r="L1" s="8"/>
      <c r="M1" s="8"/>
    </row>
    <row r="2">
      <c r="A2" s="8"/>
      <c r="B2" s="215"/>
      <c r="C2" s="215"/>
      <c r="D2" s="215"/>
      <c r="E2" s="215"/>
      <c r="F2" s="215"/>
      <c r="G2" s="215"/>
      <c r="H2" s="216"/>
      <c r="I2" s="46"/>
      <c r="J2" s="46"/>
      <c r="K2" s="46"/>
      <c r="L2" s="46"/>
      <c r="M2" s="8"/>
    </row>
    <row r="3">
      <c r="A3" s="8"/>
      <c r="B3" s="215"/>
      <c r="C3" s="217"/>
      <c r="D3" s="217" t="s">
        <v>343</v>
      </c>
      <c r="H3" s="218"/>
      <c r="I3" s="219"/>
      <c r="J3" s="219"/>
      <c r="K3" s="219"/>
      <c r="L3" s="46"/>
      <c r="M3" s="8"/>
    </row>
    <row r="4">
      <c r="A4" s="8"/>
      <c r="B4" s="215"/>
      <c r="C4" s="217"/>
      <c r="D4" s="217"/>
      <c r="E4" s="217"/>
      <c r="F4" s="217"/>
      <c r="G4" s="217"/>
      <c r="H4" s="218"/>
      <c r="I4" s="219"/>
      <c r="J4" s="219"/>
      <c r="K4" s="219"/>
      <c r="L4" s="46"/>
      <c r="M4" s="8"/>
    </row>
    <row r="5">
      <c r="A5" s="8"/>
      <c r="B5" s="220"/>
      <c r="C5" s="221"/>
      <c r="D5" s="221" t="s">
        <v>344</v>
      </c>
      <c r="H5" s="222"/>
      <c r="I5" s="223"/>
      <c r="J5" s="223"/>
      <c r="K5" s="223"/>
      <c r="L5" s="46"/>
      <c r="M5" s="8"/>
    </row>
    <row r="6">
      <c r="A6" s="8"/>
      <c r="B6" s="220"/>
      <c r="C6" s="224"/>
      <c r="D6" s="224"/>
      <c r="E6" s="224"/>
      <c r="F6" s="224"/>
      <c r="G6" s="224"/>
      <c r="H6" s="222"/>
      <c r="I6" s="223"/>
      <c r="J6" s="223"/>
      <c r="K6" s="223"/>
      <c r="L6" s="46"/>
      <c r="M6" s="8"/>
    </row>
    <row r="7" ht="8.25" customHeight="1">
      <c r="A7" s="8"/>
      <c r="B7" s="225"/>
      <c r="C7" s="226"/>
      <c r="D7" s="226"/>
      <c r="E7" s="226"/>
      <c r="F7" s="226"/>
      <c r="G7" s="226"/>
      <c r="H7" s="226"/>
      <c r="L7" s="46"/>
      <c r="M7" s="8"/>
    </row>
    <row r="8">
      <c r="A8" s="8"/>
      <c r="B8" s="225"/>
      <c r="C8" s="226"/>
      <c r="D8" s="227" t="s">
        <v>345</v>
      </c>
      <c r="E8" s="227" t="s">
        <v>346</v>
      </c>
      <c r="F8" s="227"/>
      <c r="G8" s="227" t="s">
        <v>347</v>
      </c>
      <c r="H8" s="228" t="s">
        <v>348</v>
      </c>
      <c r="I8" s="229"/>
      <c r="J8" s="229"/>
      <c r="L8" s="46"/>
      <c r="M8" s="8"/>
    </row>
    <row r="9" ht="24.0" customHeight="1">
      <c r="A9" s="8"/>
      <c r="B9" s="216"/>
      <c r="C9" s="19"/>
      <c r="D9" s="230" t="s">
        <v>349</v>
      </c>
      <c r="E9" s="231" t="s">
        <v>350</v>
      </c>
      <c r="F9" s="232"/>
      <c r="G9" s="230">
        <v>2.0</v>
      </c>
      <c r="H9" s="233" t="str">
        <f>HYPERLINK("#","Server Session")</f>
        <v>Server Session</v>
      </c>
      <c r="I9" s="234"/>
      <c r="J9" s="234"/>
      <c r="L9" s="46"/>
      <c r="M9" s="8"/>
    </row>
    <row r="10" ht="24.0" customHeight="1">
      <c r="A10" s="8"/>
      <c r="B10" s="46"/>
      <c r="D10" s="235"/>
      <c r="E10" s="235"/>
      <c r="F10" s="235"/>
      <c r="G10" s="235"/>
      <c r="H10" s="235"/>
      <c r="I10" s="235"/>
      <c r="J10" s="235"/>
      <c r="L10" s="46"/>
      <c r="M10" s="8"/>
    </row>
    <row r="11" ht="24.0" customHeight="1">
      <c r="A11" s="8"/>
      <c r="B11" s="46"/>
      <c r="D11" s="235"/>
      <c r="E11" s="235"/>
      <c r="F11" s="235"/>
      <c r="G11" s="235"/>
      <c r="H11" s="235"/>
      <c r="I11" s="235"/>
      <c r="J11" s="235"/>
      <c r="L11" s="46"/>
      <c r="M11" s="8"/>
    </row>
    <row r="12" ht="24.0" customHeight="1">
      <c r="A12" s="8"/>
      <c r="B12" s="46"/>
      <c r="D12" s="235"/>
      <c r="E12" s="235"/>
      <c r="F12" s="235"/>
      <c r="G12" s="235"/>
      <c r="H12" s="235"/>
      <c r="I12" s="235"/>
      <c r="J12" s="235"/>
      <c r="L12" s="46"/>
      <c r="M12" s="8"/>
    </row>
    <row r="13" ht="24.0" customHeight="1">
      <c r="A13" s="8"/>
      <c r="B13" s="46"/>
      <c r="D13" s="235"/>
      <c r="E13" s="235"/>
      <c r="F13" s="235"/>
      <c r="G13" s="235"/>
      <c r="H13" s="235"/>
      <c r="I13" s="235"/>
      <c r="J13" s="235"/>
      <c r="L13" s="46"/>
      <c r="M13" s="8"/>
    </row>
    <row r="14" ht="24.0" customHeight="1">
      <c r="A14" s="8"/>
      <c r="B14" s="46"/>
      <c r="D14" s="235"/>
      <c r="E14" s="235"/>
      <c r="F14" s="235"/>
      <c r="G14" s="235"/>
      <c r="H14" s="235"/>
      <c r="I14" s="235"/>
      <c r="J14" s="235"/>
      <c r="L14" s="46"/>
      <c r="M14" s="8"/>
    </row>
    <row r="15" ht="24.0" customHeight="1">
      <c r="A15" s="8"/>
      <c r="B15" s="46"/>
      <c r="D15" s="235"/>
      <c r="E15" s="235"/>
      <c r="F15" s="235"/>
      <c r="G15" s="235"/>
      <c r="H15" s="235"/>
      <c r="I15" s="235"/>
      <c r="J15" s="235"/>
      <c r="L15" s="46"/>
      <c r="M15" s="8"/>
    </row>
    <row r="16" ht="24.0" customHeight="1">
      <c r="A16" s="8"/>
      <c r="B16" s="46"/>
      <c r="D16" s="235"/>
      <c r="E16" s="235"/>
      <c r="F16" s="235"/>
      <c r="G16" s="235"/>
      <c r="H16" s="235"/>
      <c r="I16" s="235"/>
      <c r="J16" s="235"/>
      <c r="L16" s="46"/>
      <c r="M16" s="8"/>
    </row>
    <row r="17" ht="24.0" customHeight="1">
      <c r="A17" s="8"/>
      <c r="B17" s="46"/>
      <c r="D17" s="235"/>
      <c r="E17" s="235"/>
      <c r="F17" s="235"/>
      <c r="G17" s="235"/>
      <c r="H17" s="235"/>
      <c r="I17" s="235"/>
      <c r="J17" s="235"/>
      <c r="L17" s="46"/>
      <c r="M17" s="8"/>
    </row>
    <row r="18" ht="24.0" customHeight="1">
      <c r="A18" s="8"/>
      <c r="B18" s="46"/>
      <c r="D18" s="235"/>
      <c r="E18" s="235"/>
      <c r="F18" s="235"/>
      <c r="G18" s="235"/>
      <c r="H18" s="235"/>
      <c r="I18" s="235"/>
      <c r="J18" s="235"/>
      <c r="L18" s="46"/>
      <c r="M18" s="8"/>
    </row>
    <row r="19" ht="24.0" customHeight="1">
      <c r="A19" s="8"/>
      <c r="B19" s="46"/>
      <c r="D19" s="235"/>
      <c r="E19" s="235"/>
      <c r="F19" s="235"/>
      <c r="G19" s="235"/>
      <c r="H19" s="235"/>
      <c r="I19" s="235"/>
      <c r="J19" s="235"/>
      <c r="L19" s="46"/>
      <c r="M19" s="8"/>
    </row>
    <row r="20" ht="26.25" customHeight="1">
      <c r="A20" s="8"/>
      <c r="B20" s="46"/>
      <c r="D20" s="236"/>
      <c r="E20" s="236"/>
      <c r="F20" s="236"/>
      <c r="G20" s="236"/>
      <c r="H20" s="236"/>
      <c r="I20" s="236"/>
      <c r="J20" s="236"/>
      <c r="L20" s="46"/>
      <c r="M20" s="8"/>
    </row>
    <row r="21">
      <c r="A21" s="8"/>
      <c r="B21" s="46"/>
      <c r="C21" s="46"/>
      <c r="D21" s="46"/>
      <c r="E21" s="46"/>
      <c r="F21" s="46"/>
      <c r="G21" s="46"/>
      <c r="H21" s="46"/>
      <c r="I21" s="46"/>
      <c r="J21" s="46"/>
      <c r="K21" s="46"/>
      <c r="L21" s="46"/>
      <c r="M21" s="8"/>
    </row>
    <row r="22" ht="11.25" customHeight="1">
      <c r="A22" s="8"/>
      <c r="B22" s="214"/>
      <c r="C22" s="214"/>
      <c r="D22" s="214"/>
      <c r="E22" s="214"/>
      <c r="F22" s="214"/>
      <c r="G22" s="214"/>
      <c r="H22" s="6"/>
      <c r="I22" s="8"/>
      <c r="J22" s="8"/>
      <c r="K22" s="8"/>
      <c r="L22" s="8"/>
      <c r="M22" s="8"/>
    </row>
  </sheetData>
  <mergeCells count="3">
    <mergeCell ref="D3:G3"/>
    <mergeCell ref="D5:G5"/>
    <mergeCell ref="H8:J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9.0" ySplit="10.0" topLeftCell="J11" activePane="bottomRight" state="frozen"/>
      <selection activeCell="J1" sqref="J1" pane="topRight"/>
      <selection activeCell="A11" sqref="A11" pane="bottomLeft"/>
      <selection activeCell="J11" sqref="J11" pane="bottomRight"/>
    </sheetView>
  </sheetViews>
  <sheetFormatPr customHeight="1" defaultColWidth="14.43" defaultRowHeight="15.75"/>
  <cols>
    <col customWidth="1" min="1" max="3" width="4.43"/>
    <col customWidth="1" min="6" max="6" width="15.29"/>
    <col customWidth="1" hidden="1" min="7" max="7" width="18.0"/>
    <col customWidth="1" min="9" max="9" width="26.71"/>
    <col customWidth="1" min="10" max="73" width="4.43"/>
  </cols>
  <sheetData>
    <row r="1">
      <c r="A1" s="237"/>
      <c r="B1" s="237"/>
      <c r="C1" s="237"/>
      <c r="D1" s="237"/>
      <c r="E1" s="237"/>
      <c r="F1" s="237"/>
      <c r="G1" s="238"/>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c r="AK1" s="237"/>
      <c r="AL1" s="237"/>
      <c r="AM1" s="237"/>
      <c r="AN1" s="237"/>
      <c r="AO1" s="237"/>
      <c r="AP1" s="237"/>
      <c r="AQ1" s="237"/>
      <c r="AR1" s="237"/>
      <c r="AS1" s="237"/>
      <c r="AT1" s="237"/>
      <c r="AU1" s="237"/>
      <c r="AV1" s="237"/>
      <c r="AW1" s="237"/>
      <c r="AX1" s="237"/>
      <c r="AY1" s="237"/>
      <c r="AZ1" s="237"/>
      <c r="BA1" s="237"/>
      <c r="BB1" s="237"/>
      <c r="BC1" s="237"/>
      <c r="BD1" s="237"/>
      <c r="BE1" s="237"/>
      <c r="BF1" s="237"/>
      <c r="BG1" s="237"/>
      <c r="BH1" s="237"/>
      <c r="BI1" s="237"/>
      <c r="BJ1" s="237"/>
      <c r="BK1" s="237"/>
      <c r="BL1" s="237"/>
      <c r="BM1" s="237"/>
      <c r="BN1" s="237"/>
      <c r="BO1" s="237"/>
      <c r="BP1" s="237"/>
      <c r="BQ1" s="237"/>
      <c r="BR1" s="237"/>
      <c r="BS1" s="237"/>
      <c r="BT1" s="237"/>
      <c r="BU1" s="237"/>
      <c r="BV1" s="216"/>
    </row>
    <row r="2">
      <c r="A2" s="216"/>
      <c r="B2" s="239"/>
      <c r="C2" s="239"/>
      <c r="D2" s="239"/>
      <c r="E2" s="239"/>
      <c r="F2" s="239"/>
      <c r="G2" s="240"/>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c r="BQ2" s="239"/>
      <c r="BR2" s="239"/>
      <c r="BS2" s="239"/>
      <c r="BT2" s="239"/>
      <c r="BU2" s="239"/>
      <c r="BV2" s="239"/>
    </row>
    <row r="3">
      <c r="A3" s="216"/>
      <c r="B3" s="239"/>
      <c r="C3" s="19"/>
      <c r="D3" s="241" t="s">
        <v>351</v>
      </c>
      <c r="G3" s="174"/>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row>
    <row r="4">
      <c r="A4" s="46"/>
      <c r="B4" s="239"/>
      <c r="C4" s="119"/>
      <c r="G4" s="153"/>
      <c r="H4" s="119"/>
      <c r="I4" s="119"/>
      <c r="J4" s="119"/>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row>
    <row r="5">
      <c r="A5" s="46"/>
      <c r="B5" s="239"/>
      <c r="C5" s="119"/>
      <c r="G5" s="153"/>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8"/>
      <c r="AZ5" s="8"/>
      <c r="BA5" s="8"/>
      <c r="BB5" s="8"/>
      <c r="BC5" s="119"/>
      <c r="BD5" s="119"/>
      <c r="BE5" s="119"/>
      <c r="BF5" s="119"/>
      <c r="BG5" s="119"/>
      <c r="BH5" s="119"/>
      <c r="BI5" s="119"/>
      <c r="BJ5" s="119"/>
      <c r="BK5" s="119"/>
      <c r="BL5" s="119"/>
      <c r="BM5" s="119"/>
      <c r="BN5" s="119"/>
      <c r="BO5" s="119"/>
      <c r="BP5" s="119"/>
      <c r="BQ5" s="119"/>
      <c r="BR5" s="119"/>
      <c r="BS5" s="119"/>
      <c r="BT5" s="119"/>
      <c r="BU5" s="119"/>
      <c r="BV5" s="119"/>
    </row>
    <row r="6">
      <c r="A6" s="46"/>
      <c r="B6" s="239"/>
      <c r="C6" s="119"/>
      <c r="D6" s="242" t="s">
        <v>352</v>
      </c>
      <c r="E6" s="243">
        <f>IFERROR(__xludf.DUMMYFUNCTION("COUNTA(FILTER(J7:BV7, J8:BV8=""Required""))"),35.0)</f>
        <v>35</v>
      </c>
      <c r="F6" s="244"/>
      <c r="G6" s="245"/>
      <c r="H6" s="244"/>
      <c r="I6" s="119"/>
      <c r="J6" s="246" t="s">
        <v>353</v>
      </c>
      <c r="K6" s="247"/>
      <c r="L6" s="247"/>
      <c r="M6" s="247"/>
      <c r="N6" s="247"/>
      <c r="O6" s="247"/>
      <c r="P6" s="247"/>
      <c r="Q6" s="247"/>
      <c r="R6" s="247"/>
      <c r="S6" s="247"/>
      <c r="T6" s="247"/>
      <c r="U6" s="247"/>
      <c r="V6" s="119"/>
      <c r="W6" s="119"/>
      <c r="X6" s="119"/>
      <c r="Y6" s="119"/>
      <c r="Z6" s="119"/>
      <c r="AA6" s="119"/>
      <c r="AB6" s="119"/>
      <c r="AC6" s="119"/>
      <c r="AD6" s="119"/>
      <c r="AE6" s="119"/>
      <c r="AF6" s="119"/>
      <c r="AG6" s="119"/>
      <c r="AH6" s="119"/>
      <c r="AI6" s="119"/>
      <c r="AJ6" s="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row>
    <row r="7" ht="117.75" customHeight="1">
      <c r="A7" s="46"/>
      <c r="B7" s="239"/>
      <c r="C7" s="119"/>
      <c r="D7" s="248" t="s">
        <v>354</v>
      </c>
      <c r="E7" s="249">
        <f>IFERROR(__xludf.DUMMYFUNCTION("COUNTA(FILTER(J7:BV7, J8:BV8=""Optional""))"),19.0)</f>
        <v>19</v>
      </c>
      <c r="F7" s="250" t="s">
        <v>355</v>
      </c>
      <c r="G7" s="251"/>
      <c r="H7" s="252"/>
      <c r="I7" s="252" t="s">
        <v>246</v>
      </c>
      <c r="J7" s="253" t="str">
        <f t="array" ref="J7:ALP7">TRANSPOSE('Assignment Checklist'!D3:D1027)</f>
        <v>Pythagorean Theorem</v>
      </c>
      <c r="K7" s="253" t="s">
        <v>255</v>
      </c>
      <c r="L7" s="253" t="s">
        <v>256</v>
      </c>
      <c r="M7" s="253" t="s">
        <v>258</v>
      </c>
      <c r="N7" s="253" t="s">
        <v>36</v>
      </c>
      <c r="O7" s="253" t="s">
        <v>261</v>
      </c>
      <c r="P7" s="253" t="s">
        <v>262</v>
      </c>
      <c r="Q7" s="253" t="s">
        <v>263</v>
      </c>
      <c r="R7" s="253" t="s">
        <v>264</v>
      </c>
      <c r="S7" s="254" t="s">
        <v>266</v>
      </c>
      <c r="T7" s="254" t="s">
        <v>267</v>
      </c>
      <c r="U7" s="254" t="s">
        <v>269</v>
      </c>
      <c r="V7" s="254" t="s">
        <v>271</v>
      </c>
      <c r="W7" s="253" t="s">
        <v>38</v>
      </c>
      <c r="X7" s="253" t="s">
        <v>275</v>
      </c>
      <c r="Y7" s="253" t="s">
        <v>276</v>
      </c>
      <c r="Z7" s="253" t="s">
        <v>277</v>
      </c>
      <c r="AA7" s="254" t="s">
        <v>279</v>
      </c>
      <c r="AB7" s="254" t="s">
        <v>281</v>
      </c>
      <c r="AC7" s="254" t="s">
        <v>282</v>
      </c>
      <c r="AD7" s="254" t="s">
        <v>284</v>
      </c>
      <c r="AE7" s="254" t="s">
        <v>286</v>
      </c>
      <c r="AF7" s="254" t="s">
        <v>287</v>
      </c>
      <c r="AG7" s="254" t="s">
        <v>288</v>
      </c>
      <c r="AH7" s="254" t="s">
        <v>289</v>
      </c>
      <c r="AI7" s="253" t="s">
        <v>290</v>
      </c>
      <c r="AJ7" s="253" t="s">
        <v>291</v>
      </c>
      <c r="AK7" s="253" t="s">
        <v>292</v>
      </c>
      <c r="AL7" s="253" t="s">
        <v>295</v>
      </c>
      <c r="AM7" s="253" t="s">
        <v>296</v>
      </c>
      <c r="AN7" s="253" t="s">
        <v>40</v>
      </c>
      <c r="AO7" s="253" t="s">
        <v>297</v>
      </c>
      <c r="AP7" s="253" t="s">
        <v>298</v>
      </c>
      <c r="AQ7" s="253" t="s">
        <v>299</v>
      </c>
      <c r="AR7" s="253" t="s">
        <v>301</v>
      </c>
      <c r="AS7" s="254" t="s">
        <v>72</v>
      </c>
      <c r="AT7" s="254" t="s">
        <v>305</v>
      </c>
      <c r="AU7" s="254" t="s">
        <v>307</v>
      </c>
      <c r="AV7" s="254" t="s">
        <v>308</v>
      </c>
      <c r="AW7" s="254" t="s">
        <v>73</v>
      </c>
      <c r="AX7" s="254" t="s">
        <v>310</v>
      </c>
      <c r="AY7" s="254" t="s">
        <v>312</v>
      </c>
      <c r="AZ7" s="254" t="s">
        <v>313</v>
      </c>
      <c r="BA7" s="254" t="s">
        <v>315</v>
      </c>
      <c r="BB7" s="254" t="s">
        <v>316</v>
      </c>
      <c r="BC7" s="254" t="s">
        <v>317</v>
      </c>
      <c r="BD7" s="254" t="s">
        <v>76</v>
      </c>
      <c r="BE7" s="254" t="s">
        <v>321</v>
      </c>
      <c r="BF7" s="254" t="s">
        <v>323</v>
      </c>
      <c r="BG7" s="254" t="s">
        <v>324</v>
      </c>
      <c r="BH7" s="254" t="s">
        <v>326</v>
      </c>
      <c r="BI7" s="253" t="s">
        <v>100</v>
      </c>
      <c r="BJ7" s="253" t="s">
        <v>329</v>
      </c>
      <c r="BK7" s="253" t="s">
        <v>330</v>
      </c>
      <c r="BL7" s="253" t="s">
        <v>84</v>
      </c>
      <c r="BM7" s="254" t="s">
        <v>86</v>
      </c>
      <c r="BN7" s="253"/>
      <c r="BO7" s="253"/>
      <c r="BP7" s="253"/>
      <c r="BQ7" s="253"/>
      <c r="BR7" s="253"/>
      <c r="BS7" s="254"/>
      <c r="BT7" s="254"/>
      <c r="BU7" s="253"/>
      <c r="BV7" s="255"/>
    </row>
    <row r="8" ht="16.5" customHeight="1">
      <c r="A8" s="46"/>
      <c r="B8" s="239"/>
      <c r="C8" s="119"/>
      <c r="D8" s="242" t="s">
        <v>356</v>
      </c>
      <c r="E8" s="243">
        <f>SUM(E6:E7)</f>
        <v>54</v>
      </c>
      <c r="F8" s="256"/>
      <c r="G8" s="251"/>
      <c r="H8" s="242"/>
      <c r="I8" s="242" t="s">
        <v>357</v>
      </c>
      <c r="J8" s="257" t="str">
        <f t="array" ref="J8:CD8">TRANSPOSE('Assignment Checklist'!E3:E75)</f>
        <v>Required</v>
      </c>
      <c r="K8" s="257" t="s">
        <v>252</v>
      </c>
      <c r="L8" s="257" t="s">
        <v>252</v>
      </c>
      <c r="M8" s="257" t="s">
        <v>252</v>
      </c>
      <c r="N8" s="257" t="s">
        <v>252</v>
      </c>
      <c r="O8" s="257" t="s">
        <v>252</v>
      </c>
      <c r="P8" s="257" t="s">
        <v>252</v>
      </c>
      <c r="Q8" s="257" t="s">
        <v>252</v>
      </c>
      <c r="R8" s="257" t="s">
        <v>252</v>
      </c>
      <c r="S8" s="258" t="s">
        <v>252</v>
      </c>
      <c r="T8" s="258" t="s">
        <v>252</v>
      </c>
      <c r="U8" s="258" t="s">
        <v>252</v>
      </c>
      <c r="V8" s="258" t="s">
        <v>252</v>
      </c>
      <c r="W8" s="257" t="s">
        <v>252</v>
      </c>
      <c r="X8" s="257" t="s">
        <v>259</v>
      </c>
      <c r="Y8" s="257" t="s">
        <v>252</v>
      </c>
      <c r="Z8" s="257" t="s">
        <v>252</v>
      </c>
      <c r="AA8" s="258" t="s">
        <v>259</v>
      </c>
      <c r="AB8" s="258" t="s">
        <v>259</v>
      </c>
      <c r="AC8" s="258" t="s">
        <v>259</v>
      </c>
      <c r="AD8" s="258" t="s">
        <v>259</v>
      </c>
      <c r="AE8" s="258" t="s">
        <v>259</v>
      </c>
      <c r="AF8" s="258" t="s">
        <v>259</v>
      </c>
      <c r="AG8" s="258" t="s">
        <v>259</v>
      </c>
      <c r="AH8" s="258" t="s">
        <v>259</v>
      </c>
      <c r="AI8" s="257" t="s">
        <v>259</v>
      </c>
      <c r="AJ8" s="257" t="s">
        <v>259</v>
      </c>
      <c r="AK8" s="257" t="s">
        <v>259</v>
      </c>
      <c r="AL8" s="257" t="s">
        <v>252</v>
      </c>
      <c r="AM8" s="257" t="s">
        <v>252</v>
      </c>
      <c r="AN8" s="257" t="s">
        <v>252</v>
      </c>
      <c r="AO8" s="257" t="s">
        <v>252</v>
      </c>
      <c r="AP8" s="257" t="s">
        <v>252</v>
      </c>
      <c r="AQ8" s="257" t="s">
        <v>252</v>
      </c>
      <c r="AR8" s="257" t="s">
        <v>252</v>
      </c>
      <c r="AS8" s="258" t="s">
        <v>252</v>
      </c>
      <c r="AT8" s="258" t="s">
        <v>252</v>
      </c>
      <c r="AU8" s="258" t="s">
        <v>252</v>
      </c>
      <c r="AV8" s="258" t="s">
        <v>252</v>
      </c>
      <c r="AW8" s="258" t="s">
        <v>252</v>
      </c>
      <c r="AX8" s="258" t="s">
        <v>252</v>
      </c>
      <c r="AY8" s="258" t="s">
        <v>259</v>
      </c>
      <c r="AZ8" s="258" t="s">
        <v>252</v>
      </c>
      <c r="BA8" s="258" t="s">
        <v>259</v>
      </c>
      <c r="BB8" s="258" t="s">
        <v>252</v>
      </c>
      <c r="BC8" s="258" t="s">
        <v>259</v>
      </c>
      <c r="BD8" s="258" t="s">
        <v>252</v>
      </c>
      <c r="BE8" s="258" t="s">
        <v>259</v>
      </c>
      <c r="BF8" s="258" t="s">
        <v>259</v>
      </c>
      <c r="BG8" s="258" t="s">
        <v>259</v>
      </c>
      <c r="BH8" s="258" t="s">
        <v>252</v>
      </c>
      <c r="BI8" s="257" t="s">
        <v>252</v>
      </c>
      <c r="BJ8" s="257" t="s">
        <v>259</v>
      </c>
      <c r="BK8" s="257" t="s">
        <v>252</v>
      </c>
      <c r="BL8" s="257"/>
      <c r="BM8" s="258" t="s">
        <v>331</v>
      </c>
      <c r="BN8" s="259"/>
      <c r="BO8" s="260"/>
      <c r="BP8" s="260"/>
      <c r="BQ8" s="260"/>
      <c r="BR8" s="260"/>
      <c r="BS8" s="260"/>
      <c r="BT8" s="260"/>
      <c r="BU8" s="260"/>
      <c r="BV8" s="261"/>
    </row>
    <row r="9" ht="12.75" customHeight="1">
      <c r="A9" s="46"/>
      <c r="B9" s="239"/>
      <c r="C9" s="119"/>
      <c r="D9" s="242"/>
      <c r="E9" s="243"/>
      <c r="F9" s="262"/>
      <c r="G9" s="263"/>
      <c r="H9" s="242"/>
      <c r="I9" s="264" t="s">
        <v>244</v>
      </c>
      <c r="J9" s="265">
        <f t="array" ref="J9:CE9">TRANSPOSE('Assignment Checklist'!B3:B76)</f>
        <v>1</v>
      </c>
      <c r="K9" s="265">
        <v>1.0</v>
      </c>
      <c r="L9" s="265">
        <v>1.0</v>
      </c>
      <c r="M9" s="265">
        <v>1.0</v>
      </c>
      <c r="N9" s="265">
        <v>1.0</v>
      </c>
      <c r="O9" s="265">
        <v>1.0</v>
      </c>
      <c r="P9" s="265">
        <v>1.0</v>
      </c>
      <c r="Q9" s="265">
        <v>1.0</v>
      </c>
      <c r="R9" s="265">
        <v>1.0</v>
      </c>
      <c r="S9" s="265">
        <v>1.0</v>
      </c>
      <c r="T9" s="265">
        <v>1.0</v>
      </c>
      <c r="U9" s="265">
        <v>1.0</v>
      </c>
      <c r="V9" s="265">
        <v>1.0</v>
      </c>
      <c r="W9" s="265">
        <v>1.0</v>
      </c>
      <c r="X9" s="265">
        <v>1.0</v>
      </c>
      <c r="Y9" s="265">
        <v>1.0</v>
      </c>
      <c r="Z9" s="265">
        <v>1.0</v>
      </c>
      <c r="AA9" s="265">
        <v>1.0</v>
      </c>
      <c r="AB9" s="265">
        <v>1.0</v>
      </c>
      <c r="AC9" s="265">
        <v>1.0</v>
      </c>
      <c r="AD9" s="265"/>
      <c r="AE9" s="265"/>
      <c r="AF9" s="265"/>
      <c r="AG9" s="265"/>
      <c r="AH9" s="265"/>
      <c r="AI9" s="265"/>
      <c r="AJ9" s="265"/>
      <c r="AK9" s="265"/>
      <c r="AL9" s="265">
        <v>2.0</v>
      </c>
      <c r="AM9" s="265">
        <v>2.0</v>
      </c>
      <c r="AN9" s="265">
        <v>2.0</v>
      </c>
      <c r="AO9" s="265">
        <v>2.0</v>
      </c>
      <c r="AP9" s="265">
        <v>2.0</v>
      </c>
      <c r="AQ9" s="265">
        <v>2.0</v>
      </c>
      <c r="AR9" s="265">
        <v>2.0</v>
      </c>
      <c r="AS9" s="265">
        <v>2.0</v>
      </c>
      <c r="AT9" s="265">
        <v>2.0</v>
      </c>
      <c r="AU9" s="265">
        <v>2.0</v>
      </c>
      <c r="AV9" s="265">
        <v>2.0</v>
      </c>
      <c r="AW9" s="265">
        <v>2.0</v>
      </c>
      <c r="AX9" s="265">
        <v>2.0</v>
      </c>
      <c r="AY9" s="265">
        <v>2.0</v>
      </c>
      <c r="AZ9" s="265">
        <v>2.0</v>
      </c>
      <c r="BA9" s="265">
        <v>2.0</v>
      </c>
      <c r="BB9" s="265">
        <v>2.0</v>
      </c>
      <c r="BC9" s="265">
        <v>2.0</v>
      </c>
      <c r="BD9" s="265">
        <v>2.0</v>
      </c>
      <c r="BE9" s="265">
        <v>3.0</v>
      </c>
      <c r="BF9" s="265">
        <v>3.0</v>
      </c>
      <c r="BG9" s="265">
        <v>3.0</v>
      </c>
      <c r="BH9" s="265">
        <v>3.0</v>
      </c>
      <c r="BI9" s="265">
        <v>3.0</v>
      </c>
      <c r="BJ9" s="265">
        <v>3.0</v>
      </c>
      <c r="BK9" s="265">
        <v>3.0</v>
      </c>
      <c r="BL9" s="265">
        <v>3.0</v>
      </c>
      <c r="BM9" s="265">
        <v>3.0</v>
      </c>
      <c r="BN9" s="266"/>
      <c r="BO9" s="267"/>
      <c r="BP9" s="267"/>
      <c r="BQ9" s="267"/>
      <c r="BR9" s="267"/>
      <c r="BS9" s="267"/>
      <c r="BT9" s="267"/>
      <c r="BU9" s="267"/>
      <c r="BV9" s="261"/>
    </row>
    <row r="10" ht="12.75" customHeight="1">
      <c r="A10" s="46"/>
      <c r="B10" s="239"/>
      <c r="C10" s="119"/>
      <c r="D10" s="242"/>
      <c r="E10" s="243"/>
      <c r="F10" s="262"/>
      <c r="G10" s="263"/>
      <c r="H10" s="242"/>
      <c r="I10" s="264" t="s">
        <v>245</v>
      </c>
      <c r="J10" s="265" t="str">
        <f t="array" ref="J10:CF10">TRANSPOSE('Assignment Checklist'!C3:C77)</f>
        <v>Mon</v>
      </c>
      <c r="K10" s="265" t="s">
        <v>250</v>
      </c>
      <c r="L10" s="265" t="s">
        <v>250</v>
      </c>
      <c r="M10" s="265" t="s">
        <v>250</v>
      </c>
      <c r="N10" s="265" t="s">
        <v>250</v>
      </c>
      <c r="O10" s="265" t="s">
        <v>260</v>
      </c>
      <c r="P10" s="265" t="s">
        <v>260</v>
      </c>
      <c r="Q10" s="265" t="s">
        <v>260</v>
      </c>
      <c r="R10" s="265" t="s">
        <v>260</v>
      </c>
      <c r="S10" s="265" t="s">
        <v>260</v>
      </c>
      <c r="T10" s="265" t="s">
        <v>260</v>
      </c>
      <c r="U10" s="265" t="s">
        <v>268</v>
      </c>
      <c r="V10" s="265" t="s">
        <v>268</v>
      </c>
      <c r="W10" s="265" t="s">
        <v>268</v>
      </c>
      <c r="X10" s="265" t="s">
        <v>274</v>
      </c>
      <c r="Y10" s="265" t="s">
        <v>274</v>
      </c>
      <c r="Z10" s="265" t="s">
        <v>274</v>
      </c>
      <c r="AA10" s="265" t="s">
        <v>274</v>
      </c>
      <c r="AB10" s="265" t="s">
        <v>274</v>
      </c>
      <c r="AC10" s="265" t="s">
        <v>274</v>
      </c>
      <c r="AD10" s="265"/>
      <c r="AE10" s="265"/>
      <c r="AF10" s="265"/>
      <c r="AG10" s="265"/>
      <c r="AH10" s="265"/>
      <c r="AI10" s="265"/>
      <c r="AJ10" s="265"/>
      <c r="AK10" s="265"/>
      <c r="AL10" s="265" t="s">
        <v>294</v>
      </c>
      <c r="AM10" s="265" t="s">
        <v>294</v>
      </c>
      <c r="AN10" s="265" t="s">
        <v>294</v>
      </c>
      <c r="AO10" s="265" t="s">
        <v>250</v>
      </c>
      <c r="AP10" s="265" t="s">
        <v>250</v>
      </c>
      <c r="AQ10" s="265" t="s">
        <v>250</v>
      </c>
      <c r="AR10" s="265" t="s">
        <v>250</v>
      </c>
      <c r="AS10" s="265" t="s">
        <v>250</v>
      </c>
      <c r="AT10" s="265" t="s">
        <v>304</v>
      </c>
      <c r="AU10" s="265" t="s">
        <v>304</v>
      </c>
      <c r="AV10" s="265" t="s">
        <v>304</v>
      </c>
      <c r="AW10" s="265" t="s">
        <v>304</v>
      </c>
      <c r="AX10" s="265" t="s">
        <v>268</v>
      </c>
      <c r="AY10" s="265" t="s">
        <v>268</v>
      </c>
      <c r="AZ10" s="265" t="s">
        <v>268</v>
      </c>
      <c r="BA10" s="265" t="s">
        <v>314</v>
      </c>
      <c r="BB10" s="265" t="s">
        <v>314</v>
      </c>
      <c r="BC10" s="265" t="s">
        <v>294</v>
      </c>
      <c r="BD10" s="265" t="s">
        <v>294</v>
      </c>
      <c r="BE10" s="265" t="s">
        <v>250</v>
      </c>
      <c r="BF10" s="265" t="s">
        <v>250</v>
      </c>
      <c r="BG10" s="265" t="s">
        <v>250</v>
      </c>
      <c r="BH10" s="265" t="s">
        <v>260</v>
      </c>
      <c r="BI10" s="265" t="s">
        <v>260</v>
      </c>
      <c r="BJ10" s="265" t="s">
        <v>268</v>
      </c>
      <c r="BK10" s="265" t="s">
        <v>268</v>
      </c>
      <c r="BL10" s="265" t="s">
        <v>314</v>
      </c>
      <c r="BM10" s="265" t="s">
        <v>294</v>
      </c>
      <c r="BN10" s="266"/>
      <c r="BO10" s="267"/>
      <c r="BP10" s="267"/>
      <c r="BQ10" s="267"/>
      <c r="BR10" s="267"/>
      <c r="BS10" s="267"/>
      <c r="BT10" s="267"/>
      <c r="BU10" s="267"/>
      <c r="BV10" s="261"/>
    </row>
    <row r="11" ht="12.75" hidden="1" customHeight="1">
      <c r="A11" s="216"/>
      <c r="B11" s="239"/>
      <c r="C11" s="19"/>
      <c r="D11" s="268" t="s">
        <v>358</v>
      </c>
      <c r="E11" s="268" t="s">
        <v>359</v>
      </c>
      <c r="F11" s="269" t="s">
        <v>360</v>
      </c>
      <c r="G11" s="270" t="s">
        <v>361</v>
      </c>
      <c r="H11" s="270" t="s">
        <v>362</v>
      </c>
      <c r="I11" s="271" t="s">
        <v>363</v>
      </c>
      <c r="J11" s="272"/>
      <c r="K11" s="272"/>
      <c r="L11" s="272"/>
      <c r="M11" s="272"/>
      <c r="N11" s="272"/>
      <c r="O11" s="272"/>
      <c r="P11" s="272"/>
      <c r="Q11" s="272"/>
      <c r="R11" s="272"/>
      <c r="S11" s="272"/>
      <c r="T11" s="272"/>
      <c r="U11" s="272"/>
      <c r="V11" s="272"/>
      <c r="W11" s="272"/>
      <c r="X11" s="272"/>
      <c r="Y11" s="272"/>
      <c r="Z11" s="272"/>
      <c r="AA11" s="273"/>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4"/>
      <c r="BO11" s="275"/>
      <c r="BP11" s="275"/>
      <c r="BQ11" s="275"/>
      <c r="BR11" s="275"/>
      <c r="BS11" s="275"/>
      <c r="BT11" s="275"/>
      <c r="BU11" s="275"/>
      <c r="BV11" s="6"/>
    </row>
    <row r="12" ht="12.75" hidden="1" customHeight="1">
      <c r="A12" s="276"/>
      <c r="B12" s="239"/>
      <c r="C12" s="276"/>
      <c r="D12" s="277"/>
      <c r="E12" s="277"/>
      <c r="F12" s="278" t="s">
        <v>364</v>
      </c>
      <c r="G12" s="279"/>
      <c r="H12" s="277"/>
      <c r="I12" s="277"/>
      <c r="J12" s="277"/>
      <c r="K12" s="277"/>
      <c r="L12" s="277"/>
      <c r="M12" s="277"/>
      <c r="N12" s="277"/>
      <c r="O12" s="277"/>
      <c r="P12" s="277"/>
      <c r="Q12" s="277"/>
      <c r="R12" s="277"/>
      <c r="S12" s="277"/>
      <c r="T12" s="277"/>
      <c r="U12" s="277"/>
      <c r="V12" s="277"/>
      <c r="W12" s="277"/>
      <c r="X12" s="277"/>
      <c r="Y12" s="277"/>
      <c r="Z12" s="277"/>
      <c r="AA12" s="280"/>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6"/>
      <c r="BO12" s="6"/>
      <c r="BP12" s="6"/>
      <c r="BQ12" s="6"/>
      <c r="BR12" s="6"/>
      <c r="BS12" s="6"/>
      <c r="BT12" s="6"/>
      <c r="BU12" s="6"/>
      <c r="BV12" s="6"/>
    </row>
    <row r="13" ht="12.75" customHeight="1">
      <c r="A13" s="216"/>
      <c r="B13" s="239"/>
      <c r="C13" s="19"/>
      <c r="D13" s="281">
        <v>45985.0</v>
      </c>
      <c r="E13" s="282" t="str">
        <f>IFERROR(__xludf.DUMMYFUNCTION("IF(ISBLANK(D13),""-"", IFERROR(IF(COUNTA(FILTER($J13:BV13, $J$8:BV$8=""Required""))&lt;$F$80, ""Behind"", IF(COUNTA(FILTER($J13:BV13, $J$8:BV$8=""Required"")) &gt; $H$80, ""Ahead!"", IF(AND(COUNTA(FILTER($J13:BV13, $J$8:BV$8=""Required""))&gt;$F$80, COUNTA(FILTER("&amp;"$J13:BV13, $J$8:BV$8=""Required""))&lt;$G$80 ), ""On Pace"", IF(COUNTA(FILTER($J13:BV13, $J$8:BV$8=""Required"")) = $G$80, ""On Pace"", IF(COUNTA(FILTER($J13:BV13, $J$8:BV$8=""Required"")) = $F$80,""On Pace"", IF(COUNTA(FILTER($J13:BV13, $J$8:BV$8=""Required"&amp;"""))=$G$80, ""On Pace"", ""Ahead!"")))))), ""On Pace""))"),"Behind")</f>
        <v>Behind</v>
      </c>
      <c r="F13" s="283" t="str">
        <f>IFERROR(__xludf.DUMMYFUNCTION("IF(ISBLANK(D13), ""-"", SPARKLINE($H13,{""charttype"",""bar"";""color1"", ""green"";""max"",$E$8}))"),"")</f>
        <v/>
      </c>
      <c r="G13" s="284">
        <f t="shared" ref="G13:G72" si="1">IFERROR(IF(H13/$F$80 &gt; 100%, 100%,H13/$F$80 ))</f>
        <v>0.71875</v>
      </c>
      <c r="H13" s="285">
        <f>IFERROR(__xludf.DUMMYFUNCTION("IF(ISBLANK(D13), ""-"", COUNTA(FILTER($J13:BV13, $J$8:BV$8=""Required"")))"),23.0)</f>
        <v>23</v>
      </c>
      <c r="I13" s="285" t="str">
        <f t="array" ref="I13">IFERROR(INDIRECT(ADDRESS(7, CELL("col",LOOKUP(1, 1/(J13:BM13&lt;&gt;""),J13:BM13)))))</f>
        <v>Driver's License</v>
      </c>
      <c r="J13" s="286" t="s">
        <v>365</v>
      </c>
      <c r="K13" s="286" t="s">
        <v>365</v>
      </c>
      <c r="L13" s="286" t="s">
        <v>365</v>
      </c>
      <c r="M13" s="286" t="s">
        <v>365</v>
      </c>
      <c r="N13" s="286" t="s">
        <v>365</v>
      </c>
      <c r="O13" s="287"/>
      <c r="P13" s="286"/>
      <c r="Q13" s="286" t="s">
        <v>365</v>
      </c>
      <c r="R13" s="286"/>
      <c r="S13" s="286" t="s">
        <v>365</v>
      </c>
      <c r="T13" s="286" t="s">
        <v>365</v>
      </c>
      <c r="U13" s="286" t="s">
        <v>365</v>
      </c>
      <c r="V13" s="286" t="s">
        <v>365</v>
      </c>
      <c r="W13" s="286" t="s">
        <v>365</v>
      </c>
      <c r="X13" s="286"/>
      <c r="Y13" s="286" t="s">
        <v>365</v>
      </c>
      <c r="Z13" s="286" t="s">
        <v>365</v>
      </c>
      <c r="AA13" s="286"/>
      <c r="AB13" s="286"/>
      <c r="AC13" s="286"/>
      <c r="AD13" s="286"/>
      <c r="AE13" s="286"/>
      <c r="AF13" s="286"/>
      <c r="AG13" s="286"/>
      <c r="AH13" s="282"/>
      <c r="AI13" s="282"/>
      <c r="AJ13" s="282"/>
      <c r="AK13" s="282"/>
      <c r="AL13" s="286" t="s">
        <v>365</v>
      </c>
      <c r="AM13" s="286" t="s">
        <v>365</v>
      </c>
      <c r="AN13" s="286" t="s">
        <v>365</v>
      </c>
      <c r="AO13" s="286" t="s">
        <v>365</v>
      </c>
      <c r="AP13" s="286" t="s">
        <v>365</v>
      </c>
      <c r="AQ13" s="286" t="s">
        <v>365</v>
      </c>
      <c r="AR13" s="286" t="s">
        <v>365</v>
      </c>
      <c r="AS13" s="282"/>
      <c r="AT13" s="286" t="s">
        <v>365</v>
      </c>
      <c r="AU13" s="286" t="s">
        <v>365</v>
      </c>
      <c r="AV13" s="282"/>
      <c r="AW13" s="282"/>
      <c r="AX13" s="286" t="s">
        <v>365</v>
      </c>
      <c r="AY13" s="282"/>
      <c r="AZ13" s="282"/>
      <c r="BA13" s="282"/>
      <c r="BB13" s="282"/>
      <c r="BC13" s="282"/>
      <c r="BD13" s="282"/>
      <c r="BE13" s="282"/>
      <c r="BF13" s="282"/>
      <c r="BG13" s="282"/>
      <c r="BH13" s="282"/>
      <c r="BI13" s="282"/>
      <c r="BJ13" s="282"/>
      <c r="BK13" s="282"/>
      <c r="BL13" s="282"/>
      <c r="BM13" s="282"/>
      <c r="BN13" s="288"/>
      <c r="BO13" s="288"/>
      <c r="BP13" s="288"/>
      <c r="BQ13" s="288"/>
      <c r="BR13" s="288"/>
      <c r="BS13" s="288"/>
      <c r="BT13" s="288"/>
      <c r="BU13" s="288"/>
      <c r="BV13" s="6"/>
    </row>
    <row r="14">
      <c r="A14" s="216"/>
      <c r="B14" s="239"/>
      <c r="C14" s="19"/>
      <c r="D14" s="281">
        <v>47306.0</v>
      </c>
      <c r="E14" s="282" t="str">
        <f>IFERROR(__xludf.DUMMYFUNCTION("IF(ISBLANK(D14),""-"", IFERROR(IF(COUNTA(FILTER($J14:BV14, $J$8:BV$8=""Required""))&lt;$F$80, ""Behind"", IF(COUNTA(FILTER($J14:BV14, $J$8:BV$8=""Required"")) &gt; $H$80, ""Ahead!"", IF(AND(COUNTA(FILTER($J14:BV14, $J$8:BV$8=""Required""))&gt;$F$80, COUNTA(FILTER("&amp;"$J14:BV14, $J$8:BV$8=""Required""))&lt;$G$80 ), ""On Pace"", IF(COUNTA(FILTER($J14:BV14, $J$8:BV$8=""Required"")) = $G$80, ""On Pace"", IF(COUNTA(FILTER($J14:BV14, $J$8:BV$8=""Required"")) = $F$80,""On Pace"", IF(COUNTA(FILTER($J14:BV14, $J$8:BV$8=""Required"&amp;"""))=$G$80, ""On Pace"", ""Ahead!"")))))), ""On Pace""))"),"Behind")</f>
        <v>Behind</v>
      </c>
      <c r="F14" s="283" t="str">
        <f>IFERROR(__xludf.DUMMYFUNCTION("IF(ISBLANK(D14), ""-"", SPARKLINE($H14,{""charttype"",""bar"";""color1"", ""green"";""max"",$E$8}))"),"")</f>
        <v/>
      </c>
      <c r="G14" s="284">
        <f t="shared" si="1"/>
        <v>0.875</v>
      </c>
      <c r="H14" s="285">
        <f>IFERROR(__xludf.DUMMYFUNCTION("IF(ISBLANK(D14), ""-"", COUNTA(FILTER($J14:BV14, $J$8:BV$8=""Required"")))"),28.0)</f>
        <v>28</v>
      </c>
      <c r="I14" s="285" t="str">
        <f t="array" ref="I14">IFERROR(INDIRECT(ADDRESS(7, CELL("col",LOOKUP(1, 1/(J14:BM14&lt;&gt;""),J14:BM14)))))</f>
        <v>Controller and Views</v>
      </c>
      <c r="J14" s="286" t="s">
        <v>365</v>
      </c>
      <c r="K14" s="286" t="s">
        <v>365</v>
      </c>
      <c r="L14" s="286" t="s">
        <v>365</v>
      </c>
      <c r="M14" s="286" t="s">
        <v>365</v>
      </c>
      <c r="N14" s="286" t="s">
        <v>365</v>
      </c>
      <c r="O14" s="286" t="s">
        <v>365</v>
      </c>
      <c r="P14" s="286" t="s">
        <v>365</v>
      </c>
      <c r="Q14" s="286" t="s">
        <v>365</v>
      </c>
      <c r="R14" s="286" t="s">
        <v>365</v>
      </c>
      <c r="S14" s="286" t="s">
        <v>365</v>
      </c>
      <c r="T14" s="286" t="s">
        <v>365</v>
      </c>
      <c r="U14" s="286" t="s">
        <v>365</v>
      </c>
      <c r="V14" s="286" t="s">
        <v>365</v>
      </c>
      <c r="W14" s="286" t="s">
        <v>365</v>
      </c>
      <c r="X14" s="282"/>
      <c r="Y14" s="286" t="s">
        <v>365</v>
      </c>
      <c r="Z14" s="286" t="s">
        <v>365</v>
      </c>
      <c r="AA14" s="282"/>
      <c r="AB14" s="282"/>
      <c r="AC14" s="282"/>
      <c r="AD14" s="282"/>
      <c r="AE14" s="282"/>
      <c r="AF14" s="282"/>
      <c r="AG14" s="282"/>
      <c r="AH14" s="282"/>
      <c r="AI14" s="282"/>
      <c r="AJ14" s="282"/>
      <c r="AK14" s="282"/>
      <c r="AL14" s="286" t="s">
        <v>365</v>
      </c>
      <c r="AM14" s="286" t="s">
        <v>365</v>
      </c>
      <c r="AN14" s="286" t="s">
        <v>365</v>
      </c>
      <c r="AO14" s="286" t="s">
        <v>365</v>
      </c>
      <c r="AP14" s="286" t="s">
        <v>365</v>
      </c>
      <c r="AQ14" s="286" t="s">
        <v>365</v>
      </c>
      <c r="AR14" s="286" t="s">
        <v>365</v>
      </c>
      <c r="AS14" s="286" t="s">
        <v>365</v>
      </c>
      <c r="AT14" s="286" t="s">
        <v>365</v>
      </c>
      <c r="AU14" s="286" t="s">
        <v>365</v>
      </c>
      <c r="AV14" s="286" t="s">
        <v>365</v>
      </c>
      <c r="AW14" s="282"/>
      <c r="AX14" s="289"/>
      <c r="AY14" s="282"/>
      <c r="AZ14" s="289"/>
      <c r="BA14" s="282"/>
      <c r="BB14" s="289"/>
      <c r="BC14" s="282"/>
      <c r="BD14" s="282"/>
      <c r="BE14" s="282"/>
      <c r="BF14" s="282"/>
      <c r="BG14" s="282"/>
      <c r="BH14" s="286" t="s">
        <v>365</v>
      </c>
      <c r="BI14" s="289"/>
      <c r="BJ14" s="282"/>
      <c r="BK14" s="282"/>
      <c r="BL14" s="282"/>
      <c r="BM14" s="282"/>
      <c r="BN14" s="288"/>
      <c r="BO14" s="288"/>
      <c r="BP14" s="288"/>
      <c r="BQ14" s="288"/>
      <c r="BR14" s="288"/>
      <c r="BS14" s="288"/>
      <c r="BT14" s="288"/>
      <c r="BU14" s="288"/>
      <c r="BV14" s="6"/>
    </row>
    <row r="15">
      <c r="A15" s="216"/>
      <c r="B15" s="239"/>
      <c r="C15" s="19"/>
      <c r="D15" s="281">
        <v>45551.0</v>
      </c>
      <c r="E15" s="282" t="str">
        <f>IFERROR(__xludf.DUMMYFUNCTION("IF(ISBLANK(D15),""-"", IFERROR(IF(COUNTA(FILTER($J15:BV15, $J$8:BV$8=""Required""))&lt;$F$80, ""Behind"", IF(COUNTA(FILTER($J15:BV15, $J$8:BV$8=""Required"")) &gt; $H$80, ""Ahead!"", IF(AND(COUNTA(FILTER($J15:BV15, $J$8:BV$8=""Required""))&gt;$F$80, COUNTA(FILTER("&amp;"$J15:BV15, $J$8:BV$8=""Required""))&lt;$G$80 ), ""On Pace"", IF(COUNTA(FILTER($J15:BV15, $J$8:BV$8=""Required"")) = $G$80, ""On Pace"", IF(COUNTA(FILTER($J15:BV15, $J$8:BV$8=""Required"")) = $F$80,""On Pace"", IF(COUNTA(FILTER($J15:BV15, $J$8:BV$8=""Required"&amp;"""))=$G$80, ""On Pace"", ""Ahead!"")))))), ""On Pace""))"),"Behind")</f>
        <v>Behind</v>
      </c>
      <c r="F15" s="283" t="str">
        <f>IFERROR(__xludf.DUMMYFUNCTION("IF(ISBLANK(D15), ""-"", SPARKLINE($H15,{""charttype"",""bar"";""color1"", ""green"";""max"",$E$8}))"),"")</f>
        <v/>
      </c>
      <c r="G15" s="284">
        <f t="shared" si="1"/>
        <v>0.1875</v>
      </c>
      <c r="H15" s="285">
        <f>IFERROR(__xludf.DUMMYFUNCTION("IF(ISBLANK(D15), ""-"", COUNTA(FILTER($J15:BV15, $J$8:BV$8=""Required"")))"),6.0)</f>
        <v>6</v>
      </c>
      <c r="I15" s="285" t="str">
        <f t="array" ref="I15">IFERROR(INDIRECT(ADDRESS(7, CELL("col",LOOKUP(1, 1/(J15:BM15&lt;&gt;""),J15:BM15)))))</f>
        <v>Singly Linked List</v>
      </c>
      <c r="J15" s="286" t="s">
        <v>365</v>
      </c>
      <c r="K15" s="286" t="s">
        <v>365</v>
      </c>
      <c r="L15" s="286" t="s">
        <v>365</v>
      </c>
      <c r="M15" s="286" t="s">
        <v>365</v>
      </c>
      <c r="N15" s="287"/>
      <c r="O15" s="287"/>
      <c r="P15" s="287"/>
      <c r="Q15" s="286" t="s">
        <v>365</v>
      </c>
      <c r="R15" s="286" t="s">
        <v>365</v>
      </c>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8"/>
      <c r="BO15" s="288"/>
      <c r="BP15" s="288"/>
      <c r="BQ15" s="288"/>
      <c r="BR15" s="288"/>
      <c r="BS15" s="288"/>
      <c r="BT15" s="288"/>
      <c r="BU15" s="288"/>
      <c r="BV15" s="6"/>
    </row>
    <row r="16">
      <c r="A16" s="216"/>
      <c r="B16" s="239"/>
      <c r="C16" s="19"/>
      <c r="D16" s="281">
        <v>47101.0</v>
      </c>
      <c r="E16" s="282" t="str">
        <f>IFERROR(__xludf.DUMMYFUNCTION("IF(ISBLANK(D16),""-"", IFERROR(IF(COUNTA(FILTER($J16:BV16, $J$8:BV$8=""Required""))&lt;$F$80, ""Behind"", IF(COUNTA(FILTER($J16:BV16, $J$8:BV$8=""Required"")) &gt; $H$80, ""Ahead!"", IF(AND(COUNTA(FILTER($J16:BV16, $J$8:BV$8=""Required""))&gt;$F$80, COUNTA(FILTER("&amp;"$J16:BV16, $J$8:BV$8=""Required""))&lt;$G$80 ), ""On Pace"", IF(COUNTA(FILTER($J16:BV16, $J$8:BV$8=""Required"")) = $G$80, ""On Pace"", IF(COUNTA(FILTER($J16:BV16, $J$8:BV$8=""Required"")) = $F$80,""On Pace"", IF(COUNTA(FILTER($J16:BV16, $J$8:BV$8=""Required"&amp;"""))=$G$80, ""On Pace"", ""Ahead!"")))))), ""On Pace""))"),"On Pace")</f>
        <v>On Pace</v>
      </c>
      <c r="F16" s="283" t="str">
        <f>IFERROR(__xludf.DUMMYFUNCTION("IF(ISBLANK(D16), ""-"", SPARKLINE($H16,{""charttype"",""bar"";""color1"", ""green"";""max"",$E$8}))"),"")</f>
        <v/>
      </c>
      <c r="G16" s="284">
        <f t="shared" si="1"/>
        <v>1</v>
      </c>
      <c r="H16" s="285">
        <f>IFERROR(__xludf.DUMMYFUNCTION("IF(ISBLANK(D16), ""-"", COUNTA(FILTER($J16:BV16, $J$8:BV$8=""Required"")))"),32.0)</f>
        <v>32</v>
      </c>
      <c r="I16" s="285" t="str">
        <f t="array" ref="I16">IFERROR(INDIRECT(ADDRESS(7, CELL("col",LOOKUP(1, 1/(J16:BM16&lt;&gt;""),J16:BM16)))))</f>
        <v>Controller and Views</v>
      </c>
      <c r="J16" s="286" t="s">
        <v>365</v>
      </c>
      <c r="K16" s="286" t="s">
        <v>365</v>
      </c>
      <c r="L16" s="286" t="s">
        <v>365</v>
      </c>
      <c r="M16" s="286" t="s">
        <v>365</v>
      </c>
      <c r="N16" s="286" t="s">
        <v>365</v>
      </c>
      <c r="O16" s="286" t="s">
        <v>365</v>
      </c>
      <c r="P16" s="286" t="s">
        <v>365</v>
      </c>
      <c r="Q16" s="286" t="s">
        <v>365</v>
      </c>
      <c r="R16" s="286" t="s">
        <v>365</v>
      </c>
      <c r="S16" s="286" t="s">
        <v>365</v>
      </c>
      <c r="T16" s="286" t="s">
        <v>365</v>
      </c>
      <c r="U16" s="286" t="s">
        <v>365</v>
      </c>
      <c r="V16" s="286" t="s">
        <v>365</v>
      </c>
      <c r="W16" s="286" t="s">
        <v>365</v>
      </c>
      <c r="X16" s="282"/>
      <c r="Y16" s="286" t="s">
        <v>365</v>
      </c>
      <c r="Z16" s="286" t="s">
        <v>365</v>
      </c>
      <c r="AA16" s="282"/>
      <c r="AB16" s="282"/>
      <c r="AC16" s="282"/>
      <c r="AD16" s="282"/>
      <c r="AE16" s="282"/>
      <c r="AF16" s="282"/>
      <c r="AG16" s="282"/>
      <c r="AH16" s="282"/>
      <c r="AI16" s="282"/>
      <c r="AJ16" s="282"/>
      <c r="AK16" s="282"/>
      <c r="AL16" s="286" t="s">
        <v>365</v>
      </c>
      <c r="AM16" s="286" t="s">
        <v>365</v>
      </c>
      <c r="AN16" s="286" t="s">
        <v>365</v>
      </c>
      <c r="AO16" s="286" t="s">
        <v>365</v>
      </c>
      <c r="AP16" s="286" t="s">
        <v>365</v>
      </c>
      <c r="AQ16" s="286" t="s">
        <v>365</v>
      </c>
      <c r="AR16" s="286" t="s">
        <v>365</v>
      </c>
      <c r="AS16" s="286" t="s">
        <v>365</v>
      </c>
      <c r="AT16" s="286" t="s">
        <v>365</v>
      </c>
      <c r="AU16" s="286" t="s">
        <v>365</v>
      </c>
      <c r="AV16" s="286" t="s">
        <v>365</v>
      </c>
      <c r="AW16" s="286" t="s">
        <v>365</v>
      </c>
      <c r="AX16" s="286" t="s">
        <v>365</v>
      </c>
      <c r="AY16" s="282"/>
      <c r="AZ16" s="286" t="s">
        <v>365</v>
      </c>
      <c r="BA16" s="282"/>
      <c r="BB16" s="286" t="s">
        <v>365</v>
      </c>
      <c r="BC16" s="282"/>
      <c r="BD16" s="282"/>
      <c r="BE16" s="282"/>
      <c r="BF16" s="282"/>
      <c r="BG16" s="282"/>
      <c r="BH16" s="286" t="s">
        <v>365</v>
      </c>
      <c r="BI16" s="282"/>
      <c r="BJ16" s="282"/>
      <c r="BK16" s="282"/>
      <c r="BL16" s="282"/>
      <c r="BM16" s="282"/>
      <c r="BN16" s="288"/>
      <c r="BO16" s="288"/>
      <c r="BP16" s="288"/>
      <c r="BQ16" s="288"/>
      <c r="BR16" s="288"/>
      <c r="BS16" s="288"/>
      <c r="BT16" s="288"/>
      <c r="BU16" s="288"/>
      <c r="BV16" s="6"/>
    </row>
    <row r="17">
      <c r="A17" s="216"/>
      <c r="B17" s="239"/>
      <c r="C17" s="19"/>
      <c r="D17" s="281">
        <v>47691.0</v>
      </c>
      <c r="E17" s="282" t="str">
        <f>IFERROR(__xludf.DUMMYFUNCTION("IF(ISBLANK(D17),""-"", IFERROR(IF(COUNTA(FILTER($J17:BV17, $J$8:BV$8=""Required""))&lt;$F$80, ""Behind"", IF(COUNTA(FILTER($J17:BV17, $J$8:BV$8=""Required"")) &gt; $H$80, ""Ahead!"", IF(AND(COUNTA(FILTER($J17:BV17, $J$8:BV$8=""Required""))&gt;$F$80, COUNTA(FILTER("&amp;"$J17:BV17, $J$8:BV$8=""Required""))&lt;$G$80 ), ""On Pace"", IF(COUNTA(FILTER($J17:BV17, $J$8:BV$8=""Required"")) = $G$80, ""On Pace"", IF(COUNTA(FILTER($J17:BV17, $J$8:BV$8=""Required"")) = $F$80,""On Pace"", IF(COUNTA(FILTER($J17:BV17, $J$8:BV$8=""Required"&amp;"""))=$G$80, ""On Pace"", ""Ahead!"")))))), ""On Pace""))"),"Behind")</f>
        <v>Behind</v>
      </c>
      <c r="F17" s="283" t="str">
        <f>IFERROR(__xludf.DUMMYFUNCTION("IF(ISBLANK(D17), ""-"", SPARKLINE($H17,{""charttype"",""bar"";""color1"", ""green"";""max"",$E$8}))"),"")</f>
        <v/>
      </c>
      <c r="G17" s="284">
        <f t="shared" si="1"/>
        <v>0.5</v>
      </c>
      <c r="H17" s="285">
        <f>IFERROR(__xludf.DUMMYFUNCTION("IF(ISBLANK(D17), ""-"", COUNTA(FILTER($J17:BV17, $J$8:BV$8=""Required"")))"),16.0)</f>
        <v>16</v>
      </c>
      <c r="I17" s="285" t="str">
        <f t="array" ref="I17">IFERROR(INDIRECT(ADDRESS(7, CELL("col",LOOKUP(1, 1/(J17:BM17&lt;&gt;""),J17:BM17)))))</f>
        <v>Hello Human</v>
      </c>
      <c r="J17" s="286" t="s">
        <v>365</v>
      </c>
      <c r="K17" s="286" t="s">
        <v>365</v>
      </c>
      <c r="L17" s="286" t="s">
        <v>365</v>
      </c>
      <c r="M17" s="286" t="s">
        <v>365</v>
      </c>
      <c r="N17" s="287"/>
      <c r="O17" s="286" t="s">
        <v>365</v>
      </c>
      <c r="P17" s="286" t="s">
        <v>365</v>
      </c>
      <c r="Q17" s="286" t="s">
        <v>365</v>
      </c>
      <c r="R17" s="286" t="s">
        <v>365</v>
      </c>
      <c r="S17" s="286" t="s">
        <v>365</v>
      </c>
      <c r="T17" s="286" t="s">
        <v>365</v>
      </c>
      <c r="U17" s="286" t="s">
        <v>365</v>
      </c>
      <c r="V17" s="286" t="s">
        <v>365</v>
      </c>
      <c r="W17" s="286" t="s">
        <v>365</v>
      </c>
      <c r="X17" s="282"/>
      <c r="Y17" s="282"/>
      <c r="Z17" s="282"/>
      <c r="AA17" s="282"/>
      <c r="AB17" s="282"/>
      <c r="AC17" s="286"/>
      <c r="AD17" s="286"/>
      <c r="AE17" s="282"/>
      <c r="AF17" s="282"/>
      <c r="AG17" s="282"/>
      <c r="AH17" s="282"/>
      <c r="AI17" s="282"/>
      <c r="AJ17" s="282"/>
      <c r="AK17" s="282"/>
      <c r="AL17" s="286" t="s">
        <v>365</v>
      </c>
      <c r="AM17" s="286" t="s">
        <v>365</v>
      </c>
      <c r="AN17" s="286" t="s">
        <v>365</v>
      </c>
      <c r="AO17" s="282"/>
      <c r="AP17" s="282"/>
      <c r="AQ17" s="282"/>
      <c r="AR17" s="282"/>
      <c r="AS17" s="282"/>
      <c r="AU17" s="282"/>
      <c r="AV17" s="282"/>
      <c r="AW17" s="282"/>
      <c r="AX17" s="282"/>
      <c r="AY17" s="282"/>
      <c r="AZ17" s="282"/>
      <c r="BA17" s="282"/>
      <c r="BB17" s="282"/>
      <c r="BC17" s="282"/>
      <c r="BD17" s="282"/>
      <c r="BE17" s="282"/>
      <c r="BF17" s="282"/>
      <c r="BG17" s="282"/>
      <c r="BH17" s="282"/>
      <c r="BI17" s="282"/>
      <c r="BJ17" s="282"/>
      <c r="BK17" s="282"/>
      <c r="BL17" s="282"/>
      <c r="BM17" s="282"/>
      <c r="BN17" s="288"/>
      <c r="BO17" s="288"/>
      <c r="BP17" s="288"/>
      <c r="BQ17" s="288"/>
      <c r="BR17" s="288"/>
      <c r="BS17" s="288"/>
      <c r="BT17" s="288"/>
      <c r="BU17" s="288"/>
      <c r="BV17" s="6"/>
    </row>
    <row r="18">
      <c r="A18" s="216"/>
      <c r="B18" s="239"/>
      <c r="C18" s="19"/>
      <c r="D18" s="290">
        <v>45532.0</v>
      </c>
      <c r="E18" s="282" t="str">
        <f>IFERROR(__xludf.DUMMYFUNCTION("IF(ISBLANK(D18),""-"", IFERROR(IF(COUNTA(FILTER($J18:BV18, $J$8:BV$8=""Required""))&lt;$F$80, ""Behind"", IF(COUNTA(FILTER($J18:BV18, $J$8:BV$8=""Required"")) &gt; $H$80, ""Ahead!"", IF(AND(COUNTA(FILTER($J18:BV18, $J$8:BV$8=""Required""))&gt;$F$80, COUNTA(FILTER("&amp;"$J18:BV18, $J$8:BV$8=""Required""))&lt;$G$80 ), ""On Pace"", IF(COUNTA(FILTER($J18:BV18, $J$8:BV$8=""Required"")) = $G$80, ""On Pace"", IF(COUNTA(FILTER($J18:BV18, $J$8:BV$8=""Required"")) = $F$80,""On Pace"", IF(COUNTA(FILTER($J18:BV18, $J$8:BV$8=""Required"&amp;"""))=$G$80, ""On Pace"", ""Ahead!"")))))), ""On Pace""))"),"Behind")</f>
        <v>Behind</v>
      </c>
      <c r="F18" s="283" t="str">
        <f>IFERROR(__xludf.DUMMYFUNCTION("IF(ISBLANK(D18), ""-"", SPARKLINE($H18,{""charttype"",""bar"";""color1"", ""green"";""max"",$E$8}))"),"")</f>
        <v/>
      </c>
      <c r="G18" s="284">
        <f t="shared" si="1"/>
        <v>0</v>
      </c>
      <c r="H18" s="285">
        <f>IFERROR(__xludf.DUMMYFUNCTION("IF(ISBLANK(D18), ""-"", COUNTA(FILTER($J18:BV18, $J$8:BV$8=""Required"")))"),0.0)</f>
        <v>0</v>
      </c>
      <c r="I18" s="285" t="str">
        <f t="array" ref="I18">IFERROR(INDIRECT(ADDRESS(7, CELL("col",LOOKUP(1, 1/(J18:BM18&lt;&gt;""),J18:BM18)))))</f>
        <v/>
      </c>
      <c r="J18" s="286"/>
      <c r="K18" s="287"/>
      <c r="L18" s="287"/>
      <c r="M18" s="282"/>
      <c r="N18" s="282"/>
      <c r="O18" s="282"/>
      <c r="P18" s="282"/>
      <c r="Q18" s="282"/>
      <c r="R18" s="282"/>
      <c r="S18" s="282"/>
      <c r="T18" s="282"/>
      <c r="U18" s="282"/>
      <c r="V18" s="282"/>
      <c r="W18" s="282"/>
      <c r="X18" s="282"/>
      <c r="Y18" s="282"/>
      <c r="Z18" s="282"/>
      <c r="AA18" s="282"/>
      <c r="AB18" s="282"/>
      <c r="AC18" s="282"/>
      <c r="AD18" s="286"/>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8"/>
      <c r="BO18" s="288"/>
      <c r="BP18" s="288"/>
      <c r="BQ18" s="288"/>
      <c r="BR18" s="288"/>
      <c r="BS18" s="288"/>
      <c r="BT18" s="288"/>
      <c r="BU18" s="288"/>
      <c r="BV18" s="6"/>
    </row>
    <row r="19">
      <c r="A19" s="216"/>
      <c r="B19" s="239"/>
      <c r="C19" s="19"/>
      <c r="D19" s="281">
        <v>46333.0</v>
      </c>
      <c r="E19" s="282" t="str">
        <f>IFERROR(__xludf.DUMMYFUNCTION("IF(ISBLANK(D19),""-"", IFERROR(IF(COUNTA(FILTER($J19:BV19, $J$8:BV$8=""Required""))&lt;$F$80, ""Behind"", IF(COUNTA(FILTER($J19:BV19, $J$8:BV$8=""Required"")) &gt; $H$80, ""Ahead!"", IF(AND(COUNTA(FILTER($J19:BV19, $J$8:BV$8=""Required""))&gt;$F$80, COUNTA(FILTER("&amp;"$J19:BV19, $J$8:BV$8=""Required""))&lt;$G$80 ), ""On Pace"", IF(COUNTA(FILTER($J19:BV19, $J$8:BV$8=""Required"")) = $G$80, ""On Pace"", IF(COUNTA(FILTER($J19:BV19, $J$8:BV$8=""Required"")) = $F$80,""On Pace"", IF(COUNTA(FILTER($J19:BV19, $J$8:BV$8=""Required"&amp;"""))=$G$80, ""On Pace"", ""Ahead!"")))))), ""On Pace""))"),"On Pace")</f>
        <v>On Pace</v>
      </c>
      <c r="F19" s="283" t="str">
        <f>IFERROR(__xludf.DUMMYFUNCTION("IF(ISBLANK(D19), ""-"", SPARKLINE($H19,{""charttype"",""bar"";""color1"", ""green"";""max"",$E$8}))"),"")</f>
        <v/>
      </c>
      <c r="G19" s="284">
        <f t="shared" si="1"/>
        <v>1</v>
      </c>
      <c r="H19" s="285">
        <f>IFERROR(__xludf.DUMMYFUNCTION("IF(ISBLANK(D19), ""-"", COUNTA(FILTER($J19:BV19, $J$8:BV$8=""Required"")))"),33.0)</f>
        <v>33</v>
      </c>
      <c r="I19" s="285" t="str">
        <f t="array" ref="I19">IFERROR(INDIRECT(ADDRESS(7, CELL("col",LOOKUP(1, 1/(J19:BM19&lt;&gt;""),J19:BM19)))))</f>
        <v>Events Belt Reviewer</v>
      </c>
      <c r="J19" s="286" t="s">
        <v>365</v>
      </c>
      <c r="K19" s="286" t="s">
        <v>365</v>
      </c>
      <c r="L19" s="286" t="s">
        <v>365</v>
      </c>
      <c r="M19" s="286" t="s">
        <v>365</v>
      </c>
      <c r="N19" s="286" t="s">
        <v>365</v>
      </c>
      <c r="O19" s="286" t="s">
        <v>365</v>
      </c>
      <c r="P19" s="286" t="s">
        <v>365</v>
      </c>
      <c r="Q19" s="286" t="s">
        <v>365</v>
      </c>
      <c r="R19" s="286" t="s">
        <v>365</v>
      </c>
      <c r="S19" s="286" t="s">
        <v>365</v>
      </c>
      <c r="T19" s="286" t="s">
        <v>365</v>
      </c>
      <c r="U19" s="286" t="s">
        <v>365</v>
      </c>
      <c r="V19" s="282"/>
      <c r="W19" s="286" t="s">
        <v>365</v>
      </c>
      <c r="X19" s="286" t="s">
        <v>365</v>
      </c>
      <c r="Y19" s="286" t="s">
        <v>365</v>
      </c>
      <c r="Z19" s="286" t="s">
        <v>365</v>
      </c>
      <c r="AA19" s="282"/>
      <c r="AB19" s="282"/>
      <c r="AC19" s="282"/>
      <c r="AD19" s="282"/>
      <c r="AE19" s="282"/>
      <c r="AF19" s="282"/>
      <c r="AG19" s="282"/>
      <c r="AH19" s="282"/>
      <c r="AI19" s="282"/>
      <c r="AJ19" s="282"/>
      <c r="AK19" s="282"/>
      <c r="AL19" s="286" t="s">
        <v>365</v>
      </c>
      <c r="AM19" s="286" t="s">
        <v>365</v>
      </c>
      <c r="AN19" s="286" t="s">
        <v>365</v>
      </c>
      <c r="AO19" s="286" t="s">
        <v>365</v>
      </c>
      <c r="AP19" s="286" t="s">
        <v>365</v>
      </c>
      <c r="AQ19" s="286" t="s">
        <v>365</v>
      </c>
      <c r="AR19" s="286" t="s">
        <v>365</v>
      </c>
      <c r="AS19" s="286" t="s">
        <v>365</v>
      </c>
      <c r="AT19" s="286" t="s">
        <v>365</v>
      </c>
      <c r="AU19" s="286" t="s">
        <v>365</v>
      </c>
      <c r="AV19" s="286" t="s">
        <v>365</v>
      </c>
      <c r="AW19" s="286" t="s">
        <v>365</v>
      </c>
      <c r="AX19" s="286" t="s">
        <v>365</v>
      </c>
      <c r="AY19" s="282"/>
      <c r="AZ19" s="286" t="s">
        <v>365</v>
      </c>
      <c r="BA19" s="282"/>
      <c r="BB19" s="286" t="s">
        <v>365</v>
      </c>
      <c r="BC19" s="282"/>
      <c r="BD19" s="286" t="s">
        <v>365</v>
      </c>
      <c r="BE19" s="282"/>
      <c r="BF19" s="282"/>
      <c r="BG19" s="282"/>
      <c r="BH19" s="286" t="s">
        <v>365</v>
      </c>
      <c r="BI19" s="286" t="s">
        <v>365</v>
      </c>
      <c r="BJ19" s="282"/>
      <c r="BK19" s="282"/>
      <c r="BL19" s="282"/>
      <c r="BM19" s="282"/>
      <c r="BN19" s="288"/>
      <c r="BO19" s="288"/>
      <c r="BP19" s="288"/>
      <c r="BQ19" s="288"/>
      <c r="BR19" s="288"/>
      <c r="BS19" s="288"/>
      <c r="BT19" s="288"/>
      <c r="BU19" s="288"/>
      <c r="BV19" s="6"/>
    </row>
    <row r="20">
      <c r="A20" s="216"/>
      <c r="B20" s="239"/>
      <c r="C20" s="19"/>
      <c r="D20" s="281">
        <v>47729.0</v>
      </c>
      <c r="E20" s="282" t="str">
        <f>IFERROR(__xludf.DUMMYFUNCTION("IF(ISBLANK(D20),""-"", IFERROR(IF(COUNTA(FILTER($J20:BV20, $J$8:BV$8=""Required""))&lt;$F$80, ""Behind"", IF(COUNTA(FILTER($J20:BV20, $J$8:BV$8=""Required"")) &gt; $H$80, ""Ahead!"", IF(AND(COUNTA(FILTER($J20:BV20, $J$8:BV$8=""Required""))&gt;$F$80, COUNTA(FILTER("&amp;"$J20:BV20, $J$8:BV$8=""Required""))&lt;$G$80 ), ""On Pace"", IF(COUNTA(FILTER($J20:BV20, $J$8:BV$8=""Required"")) = $G$80, ""On Pace"", IF(COUNTA(FILTER($J20:BV20, $J$8:BV$8=""Required"")) = $F$80,""On Pace"", IF(COUNTA(FILTER($J20:BV20, $J$8:BV$8=""Required"&amp;"""))=$G$80, ""On Pace"", ""Ahead!"")))))), ""On Pace""))"),"Behind")</f>
        <v>Behind</v>
      </c>
      <c r="F20" s="283" t="str">
        <f>IFERROR(__xludf.DUMMYFUNCTION("IF(ISBLANK(D20), ""-"", SPARKLINE($H20,{""charttype"",""bar"";""color1"", ""green"";""max"",$E$8}))"),"")</f>
        <v/>
      </c>
      <c r="G20" s="284">
        <f t="shared" si="1"/>
        <v>0.65625</v>
      </c>
      <c r="H20" s="285">
        <f>IFERROR(__xludf.DUMMYFUNCTION("IF(ISBLANK(D20), ""-"", COUNTA(FILTER($J20:BV20, $J$8:BV$8=""Required"")))"),21.0)</f>
        <v>21</v>
      </c>
      <c r="I20" s="285" t="str">
        <f t="array" ref="I20">IFERROR(INDIRECT(ADDRESS(7, CELL("col",LOOKUP(1, 1/(J20:BM20&lt;&gt;""),J20:BM20)))))</f>
        <v>The Code</v>
      </c>
      <c r="J20" s="286" t="s">
        <v>365</v>
      </c>
      <c r="K20" s="286" t="s">
        <v>365</v>
      </c>
      <c r="L20" s="286" t="s">
        <v>365</v>
      </c>
      <c r="M20" s="286" t="s">
        <v>365</v>
      </c>
      <c r="N20" s="286" t="s">
        <v>365</v>
      </c>
      <c r="O20" s="286" t="s">
        <v>365</v>
      </c>
      <c r="P20" s="286" t="s">
        <v>365</v>
      </c>
      <c r="Q20" s="286" t="s">
        <v>365</v>
      </c>
      <c r="R20" s="286" t="s">
        <v>365</v>
      </c>
      <c r="S20" s="286" t="s">
        <v>365</v>
      </c>
      <c r="T20" s="286" t="s">
        <v>365</v>
      </c>
      <c r="U20" s="286" t="s">
        <v>365</v>
      </c>
      <c r="V20" s="286" t="s">
        <v>365</v>
      </c>
      <c r="W20" s="286" t="s">
        <v>365</v>
      </c>
      <c r="X20" s="282"/>
      <c r="Y20" s="286" t="s">
        <v>365</v>
      </c>
      <c r="Z20" s="282"/>
      <c r="AA20" s="282"/>
      <c r="AB20" s="282"/>
      <c r="AC20" s="282"/>
      <c r="AD20" s="282"/>
      <c r="AE20" s="282"/>
      <c r="AF20" s="282"/>
      <c r="AG20" s="282"/>
      <c r="AH20" s="282"/>
      <c r="AI20" s="282"/>
      <c r="AJ20" s="282"/>
      <c r="AK20" s="282"/>
      <c r="AL20" s="286" t="s">
        <v>365</v>
      </c>
      <c r="AM20" s="286" t="s">
        <v>365</v>
      </c>
      <c r="AN20" s="286" t="s">
        <v>365</v>
      </c>
      <c r="AO20" s="286" t="s">
        <v>365</v>
      </c>
      <c r="AP20" s="286" t="s">
        <v>366</v>
      </c>
      <c r="AQ20" s="286" t="s">
        <v>365</v>
      </c>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8"/>
      <c r="BO20" s="288"/>
      <c r="BP20" s="288"/>
      <c r="BQ20" s="288"/>
      <c r="BR20" s="288"/>
      <c r="BS20" s="288"/>
      <c r="BT20" s="288"/>
      <c r="BU20" s="288"/>
      <c r="BV20" s="6"/>
    </row>
    <row r="21">
      <c r="A21" s="216"/>
      <c r="B21" s="239"/>
      <c r="C21" s="19"/>
      <c r="D21" s="281">
        <v>45115.0</v>
      </c>
      <c r="E21" s="282" t="str">
        <f>IFERROR(__xludf.DUMMYFUNCTION("IF(ISBLANK(D21),""-"", IFERROR(IF(COUNTA(FILTER($J21:BV21, $J$8:BV$8=""Required""))&lt;$F$80, ""Behind"", IF(COUNTA(FILTER($J21:BV21, $J$8:BV$8=""Required"")) &gt; $H$80, ""Ahead!"", IF(AND(COUNTA(FILTER($J21:BV21, $J$8:BV$8=""Required""))&gt;$F$80, COUNTA(FILTER("&amp;"$J21:BV21, $J$8:BV$8=""Required""))&lt;$G$80 ), ""On Pace"", IF(COUNTA(FILTER($J21:BV21, $J$8:BV$8=""Required"")) = $G$80, ""On Pace"", IF(COUNTA(FILTER($J21:BV21, $J$8:BV$8=""Required"")) = $F$80,""On Pace"", IF(COUNTA(FILTER($J21:BV21, $J$8:BV$8=""Required"&amp;"""))=$G$80, ""On Pace"", ""Ahead!"")))))), ""On Pace""))"),"Behind")</f>
        <v>Behind</v>
      </c>
      <c r="F21" s="283" t="str">
        <f>IFERROR(__xludf.DUMMYFUNCTION("IF(ISBLANK(D21), ""-"", SPARKLINE($H21,{""charttype"",""bar"";""color1"", ""green"";""max"",$E$8}))"),"")</f>
        <v/>
      </c>
      <c r="G21" s="284">
        <f t="shared" si="1"/>
        <v>0.78125</v>
      </c>
      <c r="H21" s="285">
        <f>IFERROR(__xludf.DUMMYFUNCTION("IF(ISBLANK(D21), ""-"", COUNTA(FILTER($J21:BV21, $J$8:BV$8=""Required"")))"),25.0)</f>
        <v>25</v>
      </c>
      <c r="I21" s="285" t="str">
        <f t="array" ref="I21">IFERROR(INDIRECT(ADDRESS(7, CELL("col",LOOKUP(1, 1/(J21:BM21&lt;&gt;""),J21:BM21)))))</f>
        <v>Driver's License</v>
      </c>
      <c r="J21" s="286" t="s">
        <v>365</v>
      </c>
      <c r="K21" s="286" t="s">
        <v>365</v>
      </c>
      <c r="L21" s="286" t="s">
        <v>365</v>
      </c>
      <c r="M21" s="286" t="s">
        <v>365</v>
      </c>
      <c r="N21" s="286" t="s">
        <v>365</v>
      </c>
      <c r="O21" s="286"/>
      <c r="P21" s="282"/>
      <c r="Q21" s="286" t="s">
        <v>365</v>
      </c>
      <c r="R21" s="286" t="s">
        <v>365</v>
      </c>
      <c r="S21" s="286" t="s">
        <v>365</v>
      </c>
      <c r="T21" s="286" t="s">
        <v>365</v>
      </c>
      <c r="U21" s="286" t="s">
        <v>365</v>
      </c>
      <c r="V21" s="286" t="s">
        <v>365</v>
      </c>
      <c r="W21" s="286" t="s">
        <v>365</v>
      </c>
      <c r="X21" s="282"/>
      <c r="Y21" s="286" t="s">
        <v>365</v>
      </c>
      <c r="Z21" s="286" t="s">
        <v>365</v>
      </c>
      <c r="AA21" s="282"/>
      <c r="AB21" s="282"/>
      <c r="AC21" s="282"/>
      <c r="AD21" s="282"/>
      <c r="AE21" s="282"/>
      <c r="AF21" s="282"/>
      <c r="AG21" s="282"/>
      <c r="AH21" s="282"/>
      <c r="AI21" s="282"/>
      <c r="AJ21" s="282"/>
      <c r="AK21" s="282"/>
      <c r="AL21" s="286" t="s">
        <v>365</v>
      </c>
      <c r="AM21" s="286" t="s">
        <v>365</v>
      </c>
      <c r="AN21" s="286" t="s">
        <v>365</v>
      </c>
      <c r="AO21" s="286" t="s">
        <v>365</v>
      </c>
      <c r="AP21" s="286" t="s">
        <v>365</v>
      </c>
      <c r="AQ21" s="282"/>
      <c r="AR21" s="286" t="s">
        <v>365</v>
      </c>
      <c r="AS21" s="286" t="s">
        <v>365</v>
      </c>
      <c r="AT21" s="286" t="s">
        <v>365</v>
      </c>
      <c r="AU21" s="286" t="s">
        <v>365</v>
      </c>
      <c r="AV21" s="286" t="s">
        <v>365</v>
      </c>
      <c r="AW21" s="282"/>
      <c r="AX21" s="286" t="s">
        <v>365</v>
      </c>
      <c r="AY21" s="282"/>
      <c r="AZ21" s="282"/>
      <c r="BA21" s="282"/>
      <c r="BB21" s="282"/>
      <c r="BC21" s="282"/>
      <c r="BD21" s="282"/>
      <c r="BE21" s="282"/>
      <c r="BF21" s="282"/>
      <c r="BG21" s="282"/>
      <c r="BH21" s="282"/>
      <c r="BI21" s="282"/>
      <c r="BJ21" s="282"/>
      <c r="BK21" s="282"/>
      <c r="BL21" s="282"/>
      <c r="BM21" s="282"/>
      <c r="BN21" s="288"/>
      <c r="BO21" s="288"/>
      <c r="BP21" s="288"/>
      <c r="BQ21" s="288"/>
      <c r="BR21" s="288"/>
      <c r="BS21" s="288"/>
      <c r="BT21" s="288"/>
      <c r="BU21" s="288"/>
      <c r="BV21" s="6"/>
    </row>
    <row r="22">
      <c r="A22" s="216"/>
      <c r="B22" s="239"/>
      <c r="C22" s="19"/>
      <c r="D22" s="281">
        <v>47297.0</v>
      </c>
      <c r="E22" s="282" t="str">
        <f>IFERROR(__xludf.DUMMYFUNCTION("IF(ISBLANK(D22),""-"", IFERROR(IF(COUNTA(FILTER($J22:BV22, $J$8:BV$8=""Required""))&lt;$F$80, ""Behind"", IF(COUNTA(FILTER($J22:BV22, $J$8:BV$8=""Required"")) &gt; $H$80, ""Ahead!"", IF(AND(COUNTA(FILTER($J22:BV22, $J$8:BV$8=""Required""))&gt;$F$80, COUNTA(FILTER("&amp;"$J22:BV22, $J$8:BV$8=""Required""))&lt;$G$80 ), ""On Pace"", IF(COUNTA(FILTER($J22:BV22, $J$8:BV$8=""Required"")) = $G$80, ""On Pace"", IF(COUNTA(FILTER($J22:BV22, $J$8:BV$8=""Required"")) = $F$80,""On Pace"", IF(COUNTA(FILTER($J22:BV22, $J$8:BV$8=""Required"&amp;"""))=$G$80, ""On Pace"", ""Ahead!"")))))), ""On Pace""))"),"On Pace")</f>
        <v>On Pace</v>
      </c>
      <c r="F22" s="283" t="str">
        <f>IFERROR(__xludf.DUMMYFUNCTION("IF(ISBLANK(D22), ""-"", SPARKLINE($H22,{""charttype"",""bar"";""color1"", ""green"";""max"",$E$8}))"),"")</f>
        <v/>
      </c>
      <c r="G22" s="284">
        <f t="shared" si="1"/>
        <v>1</v>
      </c>
      <c r="H22" s="285">
        <f>IFERROR(__xludf.DUMMYFUNCTION("IF(ISBLANK(D22), ""-"", COUNTA(FILTER($J22:BV22, $J$8:BV$8=""Required"")))"),32.0)</f>
        <v>32</v>
      </c>
      <c r="I22" s="285" t="str">
        <f t="array" ref="I22">IFERROR(INDIRECT(ADDRESS(7, CELL("col",LOOKUP(1, 1/(J22:BM22&lt;&gt;""),J22:BM22)))))</f>
        <v>Controller and Views</v>
      </c>
      <c r="J22" s="286" t="s">
        <v>365</v>
      </c>
      <c r="K22" s="287" t="s">
        <v>365</v>
      </c>
      <c r="L22" s="286" t="s">
        <v>365</v>
      </c>
      <c r="M22" s="286" t="s">
        <v>365</v>
      </c>
      <c r="N22" s="286" t="s">
        <v>365</v>
      </c>
      <c r="O22" s="286" t="s">
        <v>365</v>
      </c>
      <c r="P22" s="291" t="s">
        <v>365</v>
      </c>
      <c r="Q22" s="286" t="s">
        <v>365</v>
      </c>
      <c r="R22" s="286" t="s">
        <v>365</v>
      </c>
      <c r="S22" s="286" t="s">
        <v>365</v>
      </c>
      <c r="T22" s="286" t="s">
        <v>365</v>
      </c>
      <c r="U22" s="286" t="s">
        <v>365</v>
      </c>
      <c r="V22" s="286" t="s">
        <v>365</v>
      </c>
      <c r="W22" s="286" t="s">
        <v>365</v>
      </c>
      <c r="X22" s="282"/>
      <c r="Y22" s="286" t="s">
        <v>365</v>
      </c>
      <c r="Z22" s="286" t="s">
        <v>365</v>
      </c>
      <c r="AA22" s="282"/>
      <c r="AB22" s="282"/>
      <c r="AC22" s="282"/>
      <c r="AD22" s="282"/>
      <c r="AE22" s="282"/>
      <c r="AF22" s="282"/>
      <c r="AG22" s="282"/>
      <c r="AH22" s="282"/>
      <c r="AI22" s="282"/>
      <c r="AJ22" s="282"/>
      <c r="AK22" s="282"/>
      <c r="AL22" s="286" t="s">
        <v>365</v>
      </c>
      <c r="AM22" s="286" t="s">
        <v>365</v>
      </c>
      <c r="AN22" s="286" t="s">
        <v>365</v>
      </c>
      <c r="AO22" s="286" t="s">
        <v>365</v>
      </c>
      <c r="AP22" s="286" t="s">
        <v>365</v>
      </c>
      <c r="AQ22" s="286" t="s">
        <v>365</v>
      </c>
      <c r="AR22" s="286" t="s">
        <v>365</v>
      </c>
      <c r="AS22" s="286" t="s">
        <v>365</v>
      </c>
      <c r="AT22" s="286" t="s">
        <v>365</v>
      </c>
      <c r="AU22" s="286" t="s">
        <v>365</v>
      </c>
      <c r="AV22" s="286" t="s">
        <v>365</v>
      </c>
      <c r="AW22" s="286" t="s">
        <v>365</v>
      </c>
      <c r="AX22" s="286" t="s">
        <v>365</v>
      </c>
      <c r="AY22" s="282"/>
      <c r="AZ22" s="286" t="s">
        <v>365</v>
      </c>
      <c r="BA22" s="282"/>
      <c r="BB22" s="286" t="s">
        <v>365</v>
      </c>
      <c r="BC22" s="282"/>
      <c r="BD22" s="286"/>
      <c r="BE22" s="282"/>
      <c r="BF22" s="282"/>
      <c r="BG22" s="282"/>
      <c r="BH22" s="286" t="s">
        <v>365</v>
      </c>
      <c r="BI22" s="282"/>
      <c r="BJ22" s="282"/>
      <c r="BK22" s="282"/>
      <c r="BL22" s="282"/>
      <c r="BM22" s="282"/>
      <c r="BN22" s="288"/>
      <c r="BO22" s="288"/>
      <c r="BP22" s="288"/>
      <c r="BQ22" s="288"/>
      <c r="BR22" s="288"/>
      <c r="BS22" s="288"/>
      <c r="BT22" s="288"/>
      <c r="BU22" s="288"/>
      <c r="BV22" s="6"/>
    </row>
    <row r="23">
      <c r="A23" s="216"/>
      <c r="B23" s="239"/>
      <c r="C23" s="19"/>
      <c r="D23" s="290">
        <v>45947.0</v>
      </c>
      <c r="E23" s="282" t="str">
        <f>IFERROR(__xludf.DUMMYFUNCTION("IF(ISBLANK(D23),""-"", IFERROR(IF(COUNTA(FILTER($J23:BV23, $J$8:BV$8=""Required""))&lt;$F$80, ""Behind"", IF(COUNTA(FILTER($J23:BV23, $J$8:BV$8=""Required"")) &gt; $H$80, ""Ahead!"", IF(AND(COUNTA(FILTER($J23:BV23, $J$8:BV$8=""Required""))&gt;$F$80, COUNTA(FILTER("&amp;"$J23:BV23, $J$8:BV$8=""Required""))&lt;$G$80 ), ""On Pace"", IF(COUNTA(FILTER($J23:BV23, $J$8:BV$8=""Required"")) = $G$80, ""On Pace"", IF(COUNTA(FILTER($J23:BV23, $J$8:BV$8=""Required"")) = $F$80,""On Pace"", IF(COUNTA(FILTER($J23:BV23, $J$8:BV$8=""Required"&amp;"""))=$G$80, ""On Pace"", ""Ahead!"")))))), ""On Pace""))"),"Behind")</f>
        <v>Behind</v>
      </c>
      <c r="F23" s="283" t="str">
        <f>IFERROR(__xludf.DUMMYFUNCTION("IF(ISBLANK(D23), ""-"", SPARKLINE($H23,{""charttype"",""bar"";""color1"", ""green"";""max"",$E$8}))"),"")</f>
        <v/>
      </c>
      <c r="G23" s="284">
        <f t="shared" si="1"/>
        <v>0.03125</v>
      </c>
      <c r="H23" s="285">
        <f>IFERROR(__xludf.DUMMYFUNCTION("IF(ISBLANK(D23), ""-"", COUNTA(FILTER($J23:BV23, $J$8:BV$8=""Required"")))"),1.0)</f>
        <v>1</v>
      </c>
      <c r="I23" s="285" t="str">
        <f t="array" ref="I23">IFERROR(INDIRECT(ADDRESS(7, CELL("col",LOOKUP(1, 1/(J23:BM23&lt;&gt;""),J23:BM23)))))</f>
        <v>Pythagorean Theorem</v>
      </c>
      <c r="J23" s="286" t="s">
        <v>365</v>
      </c>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8"/>
      <c r="BO23" s="288"/>
      <c r="BP23" s="288"/>
      <c r="BQ23" s="288"/>
      <c r="BR23" s="288"/>
      <c r="BS23" s="288"/>
      <c r="BT23" s="288"/>
      <c r="BU23" s="288"/>
      <c r="BV23" s="6"/>
    </row>
    <row r="24">
      <c r="A24" s="216"/>
      <c r="B24" s="239"/>
      <c r="C24" s="19"/>
      <c r="D24" s="281">
        <v>47439.0</v>
      </c>
      <c r="E24" s="282" t="str">
        <f>IFERROR(__xludf.DUMMYFUNCTION("IF(ISBLANK(D24),""-"", IFERROR(IF(COUNTA(FILTER($J24:BV24, $J$8:BV$8=""Required""))&lt;$F$80, ""Behind"", IF(COUNTA(FILTER($J24:BV24, $J$8:BV$8=""Required"")) &gt; $H$80, ""Ahead!"", IF(AND(COUNTA(FILTER($J24:BV24, $J$8:BV$8=""Required""))&gt;$F$80, COUNTA(FILTER("&amp;"$J24:BV24, $J$8:BV$8=""Required""))&lt;$G$80 ), ""On Pace"", IF(COUNTA(FILTER($J24:BV24, $J$8:BV$8=""Required"")) = $G$80, ""On Pace"", IF(COUNTA(FILTER($J24:BV24, $J$8:BV$8=""Required"")) = $F$80,""On Pace"", IF(COUNTA(FILTER($J24:BV24, $J$8:BV$8=""Required"&amp;"""))=$G$80, ""On Pace"", ""Ahead!"")))))), ""On Pace""))"),"On Pace")</f>
        <v>On Pace</v>
      </c>
      <c r="F24" s="283" t="str">
        <f>IFERROR(__xludf.DUMMYFUNCTION("IF(ISBLANK(D24), ""-"", SPARKLINE($H24,{""charttype"",""bar"";""color1"", ""green"";""max"",$E$8}))"),"")</f>
        <v/>
      </c>
      <c r="G24" s="284">
        <f t="shared" si="1"/>
        <v>1</v>
      </c>
      <c r="H24" s="285">
        <f>IFERROR(__xludf.DUMMYFUNCTION("IF(ISBLANK(D24), ""-"", COUNTA(FILTER($J24:BV24, $J$8:BV$8=""Required"")))"),33.0)</f>
        <v>33</v>
      </c>
      <c r="I24" s="285" t="str">
        <f t="array" ref="I24">IFERROR(INDIRECT(ADDRESS(7, CELL("col",LOOKUP(1, 1/(J24:BM24&lt;&gt;""),J24:BM24)))))</f>
        <v>Events Belt Reviewer</v>
      </c>
      <c r="J24" s="286" t="s">
        <v>367</v>
      </c>
      <c r="K24" s="286" t="s">
        <v>368</v>
      </c>
      <c r="L24" s="286" t="s">
        <v>369</v>
      </c>
      <c r="M24" s="286" t="s">
        <v>370</v>
      </c>
      <c r="N24" s="286" t="s">
        <v>371</v>
      </c>
      <c r="O24" s="286" t="s">
        <v>372</v>
      </c>
      <c r="P24" s="286" t="s">
        <v>373</v>
      </c>
      <c r="Q24" s="286" t="s">
        <v>374</v>
      </c>
      <c r="R24" s="286" t="s">
        <v>375</v>
      </c>
      <c r="S24" s="286" t="s">
        <v>376</v>
      </c>
      <c r="T24" s="286" t="s">
        <v>377</v>
      </c>
      <c r="U24" s="286" t="s">
        <v>378</v>
      </c>
      <c r="V24" s="286" t="s">
        <v>379</v>
      </c>
      <c r="W24" s="286" t="s">
        <v>377</v>
      </c>
      <c r="X24" s="286" t="s">
        <v>380</v>
      </c>
      <c r="Y24" s="286" t="s">
        <v>381</v>
      </c>
      <c r="Z24" s="286" t="s">
        <v>382</v>
      </c>
      <c r="AA24" s="282"/>
      <c r="AB24" s="282"/>
      <c r="AC24" s="282"/>
      <c r="AD24" s="282"/>
      <c r="AE24" s="282"/>
      <c r="AF24" s="282"/>
      <c r="AG24" s="282"/>
      <c r="AH24" s="282"/>
      <c r="AI24" s="282"/>
      <c r="AJ24" s="282"/>
      <c r="AK24" s="282"/>
      <c r="AL24" s="286" t="s">
        <v>365</v>
      </c>
      <c r="AM24" s="286" t="s">
        <v>365</v>
      </c>
      <c r="AN24" s="286" t="s">
        <v>365</v>
      </c>
      <c r="AO24" s="286" t="s">
        <v>365</v>
      </c>
      <c r="AP24" s="286" t="s">
        <v>365</v>
      </c>
      <c r="AQ24" s="286" t="s">
        <v>365</v>
      </c>
      <c r="AR24" s="286" t="s">
        <v>365</v>
      </c>
      <c r="AS24" s="286" t="s">
        <v>365</v>
      </c>
      <c r="AT24" s="286" t="s">
        <v>365</v>
      </c>
      <c r="AU24" s="286" t="s">
        <v>365</v>
      </c>
      <c r="AV24" s="286" t="s">
        <v>365</v>
      </c>
      <c r="AW24" s="286" t="s">
        <v>365</v>
      </c>
      <c r="AX24" s="286" t="s">
        <v>365</v>
      </c>
      <c r="AY24" s="282"/>
      <c r="AZ24" s="286" t="s">
        <v>365</v>
      </c>
      <c r="BA24" s="282"/>
      <c r="BB24" s="286" t="s">
        <v>365</v>
      </c>
      <c r="BC24" s="282"/>
      <c r="BD24" s="282"/>
      <c r="BE24" s="282"/>
      <c r="BF24" s="282"/>
      <c r="BG24" s="282"/>
      <c r="BH24" s="286" t="s">
        <v>365</v>
      </c>
      <c r="BI24" s="286" t="s">
        <v>365</v>
      </c>
      <c r="BJ24" s="282"/>
      <c r="BK24" s="282"/>
      <c r="BL24" s="282"/>
      <c r="BM24" s="282"/>
      <c r="BN24" s="288"/>
      <c r="BO24" s="288"/>
      <c r="BP24" s="288"/>
      <c r="BQ24" s="288"/>
      <c r="BR24" s="288"/>
      <c r="BS24" s="288"/>
      <c r="BT24" s="288"/>
      <c r="BU24" s="288"/>
      <c r="BV24" s="6"/>
    </row>
    <row r="25">
      <c r="A25" s="216"/>
      <c r="B25" s="239"/>
      <c r="C25" s="19"/>
      <c r="D25" s="281">
        <v>47492.0</v>
      </c>
      <c r="E25" s="282" t="str">
        <f>IFERROR(__xludf.DUMMYFUNCTION("IF(ISBLANK(D25),""-"", IFERROR(IF(COUNTA(FILTER($J25:BV25, $J$8:BV$8=""Required""))&lt;$F$80, ""Behind"", IF(COUNTA(FILTER($J25:BV25, $J$8:BV$8=""Required"")) &gt; $H$80, ""Ahead!"", IF(AND(COUNTA(FILTER($J25:BV25, $J$8:BV$8=""Required""))&gt;$F$80, COUNTA(FILTER("&amp;"$J25:BV25, $J$8:BV$8=""Required""))&lt;$G$80 ), ""On Pace"", IF(COUNTA(FILTER($J25:BV25, $J$8:BV$8=""Required"")) = $G$80, ""On Pace"", IF(COUNTA(FILTER($J25:BV25, $J$8:BV$8=""Required"")) = $F$80,""On Pace"", IF(COUNTA(FILTER($J25:BV25, $J$8:BV$8=""Required"&amp;"""))=$G$80, ""On Pace"", ""Ahead!"")))))), ""On Pace""))"),"Behind")</f>
        <v>Behind</v>
      </c>
      <c r="F25" s="283" t="str">
        <f>IFERROR(__xludf.DUMMYFUNCTION("IF(ISBLANK(D25), ""-"", SPARKLINE($H25,{""charttype"",""bar"";""color1"", ""green"";""max"",$E$8}))"),"")</f>
        <v/>
      </c>
      <c r="G25" s="284">
        <f t="shared" si="1"/>
        <v>0.625</v>
      </c>
      <c r="H25" s="285">
        <f>IFERROR(__xludf.DUMMYFUNCTION("IF(ISBLANK(D25), ""-"", COUNTA(FILTER($J25:BV25, $J$8:BV$8=""Required"")))"),20.0)</f>
        <v>20</v>
      </c>
      <c r="I25" s="285" t="str">
        <f t="array" ref="I25">IFERROR(INDIRECT(ADDRESS(7, CELL("col",LOOKUP(1, 1/(J25:BM25&lt;&gt;""),J25:BM25)))))</f>
        <v>Driver's License</v>
      </c>
      <c r="J25" s="286" t="s">
        <v>365</v>
      </c>
      <c r="K25" s="287" t="s">
        <v>365</v>
      </c>
      <c r="L25" s="286" t="s">
        <v>365</v>
      </c>
      <c r="M25" s="286" t="s">
        <v>365</v>
      </c>
      <c r="N25" s="286" t="s">
        <v>365</v>
      </c>
      <c r="O25" s="286" t="s">
        <v>365</v>
      </c>
      <c r="P25" s="286" t="s">
        <v>365</v>
      </c>
      <c r="Q25" s="286" t="s">
        <v>365</v>
      </c>
      <c r="R25" s="286" t="s">
        <v>365</v>
      </c>
      <c r="S25" s="286" t="s">
        <v>365</v>
      </c>
      <c r="T25" s="286" t="s">
        <v>365</v>
      </c>
      <c r="U25" s="286" t="s">
        <v>365</v>
      </c>
      <c r="V25" s="286" t="s">
        <v>365</v>
      </c>
      <c r="W25" s="286" t="s">
        <v>365</v>
      </c>
      <c r="X25" s="282"/>
      <c r="Y25" s="282"/>
      <c r="Z25" s="282"/>
      <c r="AA25" s="282"/>
      <c r="AB25" s="282"/>
      <c r="AC25" s="282"/>
      <c r="AD25" s="282"/>
      <c r="AE25" s="282"/>
      <c r="AF25" s="282"/>
      <c r="AG25" s="282"/>
      <c r="AH25" s="282"/>
      <c r="AI25" s="282"/>
      <c r="AJ25" s="282"/>
      <c r="AK25" s="282"/>
      <c r="AL25" s="286" t="s">
        <v>365</v>
      </c>
      <c r="AM25" s="282"/>
      <c r="AN25" s="282"/>
      <c r="AO25" s="282"/>
      <c r="AP25" s="282"/>
      <c r="AQ25" s="282"/>
      <c r="AR25" s="282"/>
      <c r="AS25" s="282"/>
      <c r="AT25" s="286" t="s">
        <v>365</v>
      </c>
      <c r="AU25" s="286" t="s">
        <v>365</v>
      </c>
      <c r="AV25" s="286" t="s">
        <v>365</v>
      </c>
      <c r="AW25" s="286" t="s">
        <v>365</v>
      </c>
      <c r="AX25" s="286" t="s">
        <v>365</v>
      </c>
      <c r="AY25" s="282"/>
      <c r="AZ25" s="282"/>
      <c r="BA25" s="282"/>
      <c r="BB25" s="282"/>
      <c r="BC25" s="282"/>
      <c r="BD25" s="282"/>
      <c r="BE25" s="282"/>
      <c r="BF25" s="282"/>
      <c r="BG25" s="282"/>
      <c r="BH25" s="282"/>
      <c r="BI25" s="282"/>
      <c r="BJ25" s="282"/>
      <c r="BK25" s="282"/>
      <c r="BL25" s="282"/>
      <c r="BM25" s="282"/>
      <c r="BN25" s="288"/>
      <c r="BO25" s="288"/>
      <c r="BP25" s="288"/>
      <c r="BQ25" s="288"/>
      <c r="BR25" s="288"/>
      <c r="BS25" s="288"/>
      <c r="BT25" s="288"/>
      <c r="BU25" s="288"/>
      <c r="BV25" s="6"/>
    </row>
    <row r="26">
      <c r="A26" s="216"/>
      <c r="B26" s="239"/>
      <c r="C26" s="19"/>
      <c r="D26" s="281">
        <v>46615.0</v>
      </c>
      <c r="E26" s="282" t="str">
        <f>IFERROR(__xludf.DUMMYFUNCTION("IF(ISBLANK(D26),""-"", IFERROR(IF(COUNTA(FILTER($J26:BV26, $J$8:BV$8=""Required""))&lt;$F$80, ""Behind"", IF(COUNTA(FILTER($J26:BV26, $J$8:BV$8=""Required"")) &gt; $H$80, ""Ahead!"", IF(AND(COUNTA(FILTER($J26:BV26, $J$8:BV$8=""Required""))&gt;$F$80, COUNTA(FILTER("&amp;"$J26:BV26, $J$8:BV$8=""Required""))&lt;$G$80 ), ""On Pace"", IF(COUNTA(FILTER($J26:BV26, $J$8:BV$8=""Required"")) = $G$80, ""On Pace"", IF(COUNTA(FILTER($J26:BV26, $J$8:BV$8=""Required"")) = $F$80,""On Pace"", IF(COUNTA(FILTER($J26:BV26, $J$8:BV$8=""Required"&amp;"""))=$G$80, ""On Pace"", ""Ahead!"")))))), ""On Pace""))"),"Behind")</f>
        <v>Behind</v>
      </c>
      <c r="F26" s="283" t="str">
        <f>IFERROR(__xludf.DUMMYFUNCTION("IF(ISBLANK(D26), ""-"", SPARKLINE($H26,{""charttype"",""bar"";""color1"", ""green"";""max"",$E$8}))"),"")</f>
        <v/>
      </c>
      <c r="G26" s="284">
        <f t="shared" si="1"/>
        <v>0.8125</v>
      </c>
      <c r="H26" s="285">
        <f>IFERROR(__xludf.DUMMYFUNCTION("IF(ISBLANK(D26), ""-"", COUNTA(FILTER($J26:BV26, $J$8:BV$8=""Required"")))"),26.0)</f>
        <v>26</v>
      </c>
      <c r="I26" s="285" t="str">
        <f t="array" ref="I26">IFERROR(INDIRECT(ADDRESS(7, CELL("col",LOOKUP(1, 1/(J26:BM26&lt;&gt;""),J26:BM26)))))</f>
        <v>Show</v>
      </c>
      <c r="J26" s="286" t="s">
        <v>365</v>
      </c>
      <c r="K26" s="286" t="s">
        <v>365</v>
      </c>
      <c r="L26" s="286" t="s">
        <v>365</v>
      </c>
      <c r="M26" s="286" t="s">
        <v>365</v>
      </c>
      <c r="N26" s="286" t="s">
        <v>365</v>
      </c>
      <c r="O26" s="286" t="s">
        <v>365</v>
      </c>
      <c r="P26" s="286" t="s">
        <v>365</v>
      </c>
      <c r="Q26" s="286" t="s">
        <v>365</v>
      </c>
      <c r="R26" s="286" t="s">
        <v>365</v>
      </c>
      <c r="S26" s="286" t="s">
        <v>365</v>
      </c>
      <c r="T26" s="286" t="s">
        <v>365</v>
      </c>
      <c r="U26" s="286" t="s">
        <v>365</v>
      </c>
      <c r="V26" s="286" t="s">
        <v>365</v>
      </c>
      <c r="W26" s="286" t="s">
        <v>365</v>
      </c>
      <c r="X26" s="282"/>
      <c r="Y26" s="286" t="s">
        <v>365</v>
      </c>
      <c r="Z26" s="286" t="s">
        <v>365</v>
      </c>
      <c r="AA26" s="282"/>
      <c r="AB26" s="282"/>
      <c r="AC26" s="282"/>
      <c r="AD26" s="282"/>
      <c r="AE26" s="282"/>
      <c r="AF26" s="282"/>
      <c r="AG26" s="282"/>
      <c r="AH26" s="282"/>
      <c r="AI26" s="282"/>
      <c r="AJ26" s="282"/>
      <c r="AK26" s="282"/>
      <c r="AL26" s="286" t="s">
        <v>365</v>
      </c>
      <c r="AM26" s="286" t="s">
        <v>365</v>
      </c>
      <c r="AN26" s="286" t="s">
        <v>365</v>
      </c>
      <c r="AO26" s="286" t="s">
        <v>365</v>
      </c>
      <c r="AP26" s="286" t="s">
        <v>365</v>
      </c>
      <c r="AQ26" s="286" t="s">
        <v>365</v>
      </c>
      <c r="AR26" s="286" t="s">
        <v>365</v>
      </c>
      <c r="AS26" s="286" t="s">
        <v>365</v>
      </c>
      <c r="AT26" s="286" t="s">
        <v>365</v>
      </c>
      <c r="AU26" s="286" t="s">
        <v>365</v>
      </c>
      <c r="AV26" s="282"/>
      <c r="AW26" s="282"/>
      <c r="AX26" s="282"/>
      <c r="AY26" s="282"/>
      <c r="AZ26" s="282"/>
      <c r="BA26" s="282"/>
      <c r="BB26" s="282"/>
      <c r="BC26" s="282"/>
      <c r="BD26" s="282"/>
      <c r="BE26" s="282"/>
      <c r="BF26" s="282"/>
      <c r="BG26" s="282"/>
      <c r="BH26" s="282"/>
      <c r="BI26" s="282"/>
      <c r="BJ26" s="282"/>
      <c r="BK26" s="282"/>
      <c r="BL26" s="282"/>
      <c r="BM26" s="282"/>
      <c r="BN26" s="288"/>
      <c r="BO26" s="288"/>
      <c r="BP26" s="288"/>
      <c r="BQ26" s="288"/>
      <c r="BR26" s="288"/>
      <c r="BS26" s="288"/>
      <c r="BT26" s="288"/>
      <c r="BU26" s="288"/>
      <c r="BV26" s="6"/>
    </row>
    <row r="27">
      <c r="A27" s="216"/>
      <c r="B27" s="239"/>
      <c r="C27" s="19"/>
      <c r="D27" s="281">
        <v>46380.0</v>
      </c>
      <c r="E27" s="282" t="str">
        <f>IFERROR(__xludf.DUMMYFUNCTION("IF(ISBLANK(D27),""-"", IFERROR(IF(COUNTA(FILTER($J27:BV27, $J$8:BV$8=""Required""))&lt;$F$80, ""Behind"", IF(COUNTA(FILTER($J27:BV27, $J$8:BV$8=""Required"")) &gt; $H$80, ""Ahead!"", IF(AND(COUNTA(FILTER($J27:BV27, $J$8:BV$8=""Required""))&gt;$F$80, COUNTA(FILTER("&amp;"$J27:BV27, $J$8:BV$8=""Required""))&lt;$G$80 ), ""On Pace"", IF(COUNTA(FILTER($J27:BV27, $J$8:BV$8=""Required"")) = $G$80, ""On Pace"", IF(COUNTA(FILTER($J27:BV27, $J$8:BV$8=""Required"")) = $F$80,""On Pace"", IF(COUNTA(FILTER($J27:BV27, $J$8:BV$8=""Required"&amp;"""))=$G$80, ""On Pace"", ""Ahead!"")))))), ""On Pace""))"),"Behind")</f>
        <v>Behind</v>
      </c>
      <c r="F27" s="283" t="str">
        <f>IFERROR(__xludf.DUMMYFUNCTION("IF(ISBLANK(D27), ""-"", SPARKLINE($H27,{""charttype"",""bar"";""color1"", ""green"";""max"",$E$8}))"),"")</f>
        <v/>
      </c>
      <c r="G27" s="284">
        <f t="shared" si="1"/>
        <v>0.46875</v>
      </c>
      <c r="H27" s="285">
        <f>IFERROR(__xludf.DUMMYFUNCTION("IF(ISBLANK(D27), ""-"", COUNTA(FILTER($J27:BV27, $J$8:BV$8=""Required"")))"),15.0)</f>
        <v>15</v>
      </c>
      <c r="I27" s="285" t="str">
        <f t="array" ref="I27">IFERROR(INDIRECT(ADDRESS(7, CELL("col",LOOKUP(1, 1/(J27:BM27&lt;&gt;""),J27:BM27)))))</f>
        <v>Strings</v>
      </c>
      <c r="J27" s="286" t="s">
        <v>365</v>
      </c>
      <c r="K27" s="286" t="s">
        <v>365</v>
      </c>
      <c r="L27" s="286" t="s">
        <v>365</v>
      </c>
      <c r="M27" s="286" t="s">
        <v>365</v>
      </c>
      <c r="N27" s="282"/>
      <c r="O27" s="286" t="s">
        <v>365</v>
      </c>
      <c r="P27" s="286" t="s">
        <v>365</v>
      </c>
      <c r="Q27" s="286" t="s">
        <v>365</v>
      </c>
      <c r="R27" s="282"/>
      <c r="S27" s="286" t="s">
        <v>365</v>
      </c>
      <c r="T27" s="286" t="s">
        <v>365</v>
      </c>
      <c r="U27" s="286" t="s">
        <v>365</v>
      </c>
      <c r="V27" s="286" t="s">
        <v>365</v>
      </c>
      <c r="W27" s="286" t="s">
        <v>365</v>
      </c>
      <c r="X27" s="282"/>
      <c r="Y27" s="286" t="s">
        <v>366</v>
      </c>
      <c r="Z27" s="286" t="s">
        <v>365</v>
      </c>
      <c r="AA27" s="282"/>
      <c r="AB27" s="282"/>
      <c r="AC27" s="282"/>
      <c r="AD27" s="282"/>
      <c r="AE27" s="282"/>
      <c r="AF27" s="282"/>
      <c r="AG27" s="282"/>
      <c r="AH27" s="282"/>
      <c r="AI27" s="282"/>
      <c r="AJ27" s="282"/>
      <c r="AK27" s="282"/>
      <c r="AL27" s="286" t="s">
        <v>365</v>
      </c>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8"/>
      <c r="BO27" s="288"/>
      <c r="BP27" s="288"/>
      <c r="BQ27" s="288"/>
      <c r="BR27" s="288"/>
      <c r="BS27" s="288"/>
      <c r="BT27" s="288"/>
      <c r="BU27" s="288"/>
      <c r="BV27" s="6"/>
    </row>
    <row r="28">
      <c r="A28" s="216"/>
      <c r="B28" s="239"/>
      <c r="C28" s="19"/>
      <c r="D28" s="281">
        <v>47338.0</v>
      </c>
      <c r="E28" s="282" t="str">
        <f>IFERROR(__xludf.DUMMYFUNCTION("IF(ISBLANK(D28),""-"", IFERROR(IF(COUNTA(FILTER($J28:BV28, $J$8:BV$8=""Required""))&lt;$F$80, ""Behind"", IF(COUNTA(FILTER($J28:BV28, $J$8:BV$8=""Required"")) &gt; $H$80, ""Ahead!"", IF(AND(COUNTA(FILTER($J28:BV28, $J$8:BV$8=""Required""))&gt;$F$80, COUNTA(FILTER("&amp;"$J28:BV28, $J$8:BV$8=""Required""))&lt;$G$80 ), ""On Pace"", IF(COUNTA(FILTER($J28:BV28, $J$8:BV$8=""Required"")) = $G$80, ""On Pace"", IF(COUNTA(FILTER($J28:BV28, $J$8:BV$8=""Required"")) = $F$80,""On Pace"", IF(COUNTA(FILTER($J28:BV28, $J$8:BV$8=""Required"&amp;"""))=$G$80, ""On Pace"", ""Ahead!"")))))), ""On Pace""))"),"Behind")</f>
        <v>Behind</v>
      </c>
      <c r="F28" s="283" t="str">
        <f>IFERROR(__xludf.DUMMYFUNCTION("IF(ISBLANK(D28), ""-"", SPARKLINE($H28,{""charttype"",""bar"";""color1"", ""green"";""max"",$E$8}))"),"")</f>
        <v/>
      </c>
      <c r="G28" s="284">
        <f t="shared" si="1"/>
        <v>0.875</v>
      </c>
      <c r="H28" s="285">
        <f>IFERROR(__xludf.DUMMYFUNCTION("IF(ISBLANK(D28), ""-"", COUNTA(FILTER($J28:BV28, $J$8:BV$8=""Required"")))"),28.0)</f>
        <v>28</v>
      </c>
      <c r="I28" s="285" t="str">
        <f t="array" ref="I28">IFERROR(INDIRECT(ADDRESS(7, CELL("col",LOOKUP(1, 1/(J28:BM28&lt;&gt;""),J28:BM28)))))</f>
        <v>Dojos and Ninjas</v>
      </c>
      <c r="J28" s="286" t="s">
        <v>365</v>
      </c>
      <c r="K28" s="287" t="s">
        <v>365</v>
      </c>
      <c r="L28" s="287" t="s">
        <v>365</v>
      </c>
      <c r="M28" s="286" t="s">
        <v>365</v>
      </c>
      <c r="N28" s="286" t="s">
        <v>365</v>
      </c>
      <c r="O28" s="286" t="s">
        <v>365</v>
      </c>
      <c r="P28" s="286"/>
      <c r="Q28" s="286" t="s">
        <v>365</v>
      </c>
      <c r="R28" s="286" t="s">
        <v>365</v>
      </c>
      <c r="S28" s="286" t="s">
        <v>365</v>
      </c>
      <c r="T28" s="286" t="s">
        <v>365</v>
      </c>
      <c r="U28" s="286" t="s">
        <v>365</v>
      </c>
      <c r="V28" s="286" t="s">
        <v>365</v>
      </c>
      <c r="W28" s="286" t="s">
        <v>365</v>
      </c>
      <c r="X28" s="286"/>
      <c r="Y28" s="286" t="s">
        <v>365</v>
      </c>
      <c r="Z28" s="286" t="s">
        <v>365</v>
      </c>
      <c r="AA28" s="282"/>
      <c r="AB28" s="282"/>
      <c r="AC28" s="282"/>
      <c r="AD28" s="282"/>
      <c r="AE28" s="282"/>
      <c r="AF28" s="282"/>
      <c r="AG28" s="282"/>
      <c r="AH28" s="282"/>
      <c r="AI28" s="282"/>
      <c r="AJ28" s="282"/>
      <c r="AK28" s="282"/>
      <c r="AL28" s="286" t="s">
        <v>365</v>
      </c>
      <c r="AM28" s="286" t="s">
        <v>365</v>
      </c>
      <c r="AN28" s="286" t="s">
        <v>365</v>
      </c>
      <c r="AO28" s="286" t="s">
        <v>365</v>
      </c>
      <c r="AP28" s="286" t="s">
        <v>365</v>
      </c>
      <c r="AQ28" s="286" t="s">
        <v>365</v>
      </c>
      <c r="AR28" s="286" t="s">
        <v>365</v>
      </c>
      <c r="AS28" s="286" t="s">
        <v>365</v>
      </c>
      <c r="AT28" s="286" t="s">
        <v>365</v>
      </c>
      <c r="AU28" s="286" t="s">
        <v>365</v>
      </c>
      <c r="AV28" s="286" t="s">
        <v>365</v>
      </c>
      <c r="AW28" s="282"/>
      <c r="AX28" s="286" t="s">
        <v>365</v>
      </c>
      <c r="AY28" s="282"/>
      <c r="AZ28" s="286" t="s">
        <v>365</v>
      </c>
      <c r="BA28" s="282"/>
      <c r="BB28" s="282"/>
      <c r="BC28" s="282"/>
      <c r="BD28" s="282"/>
      <c r="BE28" s="282"/>
      <c r="BF28" s="282"/>
      <c r="BG28" s="282"/>
      <c r="BH28" s="282"/>
      <c r="BI28" s="282"/>
      <c r="BJ28" s="282"/>
      <c r="BK28" s="282"/>
      <c r="BL28" s="282"/>
      <c r="BM28" s="282"/>
      <c r="BN28" s="288"/>
      <c r="BO28" s="288"/>
      <c r="BP28" s="288"/>
      <c r="BQ28" s="288"/>
      <c r="BR28" s="288"/>
      <c r="BS28" s="288"/>
      <c r="BT28" s="288"/>
      <c r="BU28" s="288"/>
      <c r="BV28" s="6"/>
    </row>
    <row r="29">
      <c r="A29" s="216"/>
      <c r="B29" s="239"/>
      <c r="C29" s="19"/>
      <c r="D29" s="281">
        <v>46045.0</v>
      </c>
      <c r="E29" s="282" t="str">
        <f>IFERROR(__xludf.DUMMYFUNCTION("IF(ISBLANK(D29),""-"", IFERROR(IF(COUNTA(FILTER($J29:BV29, $J$8:BV$8=""Required""))&lt;$F$80, ""Behind"", IF(COUNTA(FILTER($J29:BV29, $J$8:BV$8=""Required"")) &gt; $H$80, ""Ahead!"", IF(AND(COUNTA(FILTER($J29:BV29, $J$8:BV$8=""Required""))&gt;$F$80, COUNTA(FILTER("&amp;"$J29:BV29, $J$8:BV$8=""Required""))&lt;$G$80 ), ""On Pace"", IF(COUNTA(FILTER($J29:BV29, $J$8:BV$8=""Required"")) = $G$80, ""On Pace"", IF(COUNTA(FILTER($J29:BV29, $J$8:BV$8=""Required"")) = $F$80,""On Pace"", IF(COUNTA(FILTER($J29:BV29, $J$8:BV$8=""Required"&amp;"""))=$G$80, ""On Pace"", ""Ahead!"")))))), ""On Pace""))"),"Behind")</f>
        <v>Behind</v>
      </c>
      <c r="F29" s="283" t="str">
        <f>IFERROR(__xludf.DUMMYFUNCTION("IF(ISBLANK(D29), ""-"", SPARKLINE($H29,{""charttype"",""bar"";""color1"", ""green"";""max"",$E$8}))"),"")</f>
        <v/>
      </c>
      <c r="G29" s="284">
        <f t="shared" si="1"/>
        <v>0.78125</v>
      </c>
      <c r="H29" s="285">
        <f>IFERROR(__xludf.DUMMYFUNCTION("IF(ISBLANK(D29), ""-"", COUNTA(FILTER($J29:BV29, $J$8:BV$8=""Required"")))"),25.0)</f>
        <v>25</v>
      </c>
      <c r="I29" s="285" t="str">
        <f t="array" ref="I29">IFERROR(INDIRECT(ADDRESS(7, CELL("col",LOOKUP(1, 1/(J29:BM29&lt;&gt;""),J29:BM29)))))</f>
        <v>Languages</v>
      </c>
      <c r="J29" s="286" t="s">
        <v>365</v>
      </c>
      <c r="K29" s="286" t="s">
        <v>365</v>
      </c>
      <c r="L29" s="286" t="s">
        <v>365</v>
      </c>
      <c r="M29" s="286" t="s">
        <v>365</v>
      </c>
      <c r="N29" s="286" t="s">
        <v>365</v>
      </c>
      <c r="O29" s="282"/>
      <c r="P29" s="282"/>
      <c r="Q29" s="286" t="s">
        <v>365</v>
      </c>
      <c r="R29" s="286" t="s">
        <v>365</v>
      </c>
      <c r="S29" s="286" t="s">
        <v>365</v>
      </c>
      <c r="T29" s="286" t="s">
        <v>365</v>
      </c>
      <c r="U29" s="286" t="s">
        <v>365</v>
      </c>
      <c r="V29" s="286" t="s">
        <v>365</v>
      </c>
      <c r="W29" s="286" t="s">
        <v>365</v>
      </c>
      <c r="X29" s="282"/>
      <c r="Y29" s="286" t="s">
        <v>365</v>
      </c>
      <c r="Z29" s="286" t="s">
        <v>365</v>
      </c>
      <c r="AA29" s="286" t="s">
        <v>365</v>
      </c>
      <c r="AB29" s="282"/>
      <c r="AC29" s="282"/>
      <c r="AD29" s="282"/>
      <c r="AE29" s="282"/>
      <c r="AF29" s="282"/>
      <c r="AG29" s="282"/>
      <c r="AH29" s="282"/>
      <c r="AI29" s="282"/>
      <c r="AJ29" s="282"/>
      <c r="AK29" s="282"/>
      <c r="AL29" s="286" t="s">
        <v>365</v>
      </c>
      <c r="AM29" s="286" t="s">
        <v>365</v>
      </c>
      <c r="AN29" s="286" t="s">
        <v>365</v>
      </c>
      <c r="AO29" s="286" t="s">
        <v>365</v>
      </c>
      <c r="AP29" s="286" t="s">
        <v>365</v>
      </c>
      <c r="AQ29" s="286" t="s">
        <v>365</v>
      </c>
      <c r="AR29" s="286" t="s">
        <v>365</v>
      </c>
      <c r="AS29" s="286" t="s">
        <v>365</v>
      </c>
      <c r="AT29" s="286" t="s">
        <v>365</v>
      </c>
      <c r="AU29" s="286" t="s">
        <v>365</v>
      </c>
      <c r="AV29" s="286" t="s">
        <v>365</v>
      </c>
      <c r="AW29" s="282"/>
      <c r="AX29" s="282"/>
      <c r="AY29" s="282"/>
      <c r="AZ29" s="282"/>
      <c r="BA29" s="282"/>
      <c r="BB29" s="282"/>
      <c r="BC29" s="282"/>
      <c r="BD29" s="282"/>
      <c r="BE29" s="282"/>
      <c r="BF29" s="282"/>
      <c r="BG29" s="282"/>
      <c r="BH29" s="282"/>
      <c r="BI29" s="282"/>
      <c r="BJ29" s="282"/>
      <c r="BK29" s="282"/>
      <c r="BL29" s="282"/>
      <c r="BM29" s="282"/>
      <c r="BN29" s="288"/>
      <c r="BO29" s="288"/>
      <c r="BP29" s="288"/>
      <c r="BQ29" s="288"/>
      <c r="BR29" s="288"/>
      <c r="BS29" s="288"/>
      <c r="BT29" s="288"/>
      <c r="BU29" s="288"/>
      <c r="BV29" s="6"/>
    </row>
    <row r="30">
      <c r="A30" s="216"/>
      <c r="B30" s="239"/>
      <c r="C30" s="19"/>
      <c r="D30" s="281">
        <v>46599.0</v>
      </c>
      <c r="E30" s="282" t="str">
        <f>IFERROR(__xludf.DUMMYFUNCTION("IF(ISBLANK(D30),""-"", IFERROR(IF(COUNTA(FILTER($J30:BV30, $J$8:BV$8=""Required""))&lt;$F$80, ""Behind"", IF(COUNTA(FILTER($J30:BV30, $J$8:BV$8=""Required"")) &gt; $H$80, ""Ahead!"", IF(AND(COUNTA(FILTER($J30:BV30, $J$8:BV$8=""Required""))&gt;$F$80, COUNTA(FILTER("&amp;"$J30:BV30, $J$8:BV$8=""Required""))&lt;$G$80 ), ""On Pace"", IF(COUNTA(FILTER($J30:BV30, $J$8:BV$8=""Required"")) = $G$80, ""On Pace"", IF(COUNTA(FILTER($J30:BV30, $J$8:BV$8=""Required"")) = $F$80,""On Pace"", IF(COUNTA(FILTER($J30:BV30, $J$8:BV$8=""Required"&amp;"""))=$G$80, ""On Pace"", ""Ahead!"")))))), ""On Pace""))"),"Behind")</f>
        <v>Behind</v>
      </c>
      <c r="F30" s="283" t="str">
        <f>IFERROR(__xludf.DUMMYFUNCTION("IF(ISBLANK(D30), ""-"", SPARKLINE($H30,{""charttype"",""bar"";""color1"", ""green"";""max"",$E$8}))"),"")</f>
        <v/>
      </c>
      <c r="G30" s="284">
        <f t="shared" si="1"/>
        <v>0.1875</v>
      </c>
      <c r="H30" s="285">
        <f>IFERROR(__xludf.DUMMYFUNCTION("IF(ISBLANK(D30), ""-"", COUNTA(FILTER($J30:BV30, $J$8:BV$8=""Required"")))"),6.0)</f>
        <v>6</v>
      </c>
      <c r="I30" s="285" t="str">
        <f t="array" ref="I30">IFERROR(INDIRECT(ADDRESS(7, CELL("col",LOOKUP(1, 1/(J30:BM30&lt;&gt;""),J30:BM30)))))</f>
        <v>Project Class</v>
      </c>
      <c r="J30" s="286" t="s">
        <v>365</v>
      </c>
      <c r="K30" s="286" t="s">
        <v>365</v>
      </c>
      <c r="L30" s="286" t="s">
        <v>365</v>
      </c>
      <c r="M30" s="282"/>
      <c r="N30" s="286" t="s">
        <v>365</v>
      </c>
      <c r="O30" s="286" t="s">
        <v>365</v>
      </c>
      <c r="P30" s="282"/>
      <c r="Q30" s="286">
        <v>4.0</v>
      </c>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8"/>
      <c r="BO30" s="288"/>
      <c r="BP30" s="288"/>
      <c r="BQ30" s="288"/>
      <c r="BR30" s="288"/>
      <c r="BS30" s="288"/>
      <c r="BT30" s="288"/>
      <c r="BU30" s="288"/>
      <c r="BV30" s="6"/>
    </row>
    <row r="31">
      <c r="A31" s="216"/>
      <c r="B31" s="239"/>
      <c r="C31" s="19"/>
      <c r="D31" s="281">
        <v>42815.0</v>
      </c>
      <c r="E31" s="282" t="str">
        <f>IFERROR(__xludf.DUMMYFUNCTION("IF(ISBLANK(D31),""-"", IFERROR(IF(COUNTA(FILTER($J31:BV31, $J$8:BV$8=""Required""))&lt;$F$80, ""Behind"", IF(COUNTA(FILTER($J31:BV31, $J$8:BV$8=""Required"")) &gt; $H$80, ""Ahead!"", IF(AND(COUNTA(FILTER($J31:BV31, $J$8:BV$8=""Required""))&gt;$F$80, COUNTA(FILTER("&amp;"$J31:BV31, $J$8:BV$8=""Required""))&lt;$G$80 ), ""On Pace"", IF(COUNTA(FILTER($J31:BV31, $J$8:BV$8=""Required"")) = $G$80, ""On Pace"", IF(COUNTA(FILTER($J31:BV31, $J$8:BV$8=""Required"")) = $F$80,""On Pace"", IF(COUNTA(FILTER($J31:BV31, $J$8:BV$8=""Required"&amp;"""))=$G$80, ""On Pace"", ""Ahead!"")))))), ""On Pace""))"),"Behind")</f>
        <v>Behind</v>
      </c>
      <c r="F31" s="283" t="str">
        <f>IFERROR(__xludf.DUMMYFUNCTION("IF(ISBLANK(D31), ""-"", SPARKLINE($H31,{""charttype"",""bar"";""color1"", ""green"";""max"",$E$8}))"),"")</f>
        <v/>
      </c>
      <c r="G31" s="284">
        <f t="shared" si="1"/>
        <v>0.71875</v>
      </c>
      <c r="H31" s="285">
        <f>IFERROR(__xludf.DUMMYFUNCTION("IF(ISBLANK(D31), ""-"", COUNTA(FILTER($J31:BV31, $J$8:BV$8=""Required"")))"),23.0)</f>
        <v>23</v>
      </c>
      <c r="I31" s="285" t="str">
        <f t="array" ref="I31">IFERROR(INDIRECT(ADDRESS(7, CELL("col",LOOKUP(1, 1/(J31:BM31&lt;&gt;""),J31:BM31)))))</f>
        <v>Ninja Gold</v>
      </c>
      <c r="J31" s="286" t="s">
        <v>365</v>
      </c>
      <c r="K31" s="286" t="s">
        <v>365</v>
      </c>
      <c r="L31" s="286" t="s">
        <v>365</v>
      </c>
      <c r="M31" s="286" t="s">
        <v>365</v>
      </c>
      <c r="N31" s="286" t="s">
        <v>365</v>
      </c>
      <c r="O31" s="286" t="s">
        <v>365</v>
      </c>
      <c r="P31" s="286"/>
      <c r="Q31" s="286" t="s">
        <v>365</v>
      </c>
      <c r="R31" s="286" t="s">
        <v>365</v>
      </c>
      <c r="S31" s="286" t="s">
        <v>365</v>
      </c>
      <c r="T31" s="286" t="s">
        <v>365</v>
      </c>
      <c r="U31" s="286" t="s">
        <v>365</v>
      </c>
      <c r="V31" s="286" t="s">
        <v>365</v>
      </c>
      <c r="W31" s="286" t="s">
        <v>365</v>
      </c>
      <c r="X31" s="282"/>
      <c r="Y31" s="286" t="s">
        <v>365</v>
      </c>
      <c r="Z31" s="286" t="s">
        <v>365</v>
      </c>
      <c r="AA31" s="282"/>
      <c r="AB31" s="282"/>
      <c r="AC31" s="282"/>
      <c r="AD31" s="282"/>
      <c r="AE31" s="282"/>
      <c r="AF31" s="282"/>
      <c r="AG31" s="282"/>
      <c r="AH31" s="282"/>
      <c r="AI31" s="282"/>
      <c r="AJ31" s="282"/>
      <c r="AK31" s="282"/>
      <c r="AL31" s="286" t="s">
        <v>365</v>
      </c>
      <c r="AM31" s="286" t="s">
        <v>365</v>
      </c>
      <c r="AN31" s="286" t="s">
        <v>365</v>
      </c>
      <c r="AO31" s="286" t="s">
        <v>365</v>
      </c>
      <c r="AP31" s="286" t="s">
        <v>365</v>
      </c>
      <c r="AQ31" s="286" t="s">
        <v>365</v>
      </c>
      <c r="AR31" s="286" t="s">
        <v>365</v>
      </c>
      <c r="AS31" s="286" t="s">
        <v>365</v>
      </c>
      <c r="AT31" s="282"/>
      <c r="AU31" s="282"/>
      <c r="AV31" s="282"/>
      <c r="AW31" s="282"/>
      <c r="AX31" s="282"/>
      <c r="AY31" s="282"/>
      <c r="AZ31" s="282"/>
      <c r="BA31" s="282"/>
      <c r="BB31" s="282"/>
      <c r="BC31" s="282"/>
      <c r="BD31" s="282"/>
      <c r="BE31" s="282"/>
      <c r="BF31" s="282"/>
      <c r="BG31" s="282"/>
      <c r="BH31" s="282"/>
      <c r="BI31" s="282"/>
      <c r="BJ31" s="282"/>
      <c r="BK31" s="282"/>
      <c r="BL31" s="282"/>
      <c r="BM31" s="282"/>
      <c r="BN31" s="288"/>
      <c r="BO31" s="288"/>
      <c r="BP31" s="288"/>
      <c r="BQ31" s="288"/>
      <c r="BR31" s="288"/>
      <c r="BS31" s="288"/>
      <c r="BT31" s="288"/>
      <c r="BU31" s="288"/>
      <c r="BV31" s="6"/>
    </row>
    <row r="32">
      <c r="A32" s="216"/>
      <c r="B32" s="239"/>
      <c r="C32" s="19"/>
      <c r="D32" s="281">
        <v>46175.0</v>
      </c>
      <c r="E32" s="282" t="str">
        <f>IFERROR(__xludf.DUMMYFUNCTION("IF(ISBLANK(D32),""-"", IFERROR(IF(COUNTA(FILTER($J32:BV32, $J$8:BV$8=""Required""))&lt;$F$80, ""Behind"", IF(COUNTA(FILTER($J32:BV32, $J$8:BV$8=""Required"")) &gt; $H$80, ""Ahead!"", IF(AND(COUNTA(FILTER($J32:BV32, $J$8:BV$8=""Required""))&gt;$F$80, COUNTA(FILTER("&amp;"$J32:BV32, $J$8:BV$8=""Required""))&lt;$G$80 ), ""On Pace"", IF(COUNTA(FILTER($J32:BV32, $J$8:BV$8=""Required"")) = $G$80, ""On Pace"", IF(COUNTA(FILTER($J32:BV32, $J$8:BV$8=""Required"")) = $F$80,""On Pace"", IF(COUNTA(FILTER($J32:BV32, $J$8:BV$8=""Required"&amp;"""))=$G$80, ""On Pace"", ""Ahead!"")))))), ""On Pace""))"),"Behind")</f>
        <v>Behind</v>
      </c>
      <c r="F32" s="283" t="str">
        <f>IFERROR(__xludf.DUMMYFUNCTION("IF(ISBLANK(D32), ""-"", SPARKLINE($H32,{""charttype"",""bar"";""color1"", ""green"";""max"",$E$8}))"),"")</f>
        <v/>
      </c>
      <c r="G32" s="284">
        <f t="shared" si="1"/>
        <v>0.75</v>
      </c>
      <c r="H32" s="285">
        <f>IFERROR(__xludf.DUMMYFUNCTION("IF(ISBLANK(D32), ""-"", COUNTA(FILTER($J32:BV32, $J$8:BV$8=""Required"")))"),24.0)</f>
        <v>24</v>
      </c>
      <c r="I32" s="285" t="str">
        <f t="array" ref="I32">IFERROR(INDIRECT(ADDRESS(7, CELL("col",LOOKUP(1, 1/(J32:BM32&lt;&gt;""),J32:BM32)))))</f>
        <v>Ninja Gold</v>
      </c>
      <c r="J32" s="286" t="s">
        <v>365</v>
      </c>
      <c r="K32" s="286" t="s">
        <v>365</v>
      </c>
      <c r="L32" s="286" t="s">
        <v>365</v>
      </c>
      <c r="M32" s="286" t="s">
        <v>365</v>
      </c>
      <c r="N32" s="286" t="s">
        <v>365</v>
      </c>
      <c r="O32" s="286" t="s">
        <v>365</v>
      </c>
      <c r="P32" s="286" t="s">
        <v>365</v>
      </c>
      <c r="Q32" s="286" t="s">
        <v>365</v>
      </c>
      <c r="R32" s="286" t="s">
        <v>365</v>
      </c>
      <c r="S32" s="286" t="s">
        <v>365</v>
      </c>
      <c r="T32" s="286" t="s">
        <v>365</v>
      </c>
      <c r="U32" s="286" t="s">
        <v>365</v>
      </c>
      <c r="V32" s="286" t="s">
        <v>365</v>
      </c>
      <c r="W32" s="286" t="s">
        <v>365</v>
      </c>
      <c r="X32" s="282"/>
      <c r="Y32" s="286" t="s">
        <v>365</v>
      </c>
      <c r="Z32" s="286" t="s">
        <v>365</v>
      </c>
      <c r="AA32" s="282"/>
      <c r="AB32" s="282"/>
      <c r="AC32" s="282"/>
      <c r="AD32" s="282"/>
      <c r="AE32" s="282"/>
      <c r="AF32" s="282"/>
      <c r="AG32" s="282"/>
      <c r="AH32" s="282"/>
      <c r="AI32" s="282"/>
      <c r="AJ32" s="282"/>
      <c r="AK32" s="282"/>
      <c r="AL32" s="286" t="s">
        <v>365</v>
      </c>
      <c r="AM32" s="286" t="s">
        <v>365</v>
      </c>
      <c r="AN32" s="286" t="s">
        <v>365</v>
      </c>
      <c r="AO32" s="286" t="s">
        <v>365</v>
      </c>
      <c r="AP32" s="286" t="s">
        <v>365</v>
      </c>
      <c r="AQ32" s="286" t="s">
        <v>365</v>
      </c>
      <c r="AR32" s="286" t="s">
        <v>365</v>
      </c>
      <c r="AS32" s="286" t="s">
        <v>365</v>
      </c>
      <c r="AT32" s="282"/>
      <c r="AU32" s="282"/>
      <c r="AV32" s="282"/>
      <c r="AW32" s="282"/>
      <c r="AX32" s="282"/>
      <c r="AY32" s="282"/>
      <c r="AZ32" s="282"/>
      <c r="BA32" s="282"/>
      <c r="BB32" s="282"/>
      <c r="BC32" s="282"/>
      <c r="BD32" s="282"/>
      <c r="BE32" s="282"/>
      <c r="BF32" s="282"/>
      <c r="BG32" s="282"/>
      <c r="BH32" s="282"/>
      <c r="BI32" s="282"/>
      <c r="BJ32" s="282"/>
      <c r="BK32" s="282"/>
      <c r="BL32" s="282"/>
      <c r="BM32" s="282"/>
      <c r="BN32" s="288"/>
      <c r="BO32" s="288"/>
      <c r="BP32" s="288"/>
      <c r="BQ32" s="288"/>
      <c r="BR32" s="288"/>
      <c r="BS32" s="288"/>
      <c r="BT32" s="288"/>
      <c r="BU32" s="288"/>
      <c r="BV32" s="6"/>
    </row>
    <row r="33">
      <c r="A33" s="216"/>
      <c r="B33" s="239"/>
      <c r="C33" s="19"/>
      <c r="D33" s="281">
        <v>46520.0</v>
      </c>
      <c r="E33" s="282" t="str">
        <f>IFERROR(__xludf.DUMMYFUNCTION("IF(ISBLANK(D33),""-"", IFERROR(IF(COUNTA(FILTER($J33:BV33, $J$8:BV$8=""Required""))&lt;$F$80, ""Behind"", IF(COUNTA(FILTER($J33:BV33, $J$8:BV$8=""Required"")) &gt; $H$80, ""Ahead!"", IF(AND(COUNTA(FILTER($J33:BV33, $J$8:BV$8=""Required""))&gt;$F$80, COUNTA(FILTER("&amp;"$J33:BV33, $J$8:BV$8=""Required""))&lt;$G$80 ), ""On Pace"", IF(COUNTA(FILTER($J33:BV33, $J$8:BV$8=""Required"")) = $G$80, ""On Pace"", IF(COUNTA(FILTER($J33:BV33, $J$8:BV$8=""Required"")) = $F$80,""On Pace"", IF(COUNTA(FILTER($J33:BV33, $J$8:BV$8=""Required"&amp;"""))=$G$80, ""On Pace"", ""Ahead!"")))))), ""On Pace""))"),"Behind")</f>
        <v>Behind</v>
      </c>
      <c r="F33" s="283" t="str">
        <f>IFERROR(__xludf.DUMMYFUNCTION("IF(ISBLANK(D33), ""-"", SPARKLINE($H33,{""charttype"",""bar"";""color1"", ""green"";""max"",$E$8}))"),"")</f>
        <v/>
      </c>
      <c r="G33" s="284">
        <f t="shared" si="1"/>
        <v>0.25</v>
      </c>
      <c r="H33" s="285">
        <f>IFERROR(__xludf.DUMMYFUNCTION("IF(ISBLANK(D33), ""-"", COUNTA(FILTER($J33:BV33, $J$8:BV$8=""Required"")))"),8.0)</f>
        <v>8</v>
      </c>
      <c r="I33" s="285" t="str">
        <f t="array" ref="I33">IFERROR(INDIRECT(ADDRESS(7, CELL("col",LOOKUP(1, 1/(J33:BM33&lt;&gt;""),J33:BM33)))))</f>
        <v>Zoo Keeper: Part 2</v>
      </c>
      <c r="J33" s="286" t="s">
        <v>365</v>
      </c>
      <c r="K33" s="286" t="s">
        <v>365</v>
      </c>
      <c r="L33" s="286" t="s">
        <v>365</v>
      </c>
      <c r="M33" s="286" t="s">
        <v>365</v>
      </c>
      <c r="N33" s="282"/>
      <c r="O33" s="282"/>
      <c r="P33" s="282"/>
      <c r="Q33" s="286" t="s">
        <v>365</v>
      </c>
      <c r="R33" s="286" t="s">
        <v>365</v>
      </c>
      <c r="S33" s="286" t="s">
        <v>365</v>
      </c>
      <c r="T33" s="286" t="s">
        <v>365</v>
      </c>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8"/>
      <c r="BO33" s="288"/>
      <c r="BP33" s="288"/>
      <c r="BQ33" s="288"/>
      <c r="BR33" s="288"/>
      <c r="BS33" s="288"/>
      <c r="BT33" s="288"/>
      <c r="BU33" s="288"/>
      <c r="BV33" s="6"/>
    </row>
    <row r="34">
      <c r="A34" s="216"/>
      <c r="B34" s="239"/>
      <c r="C34" s="19"/>
      <c r="D34" s="281">
        <v>45167.0</v>
      </c>
      <c r="E34" s="282" t="str">
        <f>IFERROR(__xludf.DUMMYFUNCTION("IF(ISBLANK(D34),""-"", IFERROR(IF(COUNTA(FILTER($J34:BV34, $J$8:BV$8=""Required""))&lt;$F$80, ""Behind"", IF(COUNTA(FILTER($J34:BV34, $J$8:BV$8=""Required"")) &gt; $H$80, ""Ahead!"", IF(AND(COUNTA(FILTER($J34:BV34, $J$8:BV$8=""Required""))&gt;$F$80, COUNTA(FILTER("&amp;"$J34:BV34, $J$8:BV$8=""Required""))&lt;$G$80 ), ""On Pace"", IF(COUNTA(FILTER($J34:BV34, $J$8:BV$8=""Required"")) = $G$80, ""On Pace"", IF(COUNTA(FILTER($J34:BV34, $J$8:BV$8=""Required"")) = $F$80,""On Pace"", IF(COUNTA(FILTER($J34:BV34, $J$8:BV$8=""Required"&amp;"""))=$G$80, ""On Pace"", ""Ahead!"")))))), ""On Pace""))"),"Behind")</f>
        <v>Behind</v>
      </c>
      <c r="F34" s="283" t="str">
        <f>IFERROR(__xludf.DUMMYFUNCTION("IF(ISBLANK(D34), ""-"", SPARKLINE($H34,{""charttype"",""bar"";""color1"", ""green"";""max"",$E$8}))"),"")</f>
        <v/>
      </c>
      <c r="G34" s="284">
        <f t="shared" si="1"/>
        <v>0.34375</v>
      </c>
      <c r="H34" s="285">
        <f>IFERROR(__xludf.DUMMYFUNCTION("IF(ISBLANK(D34), ""-"", COUNTA(FILTER($J34:BV34, $J$8:BV$8=""Required"")))"),11.0)</f>
        <v>11</v>
      </c>
      <c r="I34" s="285" t="str">
        <f t="array" ref="I34">IFERROR(INDIRECT(ADDRESS(7, CELL("col",LOOKUP(1, 1/(J34:BM34&lt;&gt;""),J34:BM34)))))</f>
        <v>Phone</v>
      </c>
      <c r="J34" s="286" t="s">
        <v>365</v>
      </c>
      <c r="K34" s="286" t="s">
        <v>365</v>
      </c>
      <c r="L34" s="286" t="s">
        <v>365</v>
      </c>
      <c r="M34" s="286" t="s">
        <v>365</v>
      </c>
      <c r="N34" s="282"/>
      <c r="O34" s="286" t="s">
        <v>365</v>
      </c>
      <c r="P34" s="282"/>
      <c r="Q34" s="286" t="s">
        <v>365</v>
      </c>
      <c r="R34" s="286" t="s">
        <v>365</v>
      </c>
      <c r="S34" s="286" t="s">
        <v>365</v>
      </c>
      <c r="T34" s="286" t="s">
        <v>365</v>
      </c>
      <c r="U34" s="282"/>
      <c r="V34" s="282"/>
      <c r="W34" s="286" t="s">
        <v>365</v>
      </c>
      <c r="X34" s="282"/>
      <c r="Y34" s="286" t="s">
        <v>365</v>
      </c>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8"/>
      <c r="BO34" s="288"/>
      <c r="BP34" s="288"/>
      <c r="BQ34" s="288"/>
      <c r="BR34" s="288"/>
      <c r="BS34" s="288"/>
      <c r="BT34" s="288"/>
      <c r="BU34" s="288"/>
      <c r="BV34" s="6"/>
    </row>
    <row r="35">
      <c r="A35" s="216"/>
      <c r="B35" s="239"/>
      <c r="C35" s="19"/>
      <c r="D35" s="281">
        <v>45930.0</v>
      </c>
      <c r="E35" s="282" t="str">
        <f>IFERROR(__xludf.DUMMYFUNCTION("IF(ISBLANK(D35),""-"", IFERROR(IF(COUNTA(FILTER($J35:BV35, $J$8:BV$8=""Required""))&lt;$F$80, ""Behind"", IF(COUNTA(FILTER($J35:BV35, $J$8:BV$8=""Required"")) &gt; $H$80, ""Ahead!"", IF(AND(COUNTA(FILTER($J35:BV35, $J$8:BV$8=""Required""))&gt;$F$80, COUNTA(FILTER("&amp;"$J35:BV35, $J$8:BV$8=""Required""))&lt;$G$80 ), ""On Pace"", IF(COUNTA(FILTER($J35:BV35, $J$8:BV$8=""Required"")) = $G$80, ""On Pace"", IF(COUNTA(FILTER($J35:BV35, $J$8:BV$8=""Required"")) = $F$80,""On Pace"", IF(COUNTA(FILTER($J35:BV35, $J$8:BV$8=""Required"&amp;"""))=$G$80, ""On Pace"", ""Ahead!"")))))), ""On Pace""))"),"Behind")</f>
        <v>Behind</v>
      </c>
      <c r="F35" s="283" t="str">
        <f>IFERROR(__xludf.DUMMYFUNCTION("IF(ISBLANK(D35), ""-"", SPARKLINE($H35,{""charttype"",""bar"";""color1"", ""green"";""max"",$E$8}))"),"")</f>
        <v/>
      </c>
      <c r="G35" s="284">
        <f t="shared" si="1"/>
        <v>0.1875</v>
      </c>
      <c r="H35" s="285">
        <f>IFERROR(__xludf.DUMMYFUNCTION("IF(ISBLANK(D35), ""-"", COUNTA(FILTER($J35:BV35, $J$8:BV$8=""Required"")))"),6.0)</f>
        <v>6</v>
      </c>
      <c r="I35" s="285" t="str">
        <f t="array" ref="I35">IFERROR(INDIRECT(ADDRESS(7, CELL("col",LOOKUP(1, 1/(J35:BM35&lt;&gt;""),J35:BM35)))))</f>
        <v>Project Class</v>
      </c>
      <c r="J35" s="286" t="s">
        <v>365</v>
      </c>
      <c r="K35" s="286" t="s">
        <v>365</v>
      </c>
      <c r="L35" s="286" t="s">
        <v>365</v>
      </c>
      <c r="M35" s="286" t="s">
        <v>365</v>
      </c>
      <c r="N35" s="286" t="s">
        <v>365</v>
      </c>
      <c r="O35" s="282"/>
      <c r="P35" s="282"/>
      <c r="Q35" s="286" t="s">
        <v>365</v>
      </c>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8"/>
      <c r="BO35" s="288"/>
      <c r="BP35" s="288"/>
      <c r="BQ35" s="288"/>
      <c r="BR35" s="288"/>
      <c r="BS35" s="288"/>
      <c r="BT35" s="288"/>
      <c r="BU35" s="288"/>
      <c r="BV35" s="6"/>
    </row>
    <row r="36">
      <c r="A36" s="216"/>
      <c r="B36" s="239"/>
      <c r="C36" s="19"/>
      <c r="D36" s="281">
        <v>47425.0</v>
      </c>
      <c r="E36" s="282" t="str">
        <f>IFERROR(__xludf.DUMMYFUNCTION("IF(ISBLANK(D36),""-"", IFERROR(IF(COUNTA(FILTER($J36:BV36, $J$8:BV$8=""Required""))&lt;$F$80, ""Behind"", IF(COUNTA(FILTER($J36:BV36, $J$8:BV$8=""Required"")) &gt; $H$80, ""Ahead!"", IF(AND(COUNTA(FILTER($J36:BV36, $J$8:BV$8=""Required""))&gt;$F$80, COUNTA(FILTER("&amp;"$J36:BV36, $J$8:BV$8=""Required""))&lt;$G$80 ), ""On Pace"", IF(COUNTA(FILTER($J36:BV36, $J$8:BV$8=""Required"")) = $G$80, ""On Pace"", IF(COUNTA(FILTER($J36:BV36, $J$8:BV$8=""Required"")) = $F$80,""On Pace"", IF(COUNTA(FILTER($J36:BV36, $J$8:BV$8=""Required"&amp;"""))=$G$80, ""On Pace"", ""Ahead!"")))))), ""On Pace""))"),"Behind")</f>
        <v>Behind</v>
      </c>
      <c r="F36" s="283" t="str">
        <f>IFERROR(__xludf.DUMMYFUNCTION("IF(ISBLANK(D36), ""-"", SPARKLINE($H36,{""charttype"",""bar"";""color1"", ""green"";""max"",$E$8}))"),"")</f>
        <v/>
      </c>
      <c r="G36" s="284">
        <f t="shared" si="1"/>
        <v>0.9375</v>
      </c>
      <c r="H36" s="285">
        <f>IFERROR(__xludf.DUMMYFUNCTION("IF(ISBLANK(D36), ""-"", COUNTA(FILTER($J36:BV36, $J$8:BV$8=""Required"")))"),30.0)</f>
        <v>30</v>
      </c>
      <c r="I36" s="285" t="str">
        <f t="array" ref="I36">IFERROR(INDIRECT(ADDRESS(7, CELL("col",LOOKUP(1, 1/(J36:BM36&lt;&gt;""),J36:BM36)))))</f>
        <v>Dojos and Ninjas</v>
      </c>
      <c r="J36" s="286" t="s">
        <v>365</v>
      </c>
      <c r="K36" s="287" t="s">
        <v>365</v>
      </c>
      <c r="L36" s="286" t="s">
        <v>365</v>
      </c>
      <c r="M36" s="286" t="s">
        <v>365</v>
      </c>
      <c r="N36" s="286" t="s">
        <v>365</v>
      </c>
      <c r="O36" s="286" t="s">
        <v>365</v>
      </c>
      <c r="P36" s="286" t="s">
        <v>365</v>
      </c>
      <c r="Q36" s="286" t="s">
        <v>365</v>
      </c>
      <c r="R36" s="286" t="s">
        <v>365</v>
      </c>
      <c r="S36" s="286" t="s">
        <v>365</v>
      </c>
      <c r="T36" s="286" t="s">
        <v>365</v>
      </c>
      <c r="U36" s="286" t="s">
        <v>365</v>
      </c>
      <c r="V36" s="286" t="s">
        <v>365</v>
      </c>
      <c r="W36" s="286" t="s">
        <v>365</v>
      </c>
      <c r="X36" s="282"/>
      <c r="Y36" s="286" t="s">
        <v>365</v>
      </c>
      <c r="Z36" s="286" t="s">
        <v>365</v>
      </c>
      <c r="AA36" s="282"/>
      <c r="AB36" s="282"/>
      <c r="AC36" s="282"/>
      <c r="AD36" s="282"/>
      <c r="AE36" s="282"/>
      <c r="AF36" s="282"/>
      <c r="AG36" s="282"/>
      <c r="AH36" s="282"/>
      <c r="AI36" s="282"/>
      <c r="AJ36" s="282"/>
      <c r="AK36" s="282"/>
      <c r="AL36" s="286" t="s">
        <v>365</v>
      </c>
      <c r="AM36" s="286" t="s">
        <v>365</v>
      </c>
      <c r="AN36" s="286" t="s">
        <v>365</v>
      </c>
      <c r="AO36" s="286" t="s">
        <v>365</v>
      </c>
      <c r="AP36" s="286" t="s">
        <v>365</v>
      </c>
      <c r="AQ36" s="286" t="s">
        <v>365</v>
      </c>
      <c r="AR36" s="286" t="s">
        <v>365</v>
      </c>
      <c r="AS36" s="286" t="s">
        <v>365</v>
      </c>
      <c r="AT36" s="286" t="s">
        <v>365</v>
      </c>
      <c r="AU36" s="286" t="s">
        <v>365</v>
      </c>
      <c r="AV36" s="286" t="s">
        <v>365</v>
      </c>
      <c r="AW36" s="286" t="s">
        <v>365</v>
      </c>
      <c r="AX36" s="286" t="s">
        <v>365</v>
      </c>
      <c r="AY36" s="282"/>
      <c r="AZ36" s="286" t="s">
        <v>365</v>
      </c>
      <c r="BA36" s="282"/>
      <c r="BB36" s="286"/>
      <c r="BC36" s="282"/>
      <c r="BD36" s="286"/>
      <c r="BE36" s="282"/>
      <c r="BF36" s="282"/>
      <c r="BG36" s="282"/>
      <c r="BH36" s="282"/>
      <c r="BI36" s="282"/>
      <c r="BJ36" s="282"/>
      <c r="BK36" s="282"/>
      <c r="BL36" s="282"/>
      <c r="BM36" s="282"/>
      <c r="BN36" s="288"/>
      <c r="BO36" s="288"/>
      <c r="BP36" s="288"/>
      <c r="BQ36" s="288"/>
      <c r="BR36" s="288"/>
      <c r="BS36" s="288"/>
      <c r="BT36" s="288"/>
      <c r="BU36" s="288"/>
      <c r="BV36" s="6"/>
    </row>
    <row r="37">
      <c r="A37" s="216"/>
      <c r="B37" s="239"/>
      <c r="C37" s="19"/>
      <c r="D37" s="281">
        <v>44813.0</v>
      </c>
      <c r="E37" s="282" t="str">
        <f>IFERROR(__xludf.DUMMYFUNCTION("IF(ISBLANK(D37),""-"", IFERROR(IF(COUNTA(FILTER($J37:BV37, $J$8:BV$8=""Required""))&lt;$F$80, ""Behind"", IF(COUNTA(FILTER($J37:BV37, $J$8:BV$8=""Required"")) &gt; $H$80, ""Ahead!"", IF(AND(COUNTA(FILTER($J37:BV37, $J$8:BV$8=""Required""))&gt;$F$80, COUNTA(FILTER("&amp;"$J37:BV37, $J$8:BV$8=""Required""))&lt;$G$80 ), ""On Pace"", IF(COUNTA(FILTER($J37:BV37, $J$8:BV$8=""Required"")) = $G$80, ""On Pace"", IF(COUNTA(FILTER($J37:BV37, $J$8:BV$8=""Required"")) = $F$80,""On Pace"", IF(COUNTA(FILTER($J37:BV37, $J$8:BV$8=""Required"&amp;"""))=$G$80, ""On Pace"", ""Ahead!"")))))), ""On Pace""))"),"Behind")</f>
        <v>Behind</v>
      </c>
      <c r="F37" s="283" t="str">
        <f>IFERROR(__xludf.DUMMYFUNCTION("IF(ISBLANK(D37), ""-"", SPARKLINE($H37,{""charttype"",""bar"";""color1"", ""green"";""max"",$E$8}))"),"")</f>
        <v/>
      </c>
      <c r="G37" s="284">
        <f t="shared" si="1"/>
        <v>0.5</v>
      </c>
      <c r="H37" s="285">
        <f>IFERROR(__xludf.DUMMYFUNCTION("IF(ISBLANK(D37), ""-"", COUNTA(FILTER($J37:BV37, $J$8:BV$8=""Required"")))"),16.0)</f>
        <v>16</v>
      </c>
      <c r="I37" s="285" t="str">
        <f t="array" ref="I37">IFERROR(INDIRECT(ADDRESS(7, CELL("col",LOOKUP(1, 1/(J37:BM37&lt;&gt;""),J37:BM37)))))</f>
        <v>Display Date</v>
      </c>
      <c r="J37" s="286" t="s">
        <v>365</v>
      </c>
      <c r="K37" s="286" t="s">
        <v>365</v>
      </c>
      <c r="L37" s="286" t="s">
        <v>365</v>
      </c>
      <c r="M37" s="286" t="s">
        <v>365</v>
      </c>
      <c r="N37" s="282"/>
      <c r="O37" s="286" t="s">
        <v>365</v>
      </c>
      <c r="P37" s="282"/>
      <c r="Q37" s="286" t="s">
        <v>365</v>
      </c>
      <c r="R37" s="286" t="s">
        <v>365</v>
      </c>
      <c r="S37" s="286" t="s">
        <v>365</v>
      </c>
      <c r="T37" s="286" t="s">
        <v>365</v>
      </c>
      <c r="U37" s="286" t="s">
        <v>365</v>
      </c>
      <c r="V37" s="286" t="s">
        <v>365</v>
      </c>
      <c r="W37" s="286" t="s">
        <v>365</v>
      </c>
      <c r="X37" s="282"/>
      <c r="Y37" s="282"/>
      <c r="Z37" s="282"/>
      <c r="AA37" s="282"/>
      <c r="AB37" s="282"/>
      <c r="AC37" s="282"/>
      <c r="AD37" s="282"/>
      <c r="AE37" s="282"/>
      <c r="AF37" s="282"/>
      <c r="AG37" s="282"/>
      <c r="AH37" s="282"/>
      <c r="AI37" s="282"/>
      <c r="AJ37" s="282"/>
      <c r="AK37" s="282"/>
      <c r="AL37" s="286" t="s">
        <v>365</v>
      </c>
      <c r="AM37" s="286" t="s">
        <v>365</v>
      </c>
      <c r="AN37" s="286" t="s">
        <v>365</v>
      </c>
      <c r="AO37" s="286" t="s">
        <v>365</v>
      </c>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8"/>
      <c r="BO37" s="288"/>
      <c r="BP37" s="288"/>
      <c r="BQ37" s="288"/>
      <c r="BR37" s="288"/>
      <c r="BS37" s="288"/>
      <c r="BT37" s="288"/>
      <c r="BU37" s="288"/>
      <c r="BV37" s="6"/>
    </row>
    <row r="38">
      <c r="A38" s="216"/>
      <c r="B38" s="239"/>
      <c r="C38" s="19"/>
      <c r="D38" s="281">
        <v>35597.0</v>
      </c>
      <c r="E38" s="282" t="str">
        <f>IFERROR(__xludf.DUMMYFUNCTION("IF(ISBLANK(D38),""-"", IFERROR(IF(COUNTA(FILTER($J38:BV38, $J$8:BV$8=""Required""))&lt;$F$80, ""Behind"", IF(COUNTA(FILTER($J38:BV38, $J$8:BV$8=""Required"")) &gt; $H$80, ""Ahead!"", IF(AND(COUNTA(FILTER($J38:BV38, $J$8:BV$8=""Required""))&gt;$F$80, COUNTA(FILTER("&amp;"$J38:BV38, $J$8:BV$8=""Required""))&lt;$G$80 ), ""On Pace"", IF(COUNTA(FILTER($J38:BV38, $J$8:BV$8=""Required"")) = $G$80, ""On Pace"", IF(COUNTA(FILTER($J38:BV38, $J$8:BV$8=""Required"")) = $F$80,""On Pace"", IF(COUNTA(FILTER($J38:BV38, $J$8:BV$8=""Required"&amp;"""))=$G$80, ""On Pace"", ""Ahead!"")))))), ""On Pace""))"),"Behind")</f>
        <v>Behind</v>
      </c>
      <c r="F38" s="283" t="str">
        <f>IFERROR(__xludf.DUMMYFUNCTION("IF(ISBLANK(D38), ""-"", SPARKLINE($H38,{""charttype"",""bar"";""color1"", ""green"";""max"",$E$8}))"),"")</f>
        <v/>
      </c>
      <c r="G38" s="284">
        <f t="shared" si="1"/>
        <v>0.71875</v>
      </c>
      <c r="H38" s="285">
        <f>IFERROR(__xludf.DUMMYFUNCTION("IF(ISBLANK(D38), ""-"", COUNTA(FILTER($J38:BV38, $J$8:BV$8=""Required"")))"),23.0)</f>
        <v>23</v>
      </c>
      <c r="I38" s="285" t="str">
        <f t="array" ref="I38">IFERROR(INDIRECT(ADDRESS(7, CELL("col",LOOKUP(1, 1/(J38:BM38&lt;&gt;""),J38:BM38)))))</f>
        <v>Dojo Survey</v>
      </c>
      <c r="J38" s="286" t="s">
        <v>383</v>
      </c>
      <c r="K38" s="292" t="s">
        <v>383</v>
      </c>
      <c r="L38" s="292" t="s">
        <v>383</v>
      </c>
      <c r="M38" s="292" t="s">
        <v>383</v>
      </c>
      <c r="N38" s="292" t="s">
        <v>383</v>
      </c>
      <c r="O38" s="292" t="s">
        <v>383</v>
      </c>
      <c r="P38" s="292" t="s">
        <v>383</v>
      </c>
      <c r="Q38" s="292" t="s">
        <v>383</v>
      </c>
      <c r="R38" s="292" t="s">
        <v>383</v>
      </c>
      <c r="S38" s="292" t="s">
        <v>383</v>
      </c>
      <c r="T38" s="292" t="s">
        <v>383</v>
      </c>
      <c r="U38" s="292" t="s">
        <v>383</v>
      </c>
      <c r="V38" s="292" t="s">
        <v>383</v>
      </c>
      <c r="W38" s="292" t="s">
        <v>383</v>
      </c>
      <c r="X38" s="282"/>
      <c r="Y38" s="292" t="s">
        <v>383</v>
      </c>
      <c r="Z38" s="292" t="s">
        <v>383</v>
      </c>
      <c r="AA38" s="282"/>
      <c r="AB38" s="282"/>
      <c r="AC38" s="282"/>
      <c r="AD38" s="282"/>
      <c r="AE38" s="282"/>
      <c r="AF38" s="282"/>
      <c r="AG38" s="282"/>
      <c r="AH38" s="282"/>
      <c r="AI38" s="282"/>
      <c r="AJ38" s="282"/>
      <c r="AK38" s="282"/>
      <c r="AL38" s="292" t="s">
        <v>383</v>
      </c>
      <c r="AM38" s="292" t="s">
        <v>383</v>
      </c>
      <c r="AN38" s="292" t="s">
        <v>383</v>
      </c>
      <c r="AO38" s="286" t="s">
        <v>383</v>
      </c>
      <c r="AP38" s="286" t="s">
        <v>383</v>
      </c>
      <c r="AQ38" s="286" t="s">
        <v>383</v>
      </c>
      <c r="AR38" s="286" t="s">
        <v>383</v>
      </c>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8"/>
      <c r="BO38" s="288"/>
      <c r="BP38" s="288"/>
      <c r="BQ38" s="288"/>
      <c r="BR38" s="288"/>
      <c r="BS38" s="288"/>
      <c r="BT38" s="288"/>
      <c r="BU38" s="288"/>
      <c r="BV38" s="6"/>
    </row>
    <row r="39">
      <c r="A39" s="216"/>
      <c r="B39" s="239"/>
      <c r="C39" s="19"/>
      <c r="D39" s="281">
        <v>45988.0</v>
      </c>
      <c r="E39" s="282" t="str">
        <f>IFERROR(__xludf.DUMMYFUNCTION("IF(ISBLANK(D39),""-"", IFERROR(IF(COUNTA(FILTER($J39:BV39, $J$8:BV$8=""Required""))&lt;$F$80, ""Behind"", IF(COUNTA(FILTER($J39:BV39, $J$8:BV$8=""Required"")) &gt; $H$80, ""Ahead!"", IF(AND(COUNTA(FILTER($J39:BV39, $J$8:BV$8=""Required""))&gt;$F$80, COUNTA(FILTER("&amp;"$J39:BV39, $J$8:BV$8=""Required""))&lt;$G$80 ), ""On Pace"", IF(COUNTA(FILTER($J39:BV39, $J$8:BV$8=""Required"")) = $G$80, ""On Pace"", IF(COUNTA(FILTER($J39:BV39, $J$8:BV$8=""Required"")) = $F$80,""On Pace"", IF(COUNTA(FILTER($J39:BV39, $J$8:BV$8=""Required"&amp;"""))=$G$80, ""On Pace"", ""Ahead!"")))))), ""On Pace""))"),"Behind")</f>
        <v>Behind</v>
      </c>
      <c r="F39" s="283" t="str">
        <f>IFERROR(__xludf.DUMMYFUNCTION("IF(ISBLANK(D39), ""-"", SPARKLINE($H39,{""charttype"",""bar"";""color1"", ""green"";""max"",$E$8}))"),"")</f>
        <v/>
      </c>
      <c r="G39" s="284">
        <f t="shared" si="1"/>
        <v>0.6875</v>
      </c>
      <c r="H39" s="285">
        <f>IFERROR(__xludf.DUMMYFUNCTION("IF(ISBLANK(D39), ""-"", COUNTA(FILTER($J39:BV39, $J$8:BV$8=""Required"")))"),22.0)</f>
        <v>22</v>
      </c>
      <c r="I39" s="285" t="str">
        <f t="array" ref="I39">IFERROR(INDIRECT(ADDRESS(7, CELL("col",LOOKUP(1, 1/(J39:BM39&lt;&gt;""),J39:BM39)))))</f>
        <v>Dojo Survey</v>
      </c>
      <c r="J39" s="286" t="s">
        <v>365</v>
      </c>
      <c r="K39" s="286" t="s">
        <v>365</v>
      </c>
      <c r="L39" s="286" t="s">
        <v>365</v>
      </c>
      <c r="M39" s="286" t="s">
        <v>365</v>
      </c>
      <c r="N39" s="286" t="s">
        <v>365</v>
      </c>
      <c r="O39" s="286" t="s">
        <v>365</v>
      </c>
      <c r="P39" s="286" t="s">
        <v>365</v>
      </c>
      <c r="Q39" s="286" t="s">
        <v>365</v>
      </c>
      <c r="R39" s="286" t="s">
        <v>365</v>
      </c>
      <c r="S39" s="286" t="s">
        <v>365</v>
      </c>
      <c r="T39" s="286" t="s">
        <v>365</v>
      </c>
      <c r="U39" s="286" t="s">
        <v>365</v>
      </c>
      <c r="V39" s="286" t="s">
        <v>365</v>
      </c>
      <c r="W39" s="286" t="s">
        <v>365</v>
      </c>
      <c r="X39" s="282"/>
      <c r="Y39" s="286" t="s">
        <v>365</v>
      </c>
      <c r="Z39" s="282"/>
      <c r="AA39" s="282"/>
      <c r="AB39" s="282"/>
      <c r="AC39" s="282"/>
      <c r="AD39" s="282"/>
      <c r="AE39" s="282"/>
      <c r="AF39" s="282"/>
      <c r="AG39" s="282"/>
      <c r="AH39" s="282"/>
      <c r="AI39" s="282"/>
      <c r="AJ39" s="282"/>
      <c r="AK39" s="282"/>
      <c r="AL39" s="286" t="s">
        <v>365</v>
      </c>
      <c r="AM39" s="286" t="s">
        <v>365</v>
      </c>
      <c r="AN39" s="286" t="s">
        <v>365</v>
      </c>
      <c r="AO39" s="286" t="s">
        <v>365</v>
      </c>
      <c r="AP39" s="286" t="s">
        <v>365</v>
      </c>
      <c r="AQ39" s="286" t="s">
        <v>365</v>
      </c>
      <c r="AR39" s="286" t="s">
        <v>365</v>
      </c>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8"/>
      <c r="BO39" s="288"/>
      <c r="BP39" s="288"/>
      <c r="BQ39" s="288"/>
      <c r="BR39" s="288"/>
      <c r="BS39" s="288"/>
      <c r="BT39" s="288"/>
      <c r="BU39" s="288"/>
      <c r="BV39" s="6"/>
    </row>
    <row r="40">
      <c r="A40" s="216"/>
      <c r="B40" s="239"/>
      <c r="C40" s="19"/>
      <c r="D40" s="293">
        <v>46221.0</v>
      </c>
      <c r="E40" s="294" t="str">
        <f>IFERROR(__xludf.DUMMYFUNCTION("IF(ISBLANK(D40),""-"", IFERROR(IF(COUNTA(FILTER($J40:BV40, $J$8:BV$8=""Required""))&lt;$F$80, ""Behind"", IF(COUNTA(FILTER($J40:BV40, $J$8:BV$8=""Required"")) &gt; $H$80, ""Ahead!"", IF(AND(COUNTA(FILTER($J40:BV40, $J$8:BV$8=""Required""))&gt;$F$80, COUNTA(FILTER("&amp;"$J40:BV40, $J$8:BV$8=""Required""))&lt;$G$80 ), ""On Pace"", IF(COUNTA(FILTER($J40:BV40, $J$8:BV$8=""Required"")) = $G$80, ""On Pace"", IF(COUNTA(FILTER($J40:BV40, $J$8:BV$8=""Required"")) = $F$80,""On Pace"", IF(COUNTA(FILTER($J40:BV40, $J$8:BV$8=""Required"&amp;"""))=$G$80, ""On Pace"", ""Ahead!"")))))), ""On Pace""))"),"Behind")</f>
        <v>Behind</v>
      </c>
      <c r="F40" s="295" t="str">
        <f>IFERROR(__xludf.DUMMYFUNCTION("IF(ISBLANK(D40), ""-"", SPARKLINE($H40,{""charttype"",""bar"";""color1"", ""green"";""max"",$E$8}))"),"")</f>
        <v/>
      </c>
      <c r="G40" s="296">
        <f t="shared" si="1"/>
        <v>0</v>
      </c>
      <c r="H40" s="294">
        <f>IFERROR(__xludf.DUMMYFUNCTION("IF(ISBLANK(D40), ""-"", COUNTA(FILTER($J40:BV40, $J$8:BV$8=""Required"")))"),0.0)</f>
        <v>0</v>
      </c>
      <c r="I40" s="294" t="str">
        <f t="array" ref="I40">IFERROR(INDIRECT(ADDRESS(7, CELL("col",LOOKUP(1, 1/(J40:BM40&lt;&gt;""),J40:BM40)))))</f>
        <v/>
      </c>
      <c r="J40" s="297"/>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8"/>
    </row>
    <row r="41">
      <c r="A41" s="216"/>
      <c r="B41" s="239"/>
      <c r="C41" s="19"/>
      <c r="D41" s="281">
        <v>39952.0</v>
      </c>
      <c r="E41" s="282" t="str">
        <f>IFERROR(__xludf.DUMMYFUNCTION("IF(ISBLANK(D41),""-"", IFERROR(IF(COUNTA(FILTER($J41:BV41, $J$8:BV$8=""Required""))&lt;$F$80, ""Behind"", IF(COUNTA(FILTER($J41:BV41, $J$8:BV$8=""Required"")) &gt; $H$80, ""Ahead!"", IF(AND(COUNTA(FILTER($J41:BV41, $J$8:BV$8=""Required""))&gt;$F$80, COUNTA(FILTER("&amp;"$J41:BV41, $J$8:BV$8=""Required""))&lt;$G$80 ), ""On Pace"", IF(COUNTA(FILTER($J41:BV41, $J$8:BV$8=""Required"")) = $G$80, ""On Pace"", IF(COUNTA(FILTER($J41:BV41, $J$8:BV$8=""Required"")) = $F$80,""On Pace"", IF(COUNTA(FILTER($J41:BV41, $J$8:BV$8=""Required"&amp;"""))=$G$80, ""On Pace"", ""Ahead!"")))))), ""On Pace""))"),"Behind")</f>
        <v>Behind</v>
      </c>
      <c r="F41" s="283" t="str">
        <f>IFERROR(__xludf.DUMMYFUNCTION("IF(ISBLANK(D41), ""-"", SPARKLINE($H41,{""charttype"",""bar"";""color1"", ""green"";""max"",$E$8}))"),"")</f>
        <v/>
      </c>
      <c r="G41" s="284">
        <f t="shared" si="1"/>
        <v>0.53125</v>
      </c>
      <c r="H41" s="285">
        <f>IFERROR(__xludf.DUMMYFUNCTION("IF(ISBLANK(D41), ""-"", COUNTA(FILTER($J41:BV41, $J$8:BV$8=""Required"")))"),17.0)</f>
        <v>17</v>
      </c>
      <c r="I41" s="285" t="str">
        <f t="array" ref="I41">IFERROR(INDIRECT(ADDRESS(7, CELL("col",LOOKUP(1, 1/(J41:BM41&lt;&gt;""),J41:BM41)))))</f>
        <v>Hello Human</v>
      </c>
      <c r="J41" s="299" t="s">
        <v>365</v>
      </c>
      <c r="K41" s="299" t="s">
        <v>365</v>
      </c>
      <c r="L41" s="299" t="s">
        <v>365</v>
      </c>
      <c r="M41" s="299" t="s">
        <v>365</v>
      </c>
      <c r="N41" s="299" t="s">
        <v>365</v>
      </c>
      <c r="O41" s="282"/>
      <c r="P41" s="282"/>
      <c r="Q41" s="286" t="s">
        <v>365</v>
      </c>
      <c r="R41" s="286" t="s">
        <v>365</v>
      </c>
      <c r="S41" s="286" t="s">
        <v>365</v>
      </c>
      <c r="T41" s="286" t="s">
        <v>365</v>
      </c>
      <c r="U41" s="286" t="s">
        <v>365</v>
      </c>
      <c r="V41" s="286" t="s">
        <v>365</v>
      </c>
      <c r="W41" s="286" t="s">
        <v>365</v>
      </c>
      <c r="X41" s="282"/>
      <c r="Y41" s="299" t="s">
        <v>365</v>
      </c>
      <c r="Z41" s="299" t="s">
        <v>365</v>
      </c>
      <c r="AA41" s="282"/>
      <c r="AB41" s="282"/>
      <c r="AC41" s="282"/>
      <c r="AD41" s="282"/>
      <c r="AE41" s="282"/>
      <c r="AF41" s="282"/>
      <c r="AG41" s="282"/>
      <c r="AH41" s="282"/>
      <c r="AI41" s="282"/>
      <c r="AJ41" s="282"/>
      <c r="AK41" s="282"/>
      <c r="AL41" s="299" t="s">
        <v>365</v>
      </c>
      <c r="AM41" s="299" t="s">
        <v>365</v>
      </c>
      <c r="AN41" s="299" t="s">
        <v>365</v>
      </c>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8"/>
      <c r="BO41" s="288"/>
      <c r="BP41" s="288"/>
      <c r="BQ41" s="288"/>
      <c r="BR41" s="288"/>
      <c r="BS41" s="288"/>
      <c r="BT41" s="288"/>
      <c r="BU41" s="288"/>
      <c r="BV41" s="6"/>
    </row>
    <row r="42">
      <c r="A42" s="216"/>
      <c r="B42" s="239"/>
      <c r="C42" s="19"/>
      <c r="D42" s="281">
        <v>39009.0</v>
      </c>
      <c r="E42" s="282" t="str">
        <f>IFERROR(__xludf.DUMMYFUNCTION("IF(ISBLANK(D42),""-"", IFERROR(IF(COUNTA(FILTER($J42:BV42, $J$8:BV$8=""Required""))&lt;$F$80, ""Behind"", IF(COUNTA(FILTER($J42:BV42, $J$8:BV$8=""Required"")) &gt; $H$80, ""Ahead!"", IF(AND(COUNTA(FILTER($J42:BV42, $J$8:BV$8=""Required""))&gt;$F$80, COUNTA(FILTER("&amp;"$J42:BV42, $J$8:BV$8=""Required""))&lt;$G$80 ), ""On Pace"", IF(COUNTA(FILTER($J42:BV42, $J$8:BV$8=""Required"")) = $G$80, ""On Pace"", IF(COUNTA(FILTER($J42:BV42, $J$8:BV$8=""Required"")) = $F$80,""On Pace"", IF(COUNTA(FILTER($J42:BV42, $J$8:BV$8=""Required"&amp;"""))=$G$80, ""On Pace"", ""Ahead!"")))))), ""On Pace""))"),"On Pace")</f>
        <v>On Pace</v>
      </c>
      <c r="F42" s="283" t="str">
        <f>IFERROR(__xludf.DUMMYFUNCTION("IF(ISBLANK(D42), ""-"", SPARKLINE($H42,{""charttype"",""bar"";""color1"", ""green"";""max"",$E$8}))"),"")</f>
        <v/>
      </c>
      <c r="G42" s="284">
        <f t="shared" si="1"/>
        <v>1</v>
      </c>
      <c r="H42" s="285">
        <f>IFERROR(__xludf.DUMMYFUNCTION("IF(ISBLANK(D42), ""-"", COUNTA(FILTER($J42:BV42, $J$8:BV$8=""Required"")))"),32.0)</f>
        <v>32</v>
      </c>
      <c r="I42" s="285" t="str">
        <f t="array" ref="I42">IFERROR(INDIRECT(ADDRESS(7, CELL("col",LOOKUP(1, 1/(J42:BM42&lt;&gt;""),J42:BM42)))))</f>
        <v>Controller and Views</v>
      </c>
      <c r="J42" s="286" t="s">
        <v>365</v>
      </c>
      <c r="K42" s="287" t="s">
        <v>365</v>
      </c>
      <c r="L42" s="287" t="s">
        <v>365</v>
      </c>
      <c r="M42" s="287" t="s">
        <v>365</v>
      </c>
      <c r="N42" s="286" t="s">
        <v>365</v>
      </c>
      <c r="O42" s="286" t="s">
        <v>365</v>
      </c>
      <c r="P42" s="286" t="s">
        <v>365</v>
      </c>
      <c r="Q42" s="286" t="s">
        <v>365</v>
      </c>
      <c r="R42" s="286" t="s">
        <v>365</v>
      </c>
      <c r="S42" s="286" t="s">
        <v>365</v>
      </c>
      <c r="T42" s="286" t="s">
        <v>365</v>
      </c>
      <c r="U42" s="286" t="s">
        <v>365</v>
      </c>
      <c r="V42" s="286" t="s">
        <v>365</v>
      </c>
      <c r="W42" s="286" t="s">
        <v>365</v>
      </c>
      <c r="X42" s="282"/>
      <c r="Y42" s="286" t="s">
        <v>365</v>
      </c>
      <c r="Z42" s="286" t="s">
        <v>365</v>
      </c>
      <c r="AA42" s="282"/>
      <c r="AB42" s="282"/>
      <c r="AC42" s="282"/>
      <c r="AD42" s="282"/>
      <c r="AE42" s="282"/>
      <c r="AF42" s="282"/>
      <c r="AG42" s="282"/>
      <c r="AH42" s="282"/>
      <c r="AI42" s="282"/>
      <c r="AJ42" s="282"/>
      <c r="AK42" s="282"/>
      <c r="AL42" s="286" t="s">
        <v>365</v>
      </c>
      <c r="AM42" s="286" t="s">
        <v>365</v>
      </c>
      <c r="AN42" s="286" t="s">
        <v>365</v>
      </c>
      <c r="AO42" s="286" t="s">
        <v>365</v>
      </c>
      <c r="AP42" s="286" t="s">
        <v>365</v>
      </c>
      <c r="AQ42" s="286" t="s">
        <v>365</v>
      </c>
      <c r="AR42" s="286" t="s">
        <v>365</v>
      </c>
      <c r="AS42" s="286" t="s">
        <v>365</v>
      </c>
      <c r="AT42" s="286" t="s">
        <v>365</v>
      </c>
      <c r="AU42" s="286" t="s">
        <v>365</v>
      </c>
      <c r="AV42" s="286" t="s">
        <v>365</v>
      </c>
      <c r="AW42" s="286" t="s">
        <v>365</v>
      </c>
      <c r="AX42" s="286" t="s">
        <v>365</v>
      </c>
      <c r="AY42" s="282"/>
      <c r="AZ42" s="286" t="s">
        <v>365</v>
      </c>
      <c r="BA42" s="282"/>
      <c r="BB42" s="286" t="s">
        <v>365</v>
      </c>
      <c r="BC42" s="282"/>
      <c r="BD42" s="282"/>
      <c r="BE42" s="282"/>
      <c r="BF42" s="282"/>
      <c r="BG42" s="282"/>
      <c r="BH42" s="286" t="s">
        <v>365</v>
      </c>
      <c r="BI42" s="282"/>
      <c r="BJ42" s="282"/>
      <c r="BK42" s="282"/>
      <c r="BL42" s="282"/>
      <c r="BM42" s="282"/>
      <c r="BN42" s="288"/>
      <c r="BO42" s="288"/>
      <c r="BP42" s="288"/>
      <c r="BQ42" s="288"/>
      <c r="BR42" s="288"/>
      <c r="BS42" s="288"/>
      <c r="BT42" s="288"/>
      <c r="BU42" s="288"/>
      <c r="BV42" s="6"/>
    </row>
    <row r="43">
      <c r="A43" s="216"/>
      <c r="B43" s="239"/>
      <c r="C43" s="19"/>
      <c r="D43" s="281">
        <v>47741.0</v>
      </c>
      <c r="E43" s="282" t="str">
        <f>IFERROR(__xludf.DUMMYFUNCTION("IF(ISBLANK(D43),""-"", IFERROR(IF(COUNTA(FILTER($J43:BV43, $J$8:BV$8=""Required""))&lt;$F$80, ""Behind"", IF(COUNTA(FILTER($J43:BV43, $J$8:BV$8=""Required"")) &gt; $H$80, ""Ahead!"", IF(AND(COUNTA(FILTER($J43:BV43, $J$8:BV$8=""Required""))&gt;$F$80, COUNTA(FILTER("&amp;"$J43:BV43, $J$8:BV$8=""Required""))&lt;$G$80 ), ""On Pace"", IF(COUNTA(FILTER($J43:BV43, $J$8:BV$8=""Required"")) = $G$80, ""On Pace"", IF(COUNTA(FILTER($J43:BV43, $J$8:BV$8=""Required"")) = $F$80,""On Pace"", IF(COUNTA(FILTER($J43:BV43, $J$8:BV$8=""Required"&amp;"""))=$G$80, ""On Pace"", ""Ahead!"")))))), ""On Pace""))"),"Behind")</f>
        <v>Behind</v>
      </c>
      <c r="F43" s="283" t="str">
        <f>IFERROR(__xludf.DUMMYFUNCTION("IF(ISBLANK(D43), ""-"", SPARKLINE($H43,{""charttype"",""bar"";""color1"", ""green"";""max"",$E$8}))"),"")</f>
        <v/>
      </c>
      <c r="G43" s="284">
        <f t="shared" si="1"/>
        <v>0.78125</v>
      </c>
      <c r="H43" s="285">
        <f>IFERROR(__xludf.DUMMYFUNCTION("IF(ISBLANK(D43), ""-"", COUNTA(FILTER($J43:BV43, $J$8:BV$8=""Required"")))"),25.0)</f>
        <v>25</v>
      </c>
      <c r="I43" s="285" t="str">
        <f t="array" ref="I43">IFERROR(INDIRECT(ADDRESS(7, CELL("col",LOOKUP(1, 1/(J43:BM43&lt;&gt;""),J43:BM43)))))</f>
        <v>Languages</v>
      </c>
      <c r="J43" s="286" t="s">
        <v>365</v>
      </c>
      <c r="K43" s="286" t="s">
        <v>365</v>
      </c>
      <c r="L43" s="286" t="s">
        <v>365</v>
      </c>
      <c r="M43" s="286" t="s">
        <v>365</v>
      </c>
      <c r="N43" s="286" t="s">
        <v>384</v>
      </c>
      <c r="O43" s="286" t="s">
        <v>384</v>
      </c>
      <c r="P43" s="286" t="s">
        <v>384</v>
      </c>
      <c r="Q43" s="286" t="s">
        <v>365</v>
      </c>
      <c r="R43" s="300" t="s">
        <v>365</v>
      </c>
      <c r="S43" s="286" t="s">
        <v>365</v>
      </c>
      <c r="T43" s="286" t="s">
        <v>365</v>
      </c>
      <c r="U43" s="286" t="s">
        <v>365</v>
      </c>
      <c r="V43" s="286" t="s">
        <v>365</v>
      </c>
      <c r="W43" s="286" t="s">
        <v>365</v>
      </c>
      <c r="X43" s="286"/>
      <c r="Y43" s="301" t="s">
        <v>365</v>
      </c>
      <c r="Z43" s="286" t="s">
        <v>384</v>
      </c>
      <c r="AA43" s="282"/>
      <c r="AB43" s="282"/>
      <c r="AC43" s="282"/>
      <c r="AD43" s="282"/>
      <c r="AE43" s="282"/>
      <c r="AF43" s="282"/>
      <c r="AG43" s="282"/>
      <c r="AH43" s="282"/>
      <c r="AI43" s="282"/>
      <c r="AJ43" s="282"/>
      <c r="AK43" s="282"/>
      <c r="AL43" s="286" t="s">
        <v>365</v>
      </c>
      <c r="AM43" s="286" t="s">
        <v>365</v>
      </c>
      <c r="AN43" s="286" t="s">
        <v>365</v>
      </c>
      <c r="AO43" s="286" t="s">
        <v>365</v>
      </c>
      <c r="AP43" s="286" t="s">
        <v>365</v>
      </c>
      <c r="AQ43" s="286" t="s">
        <v>384</v>
      </c>
      <c r="AR43" s="286" t="s">
        <v>384</v>
      </c>
      <c r="AS43" s="301" t="s">
        <v>365</v>
      </c>
      <c r="AT43" s="282"/>
      <c r="AU43" s="282"/>
      <c r="AV43" s="286" t="s">
        <v>365</v>
      </c>
      <c r="AW43" s="282"/>
      <c r="AX43" s="282"/>
      <c r="AY43" s="282"/>
      <c r="AZ43" s="282"/>
      <c r="BA43" s="282"/>
      <c r="BB43" s="282"/>
      <c r="BC43" s="282"/>
      <c r="BD43" s="282"/>
      <c r="BE43" s="282"/>
      <c r="BF43" s="282"/>
      <c r="BG43" s="282"/>
      <c r="BH43" s="282"/>
      <c r="BI43" s="282"/>
      <c r="BJ43" s="282"/>
      <c r="BK43" s="282"/>
      <c r="BL43" s="282"/>
      <c r="BM43" s="282"/>
      <c r="BN43" s="288"/>
      <c r="BO43" s="288"/>
      <c r="BP43" s="288"/>
      <c r="BQ43" s="288"/>
      <c r="BR43" s="288"/>
      <c r="BS43" s="288"/>
      <c r="BT43" s="288"/>
      <c r="BU43" s="288"/>
      <c r="BV43" s="6"/>
    </row>
    <row r="44">
      <c r="A44" s="216"/>
      <c r="B44" s="239"/>
      <c r="C44" s="19"/>
      <c r="D44" s="281">
        <v>47486.0</v>
      </c>
      <c r="E44" s="282" t="str">
        <f>IFERROR(__xludf.DUMMYFUNCTION("IF(ISBLANK(D44),""-"", IFERROR(IF(COUNTA(FILTER($J44:BV44, $J$8:BV$8=""Required""))&lt;$F$80, ""Behind"", IF(COUNTA(FILTER($J44:BV44, $J$8:BV$8=""Required"")) &gt; $H$80, ""Ahead!"", IF(AND(COUNTA(FILTER($J44:BV44, $J$8:BV$8=""Required""))&gt;$F$80, COUNTA(FILTER("&amp;"$J44:BV44, $J$8:BV$8=""Required""))&lt;$G$80 ), ""On Pace"", IF(COUNTA(FILTER($J44:BV44, $J$8:BV$8=""Required"")) = $G$80, ""On Pace"", IF(COUNTA(FILTER($J44:BV44, $J$8:BV$8=""Required"")) = $F$80,""On Pace"", IF(COUNTA(FILTER($J44:BV44, $J$8:BV$8=""Required"&amp;"""))=$G$80, ""On Pace"", ""Ahead!"")))))), ""On Pace""))"),"Behind")</f>
        <v>Behind</v>
      </c>
      <c r="F44" s="283" t="str">
        <f>IFERROR(__xludf.DUMMYFUNCTION("IF(ISBLANK(D44), ""-"", SPARKLINE($H44,{""charttype"",""bar"";""color1"", ""green"";""max"",$E$8}))"),"")</f>
        <v/>
      </c>
      <c r="G44" s="284">
        <f t="shared" si="1"/>
        <v>0.0625</v>
      </c>
      <c r="H44" s="285">
        <f>IFERROR(__xludf.DUMMYFUNCTION("IF(ISBLANK(D44), ""-"", COUNTA(FILTER($J44:BV44, $J$8:BV$8=""Required"")))"),2.0)</f>
        <v>2</v>
      </c>
      <c r="I44" s="285" t="str">
        <f t="array" ref="I44">IFERROR(INDIRECT(ADDRESS(7, CELL("col",LOOKUP(1, 1/(J44:BM44&lt;&gt;""),J44:BM44)))))</f>
        <v>FizzBuzz</v>
      </c>
      <c r="J44" s="286" t="s">
        <v>385</v>
      </c>
      <c r="K44" s="286" t="s">
        <v>385</v>
      </c>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8"/>
      <c r="BO44" s="288"/>
      <c r="BP44" s="288"/>
      <c r="BQ44" s="288"/>
      <c r="BR44" s="288"/>
      <c r="BS44" s="288"/>
      <c r="BT44" s="288"/>
      <c r="BU44" s="288"/>
      <c r="BV44" s="6"/>
    </row>
    <row r="45">
      <c r="A45" s="216"/>
      <c r="B45" s="239"/>
      <c r="C45" s="19"/>
      <c r="D45" s="281">
        <v>47779.0</v>
      </c>
      <c r="E45" s="282" t="str">
        <f>IFERROR(__xludf.DUMMYFUNCTION("IF(ISBLANK(D45),""-"", IFERROR(IF(COUNTA(FILTER($J45:BV45, $J$8:BV$8=""Required""))&lt;$F$80, ""Behind"", IF(COUNTA(FILTER($J45:BV45, $J$8:BV$8=""Required"")) &gt; $H$80, ""Ahead!"", IF(AND(COUNTA(FILTER($J45:BV45, $J$8:BV$8=""Required""))&gt;$F$80, COUNTA(FILTER("&amp;"$J45:BV45, $J$8:BV$8=""Required""))&lt;$G$80 ), ""On Pace"", IF(COUNTA(FILTER($J45:BV45, $J$8:BV$8=""Required"")) = $G$80, ""On Pace"", IF(COUNTA(FILTER($J45:BV45, $J$8:BV$8=""Required"")) = $F$80,""On Pace"", IF(COUNTA(FILTER($J45:BV45, $J$8:BV$8=""Required"&amp;"""))=$G$80, ""On Pace"", ""Ahead!"")))))), ""On Pace""))"),"Behind")</f>
        <v>Behind</v>
      </c>
      <c r="F45" s="283" t="str">
        <f>IFERROR(__xludf.DUMMYFUNCTION("IF(ISBLANK(D45), ""-"", SPARKLINE($H45,{""charttype"",""bar"";""color1"", ""green"";""max"",$E$8}))"),"")</f>
        <v/>
      </c>
      <c r="G45" s="284">
        <f t="shared" si="1"/>
        <v>0.46875</v>
      </c>
      <c r="H45" s="285">
        <f>IFERROR(__xludf.DUMMYFUNCTION("IF(ISBLANK(D45), ""-"", COUNTA(FILTER($J45:BV45, $J$8:BV$8=""Required"")))"),15.0)</f>
        <v>15</v>
      </c>
      <c r="I45" s="285" t="str">
        <f t="array" ref="I45">IFERROR(INDIRECT(ADDRESS(7, CELL("col",LOOKUP(1, 1/(J45:BM45&lt;&gt;""),J45:BM45)))))</f>
        <v>Hello Human</v>
      </c>
      <c r="J45" s="286" t="s">
        <v>365</v>
      </c>
      <c r="K45" s="286" t="s">
        <v>365</v>
      </c>
      <c r="L45" s="286" t="s">
        <v>365</v>
      </c>
      <c r="M45" s="286" t="s">
        <v>365</v>
      </c>
      <c r="N45" s="286" t="s">
        <v>365</v>
      </c>
      <c r="O45" s="286" t="s">
        <v>365</v>
      </c>
      <c r="P45" s="286" t="s">
        <v>365</v>
      </c>
      <c r="Q45" s="286" t="s">
        <v>365</v>
      </c>
      <c r="R45" s="282"/>
      <c r="S45" s="286" t="s">
        <v>365</v>
      </c>
      <c r="T45" s="286" t="s">
        <v>365</v>
      </c>
      <c r="U45" s="286" t="s">
        <v>365</v>
      </c>
      <c r="V45" s="286" t="s">
        <v>365</v>
      </c>
      <c r="W45" s="282"/>
      <c r="X45" s="282"/>
      <c r="Y45" s="282"/>
      <c r="Z45" s="282"/>
      <c r="AA45" s="282"/>
      <c r="AB45" s="282"/>
      <c r="AC45" s="282"/>
      <c r="AD45" s="282"/>
      <c r="AE45" s="282"/>
      <c r="AF45" s="282"/>
      <c r="AG45" s="282"/>
      <c r="AH45" s="282"/>
      <c r="AI45" s="282"/>
      <c r="AJ45" s="282"/>
      <c r="AK45" s="282"/>
      <c r="AL45" s="286" t="s">
        <v>365</v>
      </c>
      <c r="AM45" s="286" t="s">
        <v>365</v>
      </c>
      <c r="AN45" s="286" t="s">
        <v>365</v>
      </c>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8"/>
      <c r="BO45" s="288"/>
      <c r="BP45" s="288"/>
      <c r="BQ45" s="288"/>
      <c r="BR45" s="288"/>
      <c r="BS45" s="288"/>
      <c r="BT45" s="288"/>
      <c r="BU45" s="288"/>
      <c r="BV45" s="6"/>
    </row>
    <row r="46">
      <c r="A46" s="216"/>
      <c r="B46" s="239"/>
      <c r="C46" s="19"/>
      <c r="D46" s="281">
        <v>47806.0</v>
      </c>
      <c r="E46" s="282" t="str">
        <f>IFERROR(__xludf.DUMMYFUNCTION("IF(ISBLANK(D46),""-"", IFERROR(IF(COUNTA(FILTER($J46:BV46, $J$8:BV$8=""Required""))&lt;$F$80, ""Behind"", IF(COUNTA(FILTER($J46:BV46, $J$8:BV$8=""Required"")) &gt; $H$80, ""Ahead!"", IF(AND(COUNTA(FILTER($J46:BV46, $J$8:BV$8=""Required""))&gt;$F$80, COUNTA(FILTER("&amp;"$J46:BV46, $J$8:BV$8=""Required""))&lt;$G$80 ), ""On Pace"", IF(COUNTA(FILTER($J46:BV46, $J$8:BV$8=""Required"")) = $G$80, ""On Pace"", IF(COUNTA(FILTER($J46:BV46, $J$8:BV$8=""Required"")) = $F$80,""On Pace"", IF(COUNTA(FILTER($J46:BV46, $J$8:BV$8=""Required"&amp;"""))=$G$80, ""On Pace"", ""Ahead!"")))))), ""On Pace""))"),"Behind")</f>
        <v>Behind</v>
      </c>
      <c r="F46" s="283" t="str">
        <f>IFERROR(__xludf.DUMMYFUNCTION("IF(ISBLANK(D46), ""-"", SPARKLINE($H46,{""charttype"",""bar"";""color1"", ""green"";""max"",$E$8}))"),"")</f>
        <v/>
      </c>
      <c r="G46" s="284">
        <f t="shared" si="1"/>
        <v>0.625</v>
      </c>
      <c r="H46" s="285">
        <f>IFERROR(__xludf.DUMMYFUNCTION("IF(ISBLANK(D46), ""-"", COUNTA(FILTER($J46:BV46, $J$8:BV$8=""Required"")))"),20.0)</f>
        <v>20</v>
      </c>
      <c r="I46" s="285" t="str">
        <f t="array" ref="I46">IFERROR(INDIRECT(ADDRESS(7, CELL("col",LOOKUP(1, 1/(J46:BM46&lt;&gt;""),J46:BM46)))))</f>
        <v>Display Date</v>
      </c>
      <c r="J46" s="286" t="s">
        <v>365</v>
      </c>
      <c r="K46" s="286" t="s">
        <v>365</v>
      </c>
      <c r="L46" s="286" t="s">
        <v>365</v>
      </c>
      <c r="M46" s="286" t="s">
        <v>365</v>
      </c>
      <c r="N46" s="286" t="s">
        <v>365</v>
      </c>
      <c r="O46" s="286" t="s">
        <v>365</v>
      </c>
      <c r="P46" s="286" t="s">
        <v>365</v>
      </c>
      <c r="Q46" s="286" t="s">
        <v>365</v>
      </c>
      <c r="R46" s="286" t="s">
        <v>365</v>
      </c>
      <c r="S46" s="286" t="s">
        <v>365</v>
      </c>
      <c r="T46" s="286" t="s">
        <v>365</v>
      </c>
      <c r="U46" s="286" t="s">
        <v>365</v>
      </c>
      <c r="V46" s="286" t="s">
        <v>365</v>
      </c>
      <c r="W46" s="286" t="s">
        <v>365</v>
      </c>
      <c r="X46" s="282"/>
      <c r="Y46" s="286" t="s">
        <v>365</v>
      </c>
      <c r="Z46" s="286" t="s">
        <v>365</v>
      </c>
      <c r="AA46" s="282"/>
      <c r="AB46" s="282"/>
      <c r="AC46" s="282"/>
      <c r="AD46" s="282"/>
      <c r="AE46" s="282"/>
      <c r="AF46" s="282"/>
      <c r="AG46" s="282"/>
      <c r="AH46" s="282"/>
      <c r="AI46" s="282"/>
      <c r="AJ46" s="282"/>
      <c r="AK46" s="282"/>
      <c r="AL46" s="286" t="s">
        <v>365</v>
      </c>
      <c r="AM46" s="286" t="s">
        <v>365</v>
      </c>
      <c r="AN46" s="286" t="s">
        <v>365</v>
      </c>
      <c r="AO46" s="286" t="s">
        <v>365</v>
      </c>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8"/>
      <c r="BO46" s="288"/>
      <c r="BP46" s="288"/>
      <c r="BQ46" s="288"/>
      <c r="BR46" s="288"/>
      <c r="BS46" s="288"/>
      <c r="BT46" s="288"/>
      <c r="BU46" s="288"/>
      <c r="BV46" s="6"/>
    </row>
    <row r="47">
      <c r="A47" s="216"/>
      <c r="B47" s="239"/>
      <c r="C47" s="19"/>
      <c r="D47" s="281">
        <v>46073.0</v>
      </c>
      <c r="E47" s="282" t="str">
        <f>IFERROR(__xludf.DUMMYFUNCTION("IF(ISBLANK(D47),""-"", IFERROR(IF(COUNTA(FILTER($J47:BV47, $J$8:BV$8=""Required""))&lt;$F$80, ""Behind"", IF(COUNTA(FILTER($J47:BV47, $J$8:BV$8=""Required"")) &gt; $H$80, ""Ahead!"", IF(AND(COUNTA(FILTER($J47:BV47, $J$8:BV$8=""Required""))&gt;$F$80, COUNTA(FILTER("&amp;"$J47:BV47, $J$8:BV$8=""Required""))&lt;$G$80 ), ""On Pace"", IF(COUNTA(FILTER($J47:BV47, $J$8:BV$8=""Required"")) = $G$80, ""On Pace"", IF(COUNTA(FILTER($J47:BV47, $J$8:BV$8=""Required"")) = $F$80,""On Pace"", IF(COUNTA(FILTER($J47:BV47, $J$8:BV$8=""Required"&amp;"""))=$G$80, ""On Pace"", ""Ahead!"")))))), ""On Pace""))"),"Behind")</f>
        <v>Behind</v>
      </c>
      <c r="F47" s="283" t="str">
        <f>IFERROR(__xludf.DUMMYFUNCTION("IF(ISBLANK(D47), ""-"", SPARKLINE($H47,{""charttype"",""bar"";""color1"", ""green"";""max"",$E$8}))"),"")</f>
        <v/>
      </c>
      <c r="G47" s="284">
        <f t="shared" si="1"/>
        <v>0.625</v>
      </c>
      <c r="H47" s="285">
        <f>IFERROR(__xludf.DUMMYFUNCTION("IF(ISBLANK(D47), ""-"", COUNTA(FILTER($J47:BV47, $J$8:BV$8=""Required"")))"),20.0)</f>
        <v>20</v>
      </c>
      <c r="I47" s="285" t="str">
        <f t="array" ref="I47">IFERROR(INDIRECT(ADDRESS(7, CELL("col",LOOKUP(1, 1/(J47:BM47&lt;&gt;""),J47:BM47)))))</f>
        <v>Dojo Survey</v>
      </c>
      <c r="J47" s="286" t="s">
        <v>365</v>
      </c>
      <c r="K47" s="286" t="s">
        <v>365</v>
      </c>
      <c r="L47" s="286" t="s">
        <v>365</v>
      </c>
      <c r="M47" s="286" t="s">
        <v>365</v>
      </c>
      <c r="N47" s="282"/>
      <c r="O47" s="282"/>
      <c r="P47" s="282"/>
      <c r="Q47" s="286" t="s">
        <v>365</v>
      </c>
      <c r="R47" s="286" t="s">
        <v>365</v>
      </c>
      <c r="S47" s="286" t="s">
        <v>365</v>
      </c>
      <c r="T47" s="286" t="s">
        <v>365</v>
      </c>
      <c r="U47" s="286" t="s">
        <v>365</v>
      </c>
      <c r="V47" s="286" t="s">
        <v>365</v>
      </c>
      <c r="W47" s="286" t="s">
        <v>365</v>
      </c>
      <c r="X47" s="282"/>
      <c r="Y47" s="286" t="s">
        <v>365</v>
      </c>
      <c r="Z47" s="286" t="s">
        <v>365</v>
      </c>
      <c r="AA47" s="282"/>
      <c r="AB47" s="282"/>
      <c r="AC47" s="282"/>
      <c r="AD47" s="282"/>
      <c r="AE47" s="282"/>
      <c r="AF47" s="282"/>
      <c r="AG47" s="282"/>
      <c r="AH47" s="282"/>
      <c r="AI47" s="282"/>
      <c r="AJ47" s="282"/>
      <c r="AK47" s="282"/>
      <c r="AL47" s="286" t="s">
        <v>365</v>
      </c>
      <c r="AM47" s="286" t="s">
        <v>365</v>
      </c>
      <c r="AN47" s="286" t="s">
        <v>365</v>
      </c>
      <c r="AO47" s="286" t="s">
        <v>365</v>
      </c>
      <c r="AP47" s="286" t="s">
        <v>365</v>
      </c>
      <c r="AQ47" s="286" t="s">
        <v>365</v>
      </c>
      <c r="AR47" s="286" t="s">
        <v>365</v>
      </c>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8"/>
      <c r="BO47" s="288"/>
      <c r="BP47" s="288"/>
      <c r="BQ47" s="288"/>
      <c r="BR47" s="288"/>
      <c r="BS47" s="288"/>
      <c r="BT47" s="288"/>
      <c r="BU47" s="288"/>
      <c r="BV47" s="6"/>
    </row>
    <row r="48">
      <c r="A48" s="216"/>
      <c r="B48" s="239"/>
      <c r="C48" s="19"/>
      <c r="D48" s="281">
        <v>46511.0</v>
      </c>
      <c r="E48" s="282" t="str">
        <f>IFERROR(__xludf.DUMMYFUNCTION("IF(ISBLANK(D48),""-"", IFERROR(IF(COUNTA(FILTER($J48:BV48, $J$8:BV$8=""Required""))&lt;$F$80, ""Behind"", IF(COUNTA(FILTER($J48:BV48, $J$8:BV$8=""Required"")) &gt; $H$80, ""Ahead!"", IF(AND(COUNTA(FILTER($J48:BV48, $J$8:BV$8=""Required""))&gt;$F$80, COUNTA(FILTER("&amp;"$J48:BV48, $J$8:BV$8=""Required""))&lt;$G$80 ), ""On Pace"", IF(COUNTA(FILTER($J48:BV48, $J$8:BV$8=""Required"")) = $G$80, ""On Pace"", IF(COUNTA(FILTER($J48:BV48, $J$8:BV$8=""Required"")) = $F$80,""On Pace"", IF(COUNTA(FILTER($J48:BV48, $J$8:BV$8=""Required"&amp;"""))=$G$80, ""On Pace"", ""Ahead!"")))))), ""On Pace""))"),"Behind")</f>
        <v>Behind</v>
      </c>
      <c r="F48" s="283" t="str">
        <f>IFERROR(__xludf.DUMMYFUNCTION("IF(ISBLANK(D48), ""-"", SPARKLINE($H48,{""charttype"",""bar"";""color1"", ""green"";""max"",$E$8}))"),"")</f>
        <v/>
      </c>
      <c r="G48" s="284">
        <f t="shared" si="1"/>
        <v>0.9375</v>
      </c>
      <c r="H48" s="285">
        <f>IFERROR(__xludf.DUMMYFUNCTION("IF(ISBLANK(D48), ""-"", COUNTA(FILTER($J48:BV48, $J$8:BV$8=""Required"")))"),30.0)</f>
        <v>30</v>
      </c>
      <c r="I48" s="285" t="str">
        <f t="array" ref="I48">IFERROR(INDIRECT(ADDRESS(7, CELL("col",LOOKUP(1, 1/(J48:BM48&lt;&gt;""),J48:BM48)))))</f>
        <v>Dojos and Ninjas</v>
      </c>
      <c r="J48" s="302" t="s">
        <v>365</v>
      </c>
      <c r="K48" s="303" t="s">
        <v>365</v>
      </c>
      <c r="L48" s="303" t="s">
        <v>365</v>
      </c>
      <c r="M48" s="303" t="s">
        <v>365</v>
      </c>
      <c r="N48" s="304" t="s">
        <v>365</v>
      </c>
      <c r="O48" s="304" t="s">
        <v>365</v>
      </c>
      <c r="P48" s="304" t="s">
        <v>365</v>
      </c>
      <c r="Q48" s="304" t="s">
        <v>365</v>
      </c>
      <c r="R48" s="304" t="s">
        <v>365</v>
      </c>
      <c r="S48" s="304" t="s">
        <v>365</v>
      </c>
      <c r="T48" s="304" t="s">
        <v>365</v>
      </c>
      <c r="U48" s="304" t="s">
        <v>365</v>
      </c>
      <c r="V48" s="304" t="s">
        <v>365</v>
      </c>
      <c r="W48" s="304" t="s">
        <v>365</v>
      </c>
      <c r="X48" s="305"/>
      <c r="Y48" s="304" t="s">
        <v>365</v>
      </c>
      <c r="Z48" s="304" t="s">
        <v>365</v>
      </c>
      <c r="AA48" s="286"/>
      <c r="AB48" s="282"/>
      <c r="AC48" s="282"/>
      <c r="AD48" s="282"/>
      <c r="AE48" s="282"/>
      <c r="AF48" s="282"/>
      <c r="AG48" s="282"/>
      <c r="AH48" s="282"/>
      <c r="AI48" s="282"/>
      <c r="AJ48" s="282"/>
      <c r="AK48" s="286"/>
      <c r="AL48" s="304" t="s">
        <v>365</v>
      </c>
      <c r="AM48" s="304" t="s">
        <v>365</v>
      </c>
      <c r="AN48" s="304" t="s">
        <v>365</v>
      </c>
      <c r="AO48" s="304" t="s">
        <v>365</v>
      </c>
      <c r="AP48" s="304" t="s">
        <v>365</v>
      </c>
      <c r="AQ48" s="304" t="s">
        <v>365</v>
      </c>
      <c r="AR48" s="304" t="s">
        <v>365</v>
      </c>
      <c r="AS48" s="304" t="s">
        <v>365</v>
      </c>
      <c r="AT48" s="304" t="s">
        <v>365</v>
      </c>
      <c r="AU48" s="304" t="s">
        <v>365</v>
      </c>
      <c r="AV48" s="304" t="s">
        <v>365</v>
      </c>
      <c r="AW48" s="304" t="s">
        <v>365</v>
      </c>
      <c r="AX48" s="304" t="s">
        <v>365</v>
      </c>
      <c r="AY48" s="305"/>
      <c r="AZ48" s="304" t="s">
        <v>365</v>
      </c>
      <c r="BA48" s="305"/>
      <c r="BB48" s="304"/>
      <c r="BC48" s="305"/>
      <c r="BD48" s="305"/>
      <c r="BE48" s="305"/>
      <c r="BF48" s="305"/>
      <c r="BG48" s="305"/>
      <c r="BH48" s="304"/>
      <c r="BI48" s="304"/>
      <c r="BJ48" s="305"/>
      <c r="BK48" s="304"/>
      <c r="BL48" s="304"/>
      <c r="BM48" s="304"/>
      <c r="BN48" s="288"/>
      <c r="BO48" s="288"/>
      <c r="BP48" s="288"/>
      <c r="BQ48" s="288"/>
      <c r="BR48" s="288"/>
      <c r="BS48" s="288"/>
      <c r="BT48" s="288"/>
      <c r="BU48" s="288"/>
      <c r="BV48" s="6"/>
    </row>
    <row r="49">
      <c r="A49" s="216"/>
      <c r="B49" s="239"/>
      <c r="C49" s="19"/>
      <c r="D49" s="281">
        <v>41462.0</v>
      </c>
      <c r="E49" s="282" t="str">
        <f>IFERROR(__xludf.DUMMYFUNCTION("IF(ISBLANK(D49),""-"", IFERROR(IF(COUNTA(FILTER($J49:BV49, $J$8:BV$8=""Required""))&lt;$F$80, ""Behind"", IF(COUNTA(FILTER($J49:BV49, $J$8:BV$8=""Required"")) &gt; $H$80, ""Ahead!"", IF(AND(COUNTA(FILTER($J49:BV49, $J$8:BV$8=""Required""))&gt;$F$80, COUNTA(FILTER("&amp;"$J49:BV49, $J$8:BV$8=""Required""))&lt;$G$80 ), ""On Pace"", IF(COUNTA(FILTER($J49:BV49, $J$8:BV$8=""Required"")) = $G$80, ""On Pace"", IF(COUNTA(FILTER($J49:BV49, $J$8:BV$8=""Required"")) = $F$80,""On Pace"", IF(COUNTA(FILTER($J49:BV49, $J$8:BV$8=""Required"&amp;"""))=$G$80, ""On Pace"", ""Ahead!"")))))), ""On Pace""))"),"Behind")</f>
        <v>Behind</v>
      </c>
      <c r="F49" s="283" t="str">
        <f>IFERROR(__xludf.DUMMYFUNCTION("IF(ISBLANK(D49), ""-"", SPARKLINE($H49,{""charttype"",""bar"";""color1"", ""green"";""max"",$E$8}))"),"")</f>
        <v/>
      </c>
      <c r="G49" s="284">
        <f t="shared" si="1"/>
        <v>0.1875</v>
      </c>
      <c r="H49" s="285">
        <f>IFERROR(__xludf.DUMMYFUNCTION("IF(ISBLANK(D49), ""-"", COUNTA(FILTER($J49:BV49, $J$8:BV$8=""Required"")))"),6.0)</f>
        <v>6</v>
      </c>
      <c r="I49" s="285" t="str">
        <f t="array" ref="I49">IFERROR(INDIRECT(ADDRESS(7, CELL("col",LOOKUP(1, 1/(J49:BM49&lt;&gt;""),J49:BM49)))))</f>
        <v>Strings</v>
      </c>
      <c r="J49" s="286" t="s">
        <v>365</v>
      </c>
      <c r="K49" s="286" t="s">
        <v>365</v>
      </c>
      <c r="L49" s="286" t="s">
        <v>365</v>
      </c>
      <c r="M49" s="282"/>
      <c r="N49" s="282"/>
      <c r="O49" s="282"/>
      <c r="P49" s="282"/>
      <c r="Q49" s="286" t="s">
        <v>365</v>
      </c>
      <c r="R49" s="286" t="s">
        <v>365</v>
      </c>
      <c r="S49" s="282"/>
      <c r="T49" s="282"/>
      <c r="U49" s="282"/>
      <c r="V49" s="282"/>
      <c r="W49" s="282"/>
      <c r="X49" s="282"/>
      <c r="Y49" s="282"/>
      <c r="Z49" s="282"/>
      <c r="AA49" s="282"/>
      <c r="AB49" s="282"/>
      <c r="AC49" s="282"/>
      <c r="AD49" s="282"/>
      <c r="AE49" s="282"/>
      <c r="AF49" s="282"/>
      <c r="AG49" s="282"/>
      <c r="AH49" s="282"/>
      <c r="AI49" s="282"/>
      <c r="AJ49" s="282"/>
      <c r="AK49" s="282"/>
      <c r="AL49" s="286" t="s">
        <v>365</v>
      </c>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8"/>
      <c r="BO49" s="288"/>
      <c r="BP49" s="288"/>
      <c r="BQ49" s="288"/>
      <c r="BR49" s="288"/>
      <c r="BS49" s="288"/>
      <c r="BT49" s="288"/>
      <c r="BU49" s="288"/>
      <c r="BV49" s="6"/>
    </row>
    <row r="50">
      <c r="A50" s="216"/>
      <c r="B50" s="239"/>
      <c r="C50" s="19"/>
      <c r="D50" s="281">
        <v>43698.0</v>
      </c>
      <c r="E50" s="282" t="str">
        <f>IFERROR(__xludf.DUMMYFUNCTION("IF(ISBLANK(D50),""-"", IFERROR(IF(COUNTA(FILTER($J50:BV50, $J$8:BV$8=""Required""))&lt;$F$80, ""Behind"", IF(COUNTA(FILTER($J50:BV50, $J$8:BV$8=""Required"")) &gt; $H$80, ""Ahead!"", IF(AND(COUNTA(FILTER($J50:BV50, $J$8:BV$8=""Required""))&gt;$F$80, COUNTA(FILTER("&amp;"$J50:BV50, $J$8:BV$8=""Required""))&lt;$G$80 ), ""On Pace"", IF(COUNTA(FILTER($J50:BV50, $J$8:BV$8=""Required"")) = $G$80, ""On Pace"", IF(COUNTA(FILTER($J50:BV50, $J$8:BV$8=""Required"")) = $F$80,""On Pace"", IF(COUNTA(FILTER($J50:BV50, $J$8:BV$8=""Required"&amp;"""))=$G$80, ""On Pace"", ""Ahead!"")))))), ""On Pace""))"),"Behind")</f>
        <v>Behind</v>
      </c>
      <c r="F50" s="283" t="str">
        <f>IFERROR(__xludf.DUMMYFUNCTION("IF(ISBLANK(D50), ""-"", SPARKLINE($H50,{""charttype"",""bar"";""color1"", ""green"";""max"",$E$8}))"),"")</f>
        <v/>
      </c>
      <c r="G50" s="284">
        <f t="shared" si="1"/>
        <v>0.5</v>
      </c>
      <c r="H50" s="285">
        <f>IFERROR(__xludf.DUMMYFUNCTION("IF(ISBLANK(D50), ""-"", COUNTA(FILTER($J50:BV50, $J$8:BV$8=""Required"")))"),16.0)</f>
        <v>16</v>
      </c>
      <c r="I50" s="285" t="str">
        <f t="array" ref="I50">IFERROR(INDIRECT(ADDRESS(7, CELL("col",LOOKUP(1, 1/(J50:BM50&lt;&gt;""),J50:BM50)))))</f>
        <v>Calculator I</v>
      </c>
      <c r="J50" s="286" t="s">
        <v>365</v>
      </c>
      <c r="K50" s="286" t="s">
        <v>365</v>
      </c>
      <c r="L50" s="286" t="s">
        <v>365</v>
      </c>
      <c r="M50" s="286" t="s">
        <v>365</v>
      </c>
      <c r="N50" s="286" t="s">
        <v>365</v>
      </c>
      <c r="O50" s="286" t="s">
        <v>365</v>
      </c>
      <c r="P50" s="286" t="s">
        <v>365</v>
      </c>
      <c r="Q50" s="286" t="s">
        <v>365</v>
      </c>
      <c r="R50" s="286" t="s">
        <v>365</v>
      </c>
      <c r="S50" s="286" t="s">
        <v>365</v>
      </c>
      <c r="T50" s="286" t="s">
        <v>365</v>
      </c>
      <c r="U50" s="286" t="s">
        <v>365</v>
      </c>
      <c r="V50" s="286" t="s">
        <v>365</v>
      </c>
      <c r="W50" s="286" t="s">
        <v>365</v>
      </c>
      <c r="X50" s="282"/>
      <c r="Y50" s="286" t="s">
        <v>365</v>
      </c>
      <c r="Z50" s="286" t="s">
        <v>365</v>
      </c>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8"/>
      <c r="BO50" s="288"/>
      <c r="BP50" s="288"/>
      <c r="BQ50" s="288"/>
      <c r="BR50" s="288"/>
      <c r="BS50" s="288"/>
      <c r="BT50" s="288"/>
      <c r="BU50" s="288"/>
      <c r="BV50" s="6"/>
    </row>
    <row r="51">
      <c r="A51" s="216"/>
      <c r="B51" s="239"/>
      <c r="C51" s="19"/>
      <c r="D51" s="281">
        <v>45725.0</v>
      </c>
      <c r="E51" s="282" t="str">
        <f>IFERROR(__xludf.DUMMYFUNCTION("IF(ISBLANK(D51),""-"", IFERROR(IF(COUNTA(FILTER($J51:BV51, $J$8:BV$8=""Required""))&lt;$F$80, ""Behind"", IF(COUNTA(FILTER($J51:BV51, $J$8:BV$8=""Required"")) &gt; $H$80, ""Ahead!"", IF(AND(COUNTA(FILTER($J51:BV51, $J$8:BV$8=""Required""))&gt;$F$80, COUNTA(FILTER("&amp;"$J51:BV51, $J$8:BV$8=""Required""))&lt;$G$80 ), ""On Pace"", IF(COUNTA(FILTER($J51:BV51, $J$8:BV$8=""Required"")) = $G$80, ""On Pace"", IF(COUNTA(FILTER($J51:BV51, $J$8:BV$8=""Required"")) = $F$80,""On Pace"", IF(COUNTA(FILTER($J51:BV51, $J$8:BV$8=""Required"&amp;"""))=$G$80, ""On Pace"", ""Ahead!"")))))), ""On Pace""))"),"On Pace")</f>
        <v>On Pace</v>
      </c>
      <c r="F51" s="283" t="str">
        <f>IFERROR(__xludf.DUMMYFUNCTION("IF(ISBLANK(D51), ""-"", SPARKLINE($H51,{""charttype"",""bar"";""color1"", ""green"";""max"",$E$8}))"),"")</f>
        <v/>
      </c>
      <c r="G51" s="284">
        <f t="shared" si="1"/>
        <v>1</v>
      </c>
      <c r="H51" s="285">
        <f>IFERROR(__xludf.DUMMYFUNCTION("IF(ISBLANK(D51), ""-"", COUNTA(FILTER($J51:BV51, $J$8:BV$8=""Required"")))"),34.0)</f>
        <v>34</v>
      </c>
      <c r="I51" s="285" t="str">
        <f t="array" ref="I51">IFERROR(INDIRECT(ADDRESS(7, CELL("col",LOOKUP(1, 1/(J51:BM51&lt;&gt;""),J51:BM51)))))</f>
        <v>Events Belt Reviewer</v>
      </c>
      <c r="J51" s="286" t="s">
        <v>365</v>
      </c>
      <c r="K51" s="287" t="s">
        <v>365</v>
      </c>
      <c r="L51" s="287" t="s">
        <v>365</v>
      </c>
      <c r="M51" s="287" t="s">
        <v>365</v>
      </c>
      <c r="N51" s="287" t="s">
        <v>365</v>
      </c>
      <c r="O51" s="287" t="s">
        <v>365</v>
      </c>
      <c r="P51" s="286" t="s">
        <v>365</v>
      </c>
      <c r="Q51" s="286" t="s">
        <v>365</v>
      </c>
      <c r="R51" s="286" t="s">
        <v>365</v>
      </c>
      <c r="S51" s="286" t="s">
        <v>365</v>
      </c>
      <c r="T51" s="286" t="s">
        <v>365</v>
      </c>
      <c r="U51" s="286" t="s">
        <v>365</v>
      </c>
      <c r="V51" s="286" t="s">
        <v>365</v>
      </c>
      <c r="W51" s="286" t="s">
        <v>365</v>
      </c>
      <c r="X51" s="282"/>
      <c r="Y51" s="286" t="s">
        <v>365</v>
      </c>
      <c r="Z51" s="286" t="s">
        <v>365</v>
      </c>
      <c r="AA51" s="282"/>
      <c r="AB51" s="282"/>
      <c r="AC51" s="282"/>
      <c r="AD51" s="282"/>
      <c r="AE51" s="282"/>
      <c r="AF51" s="282"/>
      <c r="AG51" s="282"/>
      <c r="AH51" s="282"/>
      <c r="AI51" s="282"/>
      <c r="AJ51" s="282"/>
      <c r="AK51" s="282"/>
      <c r="AL51" s="286" t="s">
        <v>365</v>
      </c>
      <c r="AM51" s="286" t="s">
        <v>365</v>
      </c>
      <c r="AN51" s="286" t="s">
        <v>365</v>
      </c>
      <c r="AO51" s="286" t="s">
        <v>365</v>
      </c>
      <c r="AP51" s="286" t="s">
        <v>365</v>
      </c>
      <c r="AQ51" s="286" t="s">
        <v>365</v>
      </c>
      <c r="AR51" s="286" t="s">
        <v>365</v>
      </c>
      <c r="AS51" s="286" t="s">
        <v>365</v>
      </c>
      <c r="AT51" s="286" t="s">
        <v>386</v>
      </c>
      <c r="AU51" s="286" t="s">
        <v>365</v>
      </c>
      <c r="AV51" s="286" t="s">
        <v>365</v>
      </c>
      <c r="AW51" s="286" t="s">
        <v>365</v>
      </c>
      <c r="AX51" s="286" t="s">
        <v>365</v>
      </c>
      <c r="AY51" s="282"/>
      <c r="AZ51" s="286" t="s">
        <v>365</v>
      </c>
      <c r="BA51" s="282"/>
      <c r="BB51" s="286" t="s">
        <v>365</v>
      </c>
      <c r="BC51" s="282"/>
      <c r="BD51" s="286" t="s">
        <v>365</v>
      </c>
      <c r="BE51" s="282"/>
      <c r="BF51" s="282"/>
      <c r="BG51" s="282"/>
      <c r="BH51" s="286" t="s">
        <v>365</v>
      </c>
      <c r="BI51" s="286" t="s">
        <v>365</v>
      </c>
      <c r="BJ51" s="282"/>
      <c r="BK51" s="282"/>
      <c r="BL51" s="282"/>
      <c r="BM51" s="282"/>
      <c r="BN51" s="288"/>
      <c r="BO51" s="288"/>
      <c r="BP51" s="288"/>
      <c r="BQ51" s="288"/>
      <c r="BR51" s="288"/>
      <c r="BS51" s="288"/>
      <c r="BT51" s="288"/>
      <c r="BU51" s="288"/>
      <c r="BV51" s="6"/>
    </row>
    <row r="52">
      <c r="A52" s="216"/>
      <c r="B52" s="239"/>
      <c r="C52" s="19"/>
      <c r="D52" s="281">
        <v>46166.0</v>
      </c>
      <c r="E52" s="282" t="str">
        <f>IFERROR(__xludf.DUMMYFUNCTION("IF(ISBLANK(D52),""-"", IFERROR(IF(COUNTA(FILTER($J52:BV52, $J$8:BV$8=""Required""))&lt;$F$80, ""Behind"", IF(COUNTA(FILTER($J52:BV52, $J$8:BV$8=""Required"")) &gt; $H$80, ""Ahead!"", IF(AND(COUNTA(FILTER($J52:BV52, $J$8:BV$8=""Required""))&gt;$F$80, COUNTA(FILTER("&amp;"$J52:BV52, $J$8:BV$8=""Required""))&lt;$G$80 ), ""On Pace"", IF(COUNTA(FILTER($J52:BV52, $J$8:BV$8=""Required"")) = $G$80, ""On Pace"", IF(COUNTA(FILTER($J52:BV52, $J$8:BV$8=""Required"")) = $F$80,""On Pace"", IF(COUNTA(FILTER($J52:BV52, $J$8:BV$8=""Required"&amp;"""))=$G$80, ""On Pace"", ""Ahead!"")))))), ""On Pace""))"),"Behind")</f>
        <v>Behind</v>
      </c>
      <c r="F52" s="283" t="str">
        <f>IFERROR(__xludf.DUMMYFUNCTION("IF(ISBLANK(D52), ""-"", SPARKLINE($H52,{""charttype"",""bar"";""color1"", ""green"";""max"",$E$8}))"),"")</f>
        <v/>
      </c>
      <c r="G52" s="284">
        <f t="shared" si="1"/>
        <v>0.625</v>
      </c>
      <c r="H52" s="285">
        <f>IFERROR(__xludf.DUMMYFUNCTION("IF(ISBLANK(D52), ""-"", COUNTA(FILTER($J52:BV52, $J$8:BV$8=""Required"")))"),20.0)</f>
        <v>20</v>
      </c>
      <c r="I52" s="285" t="str">
        <f t="array" ref="I52">IFERROR(INDIRECT(ADDRESS(7, CELL("col",LOOKUP(1, 1/(J52:BM52&lt;&gt;""),J52:BM52)))))</f>
        <v>Display Date</v>
      </c>
      <c r="J52" s="286" t="s">
        <v>365</v>
      </c>
      <c r="K52" s="286" t="s">
        <v>365</v>
      </c>
      <c r="L52" s="286" t="s">
        <v>365</v>
      </c>
      <c r="M52" s="286" t="s">
        <v>365</v>
      </c>
      <c r="N52" s="286" t="s">
        <v>365</v>
      </c>
      <c r="O52" s="286" t="s">
        <v>365</v>
      </c>
      <c r="P52" s="286" t="s">
        <v>365</v>
      </c>
      <c r="Q52" s="286" t="s">
        <v>365</v>
      </c>
      <c r="R52" s="286" t="s">
        <v>365</v>
      </c>
      <c r="S52" s="286" t="s">
        <v>365</v>
      </c>
      <c r="T52" s="286" t="s">
        <v>365</v>
      </c>
      <c r="U52" s="286" t="s">
        <v>365</v>
      </c>
      <c r="V52" s="286" t="s">
        <v>365</v>
      </c>
      <c r="W52" s="286" t="s">
        <v>365</v>
      </c>
      <c r="X52" s="286"/>
      <c r="Y52" s="286" t="s">
        <v>365</v>
      </c>
      <c r="Z52" s="286" t="s">
        <v>365</v>
      </c>
      <c r="AA52" s="282"/>
      <c r="AB52" s="282"/>
      <c r="AC52" s="282"/>
      <c r="AD52" s="282"/>
      <c r="AE52" s="282"/>
      <c r="AF52" s="282"/>
      <c r="AG52" s="282"/>
      <c r="AH52" s="282"/>
      <c r="AI52" s="282"/>
      <c r="AJ52" s="282"/>
      <c r="AK52" s="282"/>
      <c r="AL52" s="286" t="s">
        <v>365</v>
      </c>
      <c r="AM52" s="286" t="s">
        <v>365</v>
      </c>
      <c r="AN52" s="286" t="s">
        <v>365</v>
      </c>
      <c r="AO52" s="286" t="s">
        <v>365</v>
      </c>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8"/>
      <c r="BO52" s="288"/>
      <c r="BP52" s="288"/>
      <c r="BQ52" s="288"/>
      <c r="BR52" s="288"/>
      <c r="BS52" s="288"/>
      <c r="BT52" s="288"/>
      <c r="BU52" s="288"/>
      <c r="BV52" s="6"/>
    </row>
    <row r="53">
      <c r="A53" s="216"/>
      <c r="B53" s="239"/>
      <c r="C53" s="19"/>
      <c r="D53" s="290">
        <v>44847.0</v>
      </c>
      <c r="E53" s="282" t="str">
        <f>IFERROR(__xludf.DUMMYFUNCTION("IF(ISBLANK(D53),""-"", IFERROR(IF(COUNTA(FILTER($J53:BV53, $J$8:BV$8=""Required""))&lt;$F$80, ""Behind"", IF(COUNTA(FILTER($J53:BV53, $J$8:BV$8=""Required"")) &gt; $H$80, ""Ahead!"", IF(AND(COUNTA(FILTER($J53:BV53, $J$8:BV$8=""Required""))&gt;$F$80, COUNTA(FILTER("&amp;"$J53:BV53, $J$8:BV$8=""Required""))&lt;$G$80 ), ""On Pace"", IF(COUNTA(FILTER($J53:BV53, $J$8:BV$8=""Required"")) = $G$80, ""On Pace"", IF(COUNTA(FILTER($J53:BV53, $J$8:BV$8=""Required"")) = $F$80,""On Pace"", IF(COUNTA(FILTER($J53:BV53, $J$8:BV$8=""Required"&amp;"""))=$G$80, ""On Pace"", ""Ahead!"")))))), ""On Pace""))"),"Behind")</f>
        <v>Behind</v>
      </c>
      <c r="F53" s="283" t="str">
        <f>IFERROR(__xludf.DUMMYFUNCTION("IF(ISBLANK(D53), ""-"", SPARKLINE($H53,{""charttype"",""bar"";""color1"", ""green"";""max"",$E$8}))"),"")</f>
        <v/>
      </c>
      <c r="G53" s="284">
        <f t="shared" si="1"/>
        <v>0.09375</v>
      </c>
      <c r="H53" s="285">
        <f>IFERROR(__xludf.DUMMYFUNCTION("IF(ISBLANK(D53), ""-"", COUNTA(FILTER($J53:BV53, $J$8:BV$8=""Required"")))"),3.0)</f>
        <v>3</v>
      </c>
      <c r="I53" s="285" t="str">
        <f t="array" ref="I53">IFERROR(INDIRECT(ADDRESS(7, CELL("col",LOOKUP(1, 1/(J53:BM53&lt;&gt;""),J53:BM53)))))</f>
        <v>String Manipulation</v>
      </c>
      <c r="J53" s="286" t="s">
        <v>365</v>
      </c>
      <c r="K53" s="286" t="s">
        <v>365</v>
      </c>
      <c r="L53" s="286" t="s">
        <v>365</v>
      </c>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8"/>
      <c r="BO53" s="288"/>
      <c r="BP53" s="288"/>
      <c r="BQ53" s="288"/>
      <c r="BR53" s="288"/>
      <c r="BS53" s="288"/>
      <c r="BT53" s="288"/>
      <c r="BU53" s="288"/>
      <c r="BV53" s="6"/>
    </row>
    <row r="54">
      <c r="A54" s="216"/>
      <c r="B54" s="239"/>
      <c r="C54" s="19"/>
      <c r="D54" s="281">
        <v>46523.0</v>
      </c>
      <c r="E54" s="282" t="str">
        <f>IFERROR(__xludf.DUMMYFUNCTION("IF(ISBLANK(D54),""-"", IFERROR(IF(COUNTA(FILTER($J54:BV54, $J$8:BV$8=""Required""))&lt;$F$80, ""Behind"", IF(COUNTA(FILTER($J54:BV54, $J$8:BV$8=""Required"")) &gt; $H$80, ""Ahead!"", IF(AND(COUNTA(FILTER($J54:BV54, $J$8:BV$8=""Required""))&gt;$F$80, COUNTA(FILTER("&amp;"$J54:BV54, $J$8:BV$8=""Required""))&lt;$G$80 ), ""On Pace"", IF(COUNTA(FILTER($J54:BV54, $J$8:BV$8=""Required"")) = $G$80, ""On Pace"", IF(COUNTA(FILTER($J54:BV54, $J$8:BV$8=""Required"")) = $F$80,""On Pace"", IF(COUNTA(FILTER($J54:BV54, $J$8:BV$8=""Required"&amp;"""))=$G$80, ""On Pace"", ""Ahead!"")))))), ""On Pace""))"),"Behind")</f>
        <v>Behind</v>
      </c>
      <c r="F54" s="283" t="str">
        <f>IFERROR(__xludf.DUMMYFUNCTION("IF(ISBLANK(D54), ""-"", SPARKLINE($H54,{""charttype"",""bar"";""color1"", ""green"";""max"",$E$8}))"),"")</f>
        <v/>
      </c>
      <c r="G54" s="284">
        <f t="shared" si="1"/>
        <v>0.90625</v>
      </c>
      <c r="H54" s="285">
        <f>IFERROR(__xludf.DUMMYFUNCTION("IF(ISBLANK(D54), ""-"", COUNTA(FILTER($J54:BV54, $J$8:BV$8=""Required"")))"),29.0)</f>
        <v>29</v>
      </c>
      <c r="I54" s="285" t="str">
        <f t="array" ref="I54">IFERROR(INDIRECT(ADDRESS(7, CELL("col",LOOKUP(1, 1/(J54:BM54&lt;&gt;""),J54:BM54)))))</f>
        <v>Products and Categories</v>
      </c>
      <c r="J54" s="286" t="s">
        <v>387</v>
      </c>
      <c r="K54" s="286" t="s">
        <v>388</v>
      </c>
      <c r="L54" s="286" t="s">
        <v>387</v>
      </c>
      <c r="M54" s="286" t="s">
        <v>388</v>
      </c>
      <c r="N54" s="286" t="s">
        <v>387</v>
      </c>
      <c r="O54" s="286" t="s">
        <v>388</v>
      </c>
      <c r="P54" s="286" t="s">
        <v>387</v>
      </c>
      <c r="Q54" s="286" t="s">
        <v>388</v>
      </c>
      <c r="R54" s="286" t="s">
        <v>387</v>
      </c>
      <c r="S54" s="286" t="s">
        <v>388</v>
      </c>
      <c r="T54" s="286" t="s">
        <v>387</v>
      </c>
      <c r="U54" s="286" t="s">
        <v>388</v>
      </c>
      <c r="V54" s="286" t="s">
        <v>387</v>
      </c>
      <c r="W54" s="286" t="s">
        <v>388</v>
      </c>
      <c r="X54" s="282"/>
      <c r="Y54" s="286" t="s">
        <v>387</v>
      </c>
      <c r="Z54" s="286" t="s">
        <v>388</v>
      </c>
      <c r="AA54" s="282"/>
      <c r="AB54" s="282"/>
      <c r="AC54" s="282"/>
      <c r="AD54" s="282"/>
      <c r="AE54" s="282"/>
      <c r="AF54" s="282"/>
      <c r="AG54" s="282"/>
      <c r="AH54" s="282"/>
      <c r="AI54" s="282"/>
      <c r="AJ54" s="282"/>
      <c r="AK54" s="282"/>
      <c r="AL54" s="286" t="s">
        <v>387</v>
      </c>
      <c r="AM54" s="286" t="s">
        <v>388</v>
      </c>
      <c r="AN54" s="286" t="s">
        <v>387</v>
      </c>
      <c r="AO54" s="286" t="s">
        <v>388</v>
      </c>
      <c r="AP54" s="286" t="s">
        <v>387</v>
      </c>
      <c r="AQ54" s="286" t="s">
        <v>388</v>
      </c>
      <c r="AR54" s="286" t="s">
        <v>387</v>
      </c>
      <c r="AS54" s="282"/>
      <c r="AT54" s="286" t="s">
        <v>388</v>
      </c>
      <c r="AU54" s="286" t="s">
        <v>387</v>
      </c>
      <c r="AV54" s="286" t="s">
        <v>388</v>
      </c>
      <c r="AW54" s="286"/>
      <c r="AX54" s="286" t="s">
        <v>387</v>
      </c>
      <c r="AY54" s="282"/>
      <c r="AZ54" s="286" t="s">
        <v>388</v>
      </c>
      <c r="BA54" s="282"/>
      <c r="BB54" s="286" t="s">
        <v>387</v>
      </c>
      <c r="BC54" s="282"/>
      <c r="BD54" s="282"/>
      <c r="BE54" s="282"/>
      <c r="BF54" s="282"/>
      <c r="BG54" s="282"/>
      <c r="BH54" s="282"/>
      <c r="BI54" s="282"/>
      <c r="BJ54" s="282"/>
      <c r="BK54" s="282"/>
      <c r="BL54" s="282"/>
      <c r="BM54" s="282"/>
      <c r="BN54" s="288"/>
      <c r="BO54" s="288"/>
      <c r="BP54" s="288"/>
      <c r="BQ54" s="288"/>
      <c r="BR54" s="288"/>
      <c r="BS54" s="288"/>
      <c r="BT54" s="288"/>
      <c r="BU54" s="288"/>
      <c r="BV54" s="6"/>
    </row>
    <row r="55">
      <c r="A55" s="216"/>
      <c r="B55" s="239"/>
      <c r="C55" s="19"/>
      <c r="D55" s="281">
        <v>46094.0</v>
      </c>
      <c r="E55" s="282" t="str">
        <f>IFERROR(__xludf.DUMMYFUNCTION("IF(ISBLANK(D55),""-"", IFERROR(IF(COUNTA(FILTER($J55:BV55, $J$8:BV$8=""Required""))&lt;$F$80, ""Behind"", IF(COUNTA(FILTER($J55:BV55, $J$8:BV$8=""Required"")) &gt; $H$80, ""Ahead!"", IF(AND(COUNTA(FILTER($J55:BV55, $J$8:BV$8=""Required""))&gt;$F$80, COUNTA(FILTER("&amp;"$J55:BV55, $J$8:BV$8=""Required""))&lt;$G$80 ), ""On Pace"", IF(COUNTA(FILTER($J55:BV55, $J$8:BV$8=""Required"")) = $G$80, ""On Pace"", IF(COUNTA(FILTER($J55:BV55, $J$8:BV$8=""Required"")) = $F$80,""On Pace"", IF(COUNTA(FILTER($J55:BV55, $J$8:BV$8=""Required"&amp;"""))=$G$80, ""On Pace"", ""Ahead!"")))))), ""On Pace""))"),"Behind")</f>
        <v>Behind</v>
      </c>
      <c r="F55" s="283" t="str">
        <f>IFERROR(__xludf.DUMMYFUNCTION("IF(ISBLANK(D55), ""-"", SPARKLINE($H55,{""charttype"",""bar"";""color1"", ""green"";""max"",$E$8}))"),"")</f>
        <v/>
      </c>
      <c r="G55" s="284">
        <f t="shared" si="1"/>
        <v>0.15625</v>
      </c>
      <c r="H55" s="285">
        <f>IFERROR(__xludf.DUMMYFUNCTION("IF(ISBLANK(D55), ""-"", COUNTA(FILTER($J55:BV55, $J$8:BV$8=""Required"")))"),5.0)</f>
        <v>5</v>
      </c>
      <c r="I55" s="285" t="str">
        <f t="array" ref="I55">IFERROR(INDIRECT(ADDRESS(7, CELL("col",LOOKUP(1, 1/(J55:BM55&lt;&gt;""),J55:BM55)))))</f>
        <v>Zoo Keeper: Part 2</v>
      </c>
      <c r="J55" s="286" t="s">
        <v>389</v>
      </c>
      <c r="K55" s="282"/>
      <c r="L55" s="282"/>
      <c r="M55" s="282"/>
      <c r="N55" s="282"/>
      <c r="O55" s="282"/>
      <c r="P55" s="282"/>
      <c r="Q55" s="286" t="s">
        <v>389</v>
      </c>
      <c r="R55" s="286" t="s">
        <v>389</v>
      </c>
      <c r="S55" s="286" t="s">
        <v>389</v>
      </c>
      <c r="T55" s="286" t="s">
        <v>389</v>
      </c>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8"/>
      <c r="BO55" s="288"/>
      <c r="BP55" s="288"/>
      <c r="BQ55" s="288"/>
      <c r="BR55" s="288"/>
      <c r="BS55" s="288"/>
      <c r="BT55" s="288"/>
      <c r="BU55" s="288"/>
      <c r="BV55" s="6"/>
    </row>
    <row r="56">
      <c r="A56" s="216"/>
      <c r="B56" s="239"/>
      <c r="C56" s="19"/>
      <c r="D56" s="281">
        <v>44098.0</v>
      </c>
      <c r="E56" s="282" t="str">
        <f>IFERROR(__xludf.DUMMYFUNCTION("IF(ISBLANK(D56),""-"", IFERROR(IF(COUNTA(FILTER($J56:BV56, $J$8:BV$8=""Required""))&lt;$F$80, ""Behind"", IF(COUNTA(FILTER($J56:BV56, $J$8:BV$8=""Required"")) &gt; $H$80, ""Ahead!"", IF(AND(COUNTA(FILTER($J56:BV56, $J$8:BV$8=""Required""))&gt;$F$80, COUNTA(FILTER("&amp;"$J56:BV56, $J$8:BV$8=""Required""))&lt;$G$80 ), ""On Pace"", IF(COUNTA(FILTER($J56:BV56, $J$8:BV$8=""Required"")) = $G$80, ""On Pace"", IF(COUNTA(FILTER($J56:BV56, $J$8:BV$8=""Required"")) = $F$80,""On Pace"", IF(COUNTA(FILTER($J56:BV56, $J$8:BV$8=""Required"&amp;"""))=$G$80, ""On Pace"", ""Ahead!"")))))), ""On Pace""))"),"Behind")</f>
        <v>Behind</v>
      </c>
      <c r="F56" s="283" t="str">
        <f>IFERROR(__xludf.DUMMYFUNCTION("IF(ISBLANK(D56), ""-"", SPARKLINE($H56,{""charttype"",""bar"";""color1"", ""green"";""max"",$E$8}))"),"")</f>
        <v/>
      </c>
      <c r="G56" s="284">
        <f t="shared" si="1"/>
        <v>0.59375</v>
      </c>
      <c r="H56" s="285">
        <f>IFERROR(__xludf.DUMMYFUNCTION("IF(ISBLANK(D56), ""-"", COUNTA(FILTER($J56:BV56, $J$8:BV$8=""Required"")))"),19.0)</f>
        <v>19</v>
      </c>
      <c r="I56" s="285" t="str">
        <f t="array" ref="I56">IFERROR(INDIRECT(ADDRESS(7, CELL("col",LOOKUP(1, 1/(J56:BM56&lt;&gt;""),J56:BM56)))))</f>
        <v>Dojo Survey</v>
      </c>
      <c r="J56" s="286" t="s">
        <v>365</v>
      </c>
      <c r="K56" s="286" t="s">
        <v>365</v>
      </c>
      <c r="L56" s="286" t="s">
        <v>365</v>
      </c>
      <c r="M56" s="286" t="s">
        <v>365</v>
      </c>
      <c r="N56" s="282"/>
      <c r="O56" s="282"/>
      <c r="P56" s="282"/>
      <c r="Q56" s="286" t="s">
        <v>365</v>
      </c>
      <c r="R56" s="286" t="s">
        <v>365</v>
      </c>
      <c r="S56" s="286" t="s">
        <v>365</v>
      </c>
      <c r="T56" s="286" t="s">
        <v>365</v>
      </c>
      <c r="U56" s="286" t="s">
        <v>365</v>
      </c>
      <c r="V56" s="286" t="s">
        <v>365</v>
      </c>
      <c r="W56" s="286" t="s">
        <v>365</v>
      </c>
      <c r="X56" s="282"/>
      <c r="Y56" s="286" t="s">
        <v>365</v>
      </c>
      <c r="Z56" s="282"/>
      <c r="AA56" s="282"/>
      <c r="AB56" s="282"/>
      <c r="AC56" s="282"/>
      <c r="AD56" s="282"/>
      <c r="AE56" s="282"/>
      <c r="AF56" s="282"/>
      <c r="AG56" s="282"/>
      <c r="AH56" s="282"/>
      <c r="AI56" s="282"/>
      <c r="AJ56" s="282"/>
      <c r="AK56" s="282"/>
      <c r="AL56" s="286" t="s">
        <v>365</v>
      </c>
      <c r="AM56" s="286" t="s">
        <v>365</v>
      </c>
      <c r="AN56" s="286" t="s">
        <v>365</v>
      </c>
      <c r="AO56" s="286" t="s">
        <v>365</v>
      </c>
      <c r="AP56" s="286" t="s">
        <v>365</v>
      </c>
      <c r="AQ56" s="286" t="s">
        <v>365</v>
      </c>
      <c r="AR56" s="286" t="s">
        <v>365</v>
      </c>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8"/>
      <c r="BO56" s="288"/>
      <c r="BP56" s="288"/>
      <c r="BQ56" s="288"/>
      <c r="BR56" s="288"/>
      <c r="BS56" s="288"/>
      <c r="BT56" s="288"/>
      <c r="BU56" s="288"/>
      <c r="BV56" s="6"/>
    </row>
    <row r="57">
      <c r="A57" s="216"/>
      <c r="B57" s="239"/>
      <c r="C57" s="19"/>
      <c r="D57" s="281">
        <v>43162.0</v>
      </c>
      <c r="E57" s="282" t="str">
        <f>IFERROR(__xludf.DUMMYFUNCTION("IF(ISBLANK(D57),""-"", IFERROR(IF(COUNTA(FILTER($J57:BV57, $J$8:BV$8=""Required""))&lt;$F$80, ""Behind"", IF(COUNTA(FILTER($J57:BV57, $J$8:BV$8=""Required"")) &gt; $H$80, ""Ahead!"", IF(AND(COUNTA(FILTER($J57:BV57, $J$8:BV$8=""Required""))&gt;$F$80, COUNTA(FILTER("&amp;"$J57:BV57, $J$8:BV$8=""Required""))&lt;$G$80 ), ""On Pace"", IF(COUNTA(FILTER($J57:BV57, $J$8:BV$8=""Required"")) = $G$80, ""On Pace"", IF(COUNTA(FILTER($J57:BV57, $J$8:BV$8=""Required"")) = $F$80,""On Pace"", IF(COUNTA(FILTER($J57:BV57, $J$8:BV$8=""Required"&amp;"""))=$G$80, ""On Pace"", ""Ahead!"")))))), ""On Pace""))"),"Behind")</f>
        <v>Behind</v>
      </c>
      <c r="F57" s="283" t="str">
        <f>IFERROR(__xludf.DUMMYFUNCTION("IF(ISBLANK(D57), ""-"", SPARKLINE($H57,{""charttype"",""bar"";""color1"", ""green"";""max"",$E$8}))"),"")</f>
        <v/>
      </c>
      <c r="G57" s="284">
        <f t="shared" si="1"/>
        <v>0.0625</v>
      </c>
      <c r="H57" s="285">
        <f>IFERROR(__xludf.DUMMYFUNCTION("IF(ISBLANK(D57), ""-"", COUNTA(FILTER($J57:BV57, $J$8:BV$8=""Required"")))"),2.0)</f>
        <v>2</v>
      </c>
      <c r="I57" s="285" t="str">
        <f t="array" ref="I57">IFERROR(INDIRECT(ADDRESS(7, CELL("col",LOOKUP(1, 1/(J57:BM57&lt;&gt;""),J57:BM57)))))</f>
        <v>FizzBuzz</v>
      </c>
      <c r="J57" s="286" t="s">
        <v>365</v>
      </c>
      <c r="K57" s="286" t="s">
        <v>365</v>
      </c>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8"/>
      <c r="BO57" s="288"/>
      <c r="BP57" s="288"/>
      <c r="BQ57" s="288"/>
      <c r="BR57" s="288"/>
      <c r="BS57" s="288"/>
      <c r="BT57" s="288"/>
      <c r="BU57" s="288"/>
      <c r="BV57" s="6"/>
    </row>
    <row r="58">
      <c r="A58" s="216"/>
      <c r="B58" s="239"/>
      <c r="C58" s="19"/>
      <c r="D58" s="290">
        <v>44155.0</v>
      </c>
      <c r="E58" s="282" t="str">
        <f>IFERROR(__xludf.DUMMYFUNCTION("IF(ISBLANK(D58),""-"", IFERROR(IF(COUNTA(FILTER($J58:BV58, $J$8:BV$8=""Required""))&lt;$F$80, ""Behind"", IF(COUNTA(FILTER($J58:BV58, $J$8:BV$8=""Required"")) &gt; $H$80, ""Ahead!"", IF(AND(COUNTA(FILTER($J58:BV58, $J$8:BV$8=""Required""))&gt;$F$80, COUNTA(FILTER("&amp;"$J58:BV58, $J$8:BV$8=""Required""))&lt;$G$80 ), ""On Pace"", IF(COUNTA(FILTER($J58:BV58, $J$8:BV$8=""Required"")) = $G$80, ""On Pace"", IF(COUNTA(FILTER($J58:BV58, $J$8:BV$8=""Required"")) = $F$80,""On Pace"", IF(COUNTA(FILTER($J58:BV58, $J$8:BV$8=""Required"&amp;"""))=$G$80, ""On Pace"", ""Ahead!"")))))), ""On Pace""))"),"Behind")</f>
        <v>Behind</v>
      </c>
      <c r="F58" s="283" t="str">
        <f>IFERROR(__xludf.DUMMYFUNCTION("IF(ISBLANK(D58), ""-"", SPARKLINE($H58,{""charttype"",""bar"";""color1"", ""green"";""max"",$E$8}))"),"")</f>
        <v/>
      </c>
      <c r="G58" s="284">
        <f t="shared" si="1"/>
        <v>0.0625</v>
      </c>
      <c r="H58" s="285">
        <f>IFERROR(__xludf.DUMMYFUNCTION("IF(ISBLANK(D58), ""-"", COUNTA(FILTER($J58:BV58, $J$8:BV$8=""Required"")))"),2.0)</f>
        <v>2</v>
      </c>
      <c r="I58" s="285" t="str">
        <f t="array" ref="I58">IFERROR(INDIRECT(ADDRESS(7, CELL("col",LOOKUP(1, 1/(J58:BM58&lt;&gt;""),J58:BM58)))))</f>
        <v>FizzBuzz</v>
      </c>
      <c r="J58" s="286" t="s">
        <v>365</v>
      </c>
      <c r="K58" s="286" t="s">
        <v>365</v>
      </c>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8"/>
      <c r="BO58" s="288"/>
      <c r="BP58" s="288"/>
      <c r="BQ58" s="288"/>
      <c r="BR58" s="288"/>
      <c r="BS58" s="288"/>
      <c r="BT58" s="288"/>
      <c r="BU58" s="288"/>
      <c r="BV58" s="6"/>
    </row>
    <row r="59">
      <c r="A59" s="216"/>
      <c r="B59" s="239"/>
      <c r="C59" s="19"/>
      <c r="D59" s="306">
        <v>45277.0</v>
      </c>
      <c r="E59" s="282" t="str">
        <f>IFERROR(__xludf.DUMMYFUNCTION("IF(ISBLANK(D59),""-"", IFERROR(IF(COUNTA(FILTER($J59:BV59, $J$8:BV$8=""Required""))&lt;$F$80, ""Behind"", IF(COUNTA(FILTER($J59:BV59, $J$8:BV$8=""Required"")) &gt; $H$80, ""Ahead!"", IF(AND(COUNTA(FILTER($J59:BV59, $J$8:BV$8=""Required""))&gt;$F$80, COUNTA(FILTER("&amp;"$J59:BV59, $J$8:BV$8=""Required""))&lt;$G$80 ), ""On Pace"", IF(COUNTA(FILTER($J59:BV59, $J$8:BV$8=""Required"")) = $G$80, ""On Pace"", IF(COUNTA(FILTER($J59:BV59, $J$8:BV$8=""Required"")) = $F$80,""On Pace"", IF(COUNTA(FILTER($J59:BV59, $J$8:BV$8=""Required"&amp;"""))=$G$80, ""On Pace"", ""Ahead!"")))))), ""On Pace""))"),"Behind")</f>
        <v>Behind</v>
      </c>
      <c r="F59" s="283" t="str">
        <f>IFERROR(__xludf.DUMMYFUNCTION("IF(ISBLANK(D59), ""-"", SPARKLINE($H59,{""charttype"",""bar"";""color1"", ""green"";""max"",$E$8}))"),"")</f>
        <v/>
      </c>
      <c r="G59" s="284">
        <f t="shared" si="1"/>
        <v>0.3125</v>
      </c>
      <c r="H59" s="285">
        <f>IFERROR(__xludf.DUMMYFUNCTION("IF(ISBLANK(D59), ""-"", COUNTA(FILTER($J59:BV59, $J$8:BV$8=""Required"")))"),10.0)</f>
        <v>10</v>
      </c>
      <c r="I59" s="285" t="str">
        <f t="array" ref="I59">IFERROR(INDIRECT(ADDRESS(7, CELL("col",LOOKUP(1, 1/(J59:BM59&lt;&gt;""),J59:BM59)))))</f>
        <v>Dojo Survey</v>
      </c>
      <c r="J59" s="286" t="s">
        <v>365</v>
      </c>
      <c r="K59" s="286" t="s">
        <v>365</v>
      </c>
      <c r="L59" s="286" t="s">
        <v>365</v>
      </c>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6" t="s">
        <v>365</v>
      </c>
      <c r="AM59" s="286" t="s">
        <v>365</v>
      </c>
      <c r="AN59" s="286" t="s">
        <v>365</v>
      </c>
      <c r="AO59" s="286" t="s">
        <v>365</v>
      </c>
      <c r="AP59" s="286" t="s">
        <v>365</v>
      </c>
      <c r="AQ59" s="286" t="s">
        <v>365</v>
      </c>
      <c r="AR59" s="286" t="s">
        <v>365</v>
      </c>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8"/>
      <c r="BO59" s="288"/>
      <c r="BP59" s="288"/>
      <c r="BQ59" s="288"/>
      <c r="BR59" s="288"/>
      <c r="BS59" s="288"/>
      <c r="BT59" s="288"/>
      <c r="BU59" s="288"/>
      <c r="BV59" s="6"/>
    </row>
    <row r="60">
      <c r="A60" s="216"/>
      <c r="B60" s="239"/>
      <c r="C60" s="19"/>
      <c r="D60" s="306">
        <v>44130.0</v>
      </c>
      <c r="E60" s="282" t="str">
        <f>IFERROR(__xludf.DUMMYFUNCTION("IF(ISBLANK(D60),""-"", IFERROR(IF(COUNTA(FILTER($J60:BV60, $J$8:BV$8=""Required""))&lt;$F$80, ""Behind"", IF(COUNTA(FILTER($J60:BV60, $J$8:BV$8=""Required"")) &gt; $H$80, ""Ahead!"", IF(AND(COUNTA(FILTER($J60:BV60, $J$8:BV$8=""Required""))&gt;$F$80, COUNTA(FILTER("&amp;"$J60:BV60, $J$8:BV$8=""Required""))&lt;$G$80 ), ""On Pace"", IF(COUNTA(FILTER($J60:BV60, $J$8:BV$8=""Required"")) = $G$80, ""On Pace"", IF(COUNTA(FILTER($J60:BV60, $J$8:BV$8=""Required"")) = $F$80,""On Pace"", IF(COUNTA(FILTER($J60:BV60, $J$8:BV$8=""Required"&amp;"""))=$G$80, ""On Pace"", ""Ahead!"")))))), ""On Pace""))"),"Behind")</f>
        <v>Behind</v>
      </c>
      <c r="F60" s="283" t="str">
        <f>IFERROR(__xludf.DUMMYFUNCTION("IF(ISBLANK(D60), ""-"", SPARKLINE($H60,{""charttype"",""bar"";""color1"", ""green"";""max"",$E$8}))"),"")</f>
        <v/>
      </c>
      <c r="G60" s="284">
        <f t="shared" si="1"/>
        <v>0</v>
      </c>
      <c r="H60" s="285">
        <f>IFERROR(__xludf.DUMMYFUNCTION("IF(ISBLANK(D60), ""-"", COUNTA(FILTER($J60:BV60, $J$8:BV$8=""Required"")))"),0.0)</f>
        <v>0</v>
      </c>
      <c r="I60" s="285" t="str">
        <f t="array" ref="I60">IFERROR(INDIRECT(ADDRESS(7, CELL("col",LOOKUP(1, 1/(J60:BM60&lt;&gt;""),J60:BM60)))))</f>
        <v/>
      </c>
      <c r="J60" s="286"/>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8"/>
      <c r="BO60" s="288"/>
      <c r="BP60" s="288"/>
      <c r="BQ60" s="288"/>
      <c r="BR60" s="288"/>
      <c r="BS60" s="288"/>
      <c r="BT60" s="288"/>
      <c r="BU60" s="288"/>
      <c r="BV60" s="6"/>
    </row>
    <row r="61">
      <c r="A61" s="216"/>
      <c r="B61" s="239"/>
      <c r="C61" s="19"/>
      <c r="D61" s="285"/>
      <c r="E61" s="282" t="str">
        <f>IFERROR(__xludf.DUMMYFUNCTION("IF(ISBLANK(D61),""-"", IFERROR(IF(COUNTA(FILTER($J61:BV61, $J$8:BV$8=""Required""))&lt;$F$80, ""Behind"", IF(COUNTA(FILTER($J61:BV61, $J$8:BV$8=""Required"")) &gt; $H$80, ""Ahead!"", IF(AND(COUNTA(FILTER($J61:BV61, $J$8:BV$8=""Required""))&gt;$F$80, COUNTA(FILTER("&amp;"$J61:BV61, $J$8:BV$8=""Required""))&lt;$G$80 ), ""On Pace"", IF(COUNTA(FILTER($J61:BV61, $J$8:BV$8=""Required"")) = $G$80, ""On Pace"", IF(COUNTA(FILTER($J61:BV61, $J$8:BV$8=""Required"")) = $F$80,""On Pace"", IF(COUNTA(FILTER($J61:BV61, $J$8:BV$8=""Required"&amp;"""))=$G$80, ""On Pace"", ""Ahead!"")))))), ""On Pace""))"),"-")</f>
        <v>-</v>
      </c>
      <c r="F61" s="283" t="str">
        <f t="shared" ref="F61:F72" si="2">IF(ISBLANK(D61), "-", SPARKLINE($H61,{"charttype","bar";"color1", "green";"max",$E$8}))</f>
        <v>-</v>
      </c>
      <c r="G61" s="284" t="str">
        <f t="shared" si="1"/>
        <v/>
      </c>
      <c r="H61" s="285" t="str">
        <f>IFERROR(__xludf.DUMMYFUNCTION("IF(ISBLANK(D61), ""-"", COUNTA(FILTER($J61:BV61, $J$8:BV$8=""Required"")))"),"-")</f>
        <v>-</v>
      </c>
      <c r="I61" s="285" t="str">
        <f t="array" ref="I61">IFERROR(INDIRECT(ADDRESS(7, CELL("col",LOOKUP(1, 1/(J61:BM61&lt;&gt;""),J61:BM61)))))</f>
        <v/>
      </c>
      <c r="J61" s="286"/>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8"/>
      <c r="BO61" s="288"/>
      <c r="BP61" s="288"/>
      <c r="BQ61" s="288"/>
      <c r="BR61" s="288"/>
      <c r="BS61" s="288"/>
      <c r="BT61" s="288"/>
      <c r="BU61" s="288"/>
      <c r="BV61" s="6"/>
    </row>
    <row r="62">
      <c r="A62" s="216"/>
      <c r="B62" s="239"/>
      <c r="C62" s="19"/>
      <c r="D62" s="285"/>
      <c r="E62" s="282" t="str">
        <f>IFERROR(__xludf.DUMMYFUNCTION("IF(ISBLANK(D62),""-"", IFERROR(IF(COUNTA(FILTER($J62:BV62, $J$8:BV$8=""Required""))&lt;$F$80, ""Behind"", IF(COUNTA(FILTER($J62:BV62, $J$8:BV$8=""Required"")) &gt; $H$80, ""Ahead!"", IF(AND(COUNTA(FILTER($J62:BV62, $J$8:BV$8=""Required""))&gt;$F$80, COUNTA(FILTER("&amp;"$J62:BV62, $J$8:BV$8=""Required""))&lt;$G$80 ), ""On Pace"", IF(COUNTA(FILTER($J62:BV62, $J$8:BV$8=""Required"")) = $G$80, ""On Pace"", IF(COUNTA(FILTER($J62:BV62, $J$8:BV$8=""Required"")) = $F$80,""On Pace"", IF(COUNTA(FILTER($J62:BV62, $J$8:BV$8=""Required"&amp;"""))=$G$80, ""On Pace"", ""Ahead!"")))))), ""On Pace""))"),"-")</f>
        <v>-</v>
      </c>
      <c r="F62" s="283" t="str">
        <f t="shared" si="2"/>
        <v>-</v>
      </c>
      <c r="G62" s="284" t="str">
        <f t="shared" si="1"/>
        <v/>
      </c>
      <c r="H62" s="285" t="str">
        <f>IFERROR(__xludf.DUMMYFUNCTION("IF(ISBLANK(D62), ""-"", COUNTA(FILTER($J62:BV62, $J$8:BV$8=""Required"")))"),"-")</f>
        <v>-</v>
      </c>
      <c r="I62" s="285" t="str">
        <f t="array" ref="I62">IFERROR(INDIRECT(ADDRESS(7, CELL("col",LOOKUP(1, 1/(J62:BM62&lt;&gt;""),J62:BM62)))))</f>
        <v/>
      </c>
      <c r="J62" s="286"/>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8"/>
      <c r="BO62" s="288"/>
      <c r="BP62" s="288"/>
      <c r="BQ62" s="288"/>
      <c r="BR62" s="288"/>
      <c r="BS62" s="288"/>
      <c r="BT62" s="288"/>
      <c r="BU62" s="288"/>
      <c r="BV62" s="6"/>
    </row>
    <row r="63">
      <c r="A63" s="216"/>
      <c r="B63" s="239"/>
      <c r="C63" s="19"/>
      <c r="D63" s="285"/>
      <c r="E63" s="282" t="str">
        <f>IFERROR(__xludf.DUMMYFUNCTION("IF(ISBLANK(D63),""-"", IFERROR(IF(COUNTA(FILTER($J63:BV63, $J$8:BV$8=""Required""))&lt;$F$80, ""Behind"", IF(COUNTA(FILTER($J63:BV63, $J$8:BV$8=""Required"")) &gt; $H$80, ""Ahead!"", IF(AND(COUNTA(FILTER($J63:BV63, $J$8:BV$8=""Required""))&gt;$F$80, COUNTA(FILTER("&amp;"$J63:BV63, $J$8:BV$8=""Required""))&lt;$G$80 ), ""On Pace"", IF(COUNTA(FILTER($J63:BV63, $J$8:BV$8=""Required"")) = $G$80, ""On Pace"", IF(COUNTA(FILTER($J63:BV63, $J$8:BV$8=""Required"")) = $F$80,""On Pace"", IF(COUNTA(FILTER($J63:BV63, $J$8:BV$8=""Required"&amp;"""))=$G$80, ""On Pace"", ""Ahead!"")))))), ""On Pace""))"),"-")</f>
        <v>-</v>
      </c>
      <c r="F63" s="283" t="str">
        <f t="shared" si="2"/>
        <v>-</v>
      </c>
      <c r="G63" s="284" t="str">
        <f t="shared" si="1"/>
        <v/>
      </c>
      <c r="H63" s="285" t="str">
        <f>IFERROR(__xludf.DUMMYFUNCTION("IF(ISBLANK(D63), ""-"", COUNTA(FILTER($J63:BV63, $J$8:BV$8=""Required"")))"),"-")</f>
        <v>-</v>
      </c>
      <c r="I63" s="285" t="str">
        <f t="array" ref="I63">IFERROR(INDIRECT(ADDRESS(7, CELL("col",LOOKUP(1, 1/(J63:BM63&lt;&gt;""),J63:BM63)))))</f>
        <v/>
      </c>
      <c r="J63" s="286"/>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8"/>
      <c r="BO63" s="288"/>
      <c r="BP63" s="288"/>
      <c r="BQ63" s="288"/>
      <c r="BR63" s="288"/>
      <c r="BS63" s="288"/>
      <c r="BT63" s="288"/>
      <c r="BU63" s="288"/>
      <c r="BV63" s="6"/>
    </row>
    <row r="64">
      <c r="A64" s="216"/>
      <c r="B64" s="239"/>
      <c r="C64" s="19"/>
      <c r="D64" s="285"/>
      <c r="E64" s="282" t="str">
        <f>IFERROR(__xludf.DUMMYFUNCTION("IF(ISBLANK(D64),""-"", IFERROR(IF(COUNTA(FILTER($J64:BV64, $J$8:BV$8=""Required""))&lt;$F$80, ""Behind"", IF(COUNTA(FILTER($J64:BV64, $J$8:BV$8=""Required"")) &gt; $H$80, ""Ahead!"", IF(AND(COUNTA(FILTER($J64:BV64, $J$8:BV$8=""Required""))&gt;$F$80, COUNTA(FILTER("&amp;"$J64:BV64, $J$8:BV$8=""Required""))&lt;$G$80 ), ""On Pace"", IF(COUNTA(FILTER($J64:BV64, $J$8:BV$8=""Required"")) = $G$80, ""On Pace"", IF(COUNTA(FILTER($J64:BV64, $J$8:BV$8=""Required"")) = $F$80,""On Pace"", IF(COUNTA(FILTER($J64:BV64, $J$8:BV$8=""Required"&amp;"""))=$G$80, ""On Pace"", ""Ahead!"")))))), ""On Pace""))"),"-")</f>
        <v>-</v>
      </c>
      <c r="F64" s="283" t="str">
        <f t="shared" si="2"/>
        <v>-</v>
      </c>
      <c r="G64" s="284" t="str">
        <f t="shared" si="1"/>
        <v/>
      </c>
      <c r="H64" s="285" t="str">
        <f>IFERROR(__xludf.DUMMYFUNCTION("IF(ISBLANK(D64), ""-"", COUNTA(FILTER($J64:BV64, $J$8:BV$8=""Required"")))"),"-")</f>
        <v>-</v>
      </c>
      <c r="I64" s="285" t="str">
        <f t="array" ref="I64">IFERROR(INDIRECT(ADDRESS(7, CELL("col",LOOKUP(1, 1/(J64:BM64&lt;&gt;""),J64:BM64)))))</f>
        <v/>
      </c>
      <c r="J64" s="286"/>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8"/>
      <c r="BO64" s="288"/>
      <c r="BP64" s="288"/>
      <c r="BQ64" s="288"/>
      <c r="BR64" s="288"/>
      <c r="BS64" s="288"/>
      <c r="BT64" s="288"/>
      <c r="BU64" s="288"/>
      <c r="BV64" s="6"/>
    </row>
    <row r="65">
      <c r="A65" s="216"/>
      <c r="B65" s="239"/>
      <c r="C65" s="19"/>
      <c r="D65" s="285"/>
      <c r="E65" s="282" t="str">
        <f>IFERROR(__xludf.DUMMYFUNCTION("IF(ISBLANK(D65),""-"", IFERROR(IF(COUNTA(FILTER($J65:BV65, $J$8:BV$8=""Required""))&lt;$F$80, ""Behind"", IF(COUNTA(FILTER($J65:BV65, $J$8:BV$8=""Required"")) &gt; $H$80, ""Ahead!"", IF(AND(COUNTA(FILTER($J65:BV65, $J$8:BV$8=""Required""))&gt;$F$80, COUNTA(FILTER("&amp;"$J65:BV65, $J$8:BV$8=""Required""))&lt;$G$80 ), ""On Pace"", IF(COUNTA(FILTER($J65:BV65, $J$8:BV$8=""Required"")) = $G$80, ""On Pace"", IF(COUNTA(FILTER($J65:BV65, $J$8:BV$8=""Required"")) = $F$80,""On Pace"", IF(COUNTA(FILTER($J65:BV65, $J$8:BV$8=""Required"&amp;"""))=$G$80, ""On Pace"", ""Ahead!"")))))), ""On Pace""))"),"-")</f>
        <v>-</v>
      </c>
      <c r="F65" s="283" t="str">
        <f t="shared" si="2"/>
        <v>-</v>
      </c>
      <c r="G65" s="284" t="str">
        <f t="shared" si="1"/>
        <v/>
      </c>
      <c r="H65" s="285" t="str">
        <f>IFERROR(__xludf.DUMMYFUNCTION("IF(ISBLANK(D65), ""-"", COUNTA(FILTER($J65:BV65, $J$8:BV$8=""Required"")))"),"-")</f>
        <v>-</v>
      </c>
      <c r="I65" s="285" t="str">
        <f t="array" ref="I65">IFERROR(INDIRECT(ADDRESS(7, CELL("col",LOOKUP(1, 1/(J65:BM65&lt;&gt;""),J65:BM65)))))</f>
        <v/>
      </c>
      <c r="J65" s="286"/>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8"/>
      <c r="BO65" s="288"/>
      <c r="BP65" s="288"/>
      <c r="BQ65" s="288"/>
      <c r="BR65" s="288"/>
      <c r="BS65" s="288"/>
      <c r="BT65" s="288"/>
      <c r="BU65" s="288"/>
      <c r="BV65" s="6"/>
    </row>
    <row r="66">
      <c r="A66" s="216"/>
      <c r="B66" s="239"/>
      <c r="C66" s="19"/>
      <c r="D66" s="285"/>
      <c r="E66" s="282" t="str">
        <f>IFERROR(__xludf.DUMMYFUNCTION("IF(ISBLANK(D66),""-"", IFERROR(IF(COUNTA(FILTER($J66:BV66, $J$8:BV$8=""Required""))&lt;$F$80, ""Behind"", IF(COUNTA(FILTER($J66:BV66, $J$8:BV$8=""Required"")) &gt; $H$80, ""Ahead!"", IF(AND(COUNTA(FILTER($J66:BV66, $J$8:BV$8=""Required""))&gt;$F$80, COUNTA(FILTER("&amp;"$J66:BV66, $J$8:BV$8=""Required""))&lt;$G$80 ), ""On Pace"", IF(COUNTA(FILTER($J66:BV66, $J$8:BV$8=""Required"")) = $G$80, ""On Pace"", IF(COUNTA(FILTER($J66:BV66, $J$8:BV$8=""Required"")) = $F$80,""On Pace"", IF(COUNTA(FILTER($J66:BV66, $J$8:BV$8=""Required"&amp;"""))=$G$80, ""On Pace"", ""Ahead!"")))))), ""On Pace""))"),"-")</f>
        <v>-</v>
      </c>
      <c r="F66" s="283" t="str">
        <f t="shared" si="2"/>
        <v>-</v>
      </c>
      <c r="G66" s="284" t="str">
        <f t="shared" si="1"/>
        <v/>
      </c>
      <c r="H66" s="285" t="str">
        <f>IFERROR(__xludf.DUMMYFUNCTION("IF(ISBLANK(D66), ""-"", COUNTA(FILTER($J66:BV66, $J$8:BV$8=""Required"")))"),"-")</f>
        <v>-</v>
      </c>
      <c r="I66" s="285" t="str">
        <f t="array" ref="I66">IFERROR(INDIRECT(ADDRESS(7, CELL("col",LOOKUP(1, 1/(J66:BM66&lt;&gt;""),J66:BM66)))))</f>
        <v/>
      </c>
      <c r="J66" s="286"/>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8"/>
      <c r="BO66" s="288"/>
      <c r="BP66" s="288"/>
      <c r="BQ66" s="288"/>
      <c r="BR66" s="288"/>
      <c r="BS66" s="288"/>
      <c r="BT66" s="288"/>
      <c r="BU66" s="288"/>
      <c r="BV66" s="6"/>
    </row>
    <row r="67">
      <c r="A67" s="216"/>
      <c r="B67" s="239"/>
      <c r="C67" s="19"/>
      <c r="D67" s="285"/>
      <c r="E67" s="282" t="str">
        <f>IFERROR(__xludf.DUMMYFUNCTION("IF(ISBLANK(D67),""-"", IFERROR(IF(COUNTA(FILTER($J67:BV67, $J$8:BV$8=""Required""))&lt;$F$80, ""Behind"", IF(COUNTA(FILTER($J67:BV67, $J$8:BV$8=""Required"")) &gt; $H$80, ""Ahead!"", IF(AND(COUNTA(FILTER($J67:BV67, $J$8:BV$8=""Required""))&gt;$F$80, COUNTA(FILTER("&amp;"$J67:BV67, $J$8:BV$8=""Required""))&lt;$G$80 ), ""On Pace"", IF(COUNTA(FILTER($J67:BV67, $J$8:BV$8=""Required"")) = $G$80, ""On Pace"", IF(COUNTA(FILTER($J67:BV67, $J$8:BV$8=""Required"")) = $F$80,""On Pace"", IF(COUNTA(FILTER($J67:BV67, $J$8:BV$8=""Required"&amp;"""))=$G$80, ""On Pace"", ""Ahead!"")))))), ""On Pace""))"),"-")</f>
        <v>-</v>
      </c>
      <c r="F67" s="283" t="str">
        <f t="shared" si="2"/>
        <v>-</v>
      </c>
      <c r="G67" s="284" t="str">
        <f t="shared" si="1"/>
        <v/>
      </c>
      <c r="H67" s="285" t="str">
        <f>IFERROR(__xludf.DUMMYFUNCTION("IF(ISBLANK(D67), ""-"", COUNTA(FILTER($J67:BV67, $J$8:BV$8=""Required"")))"),"-")</f>
        <v>-</v>
      </c>
      <c r="I67" s="285" t="str">
        <f t="array" ref="I67">IFERROR(INDIRECT(ADDRESS(7, CELL("col",LOOKUP(1, 1/(J67:BM67&lt;&gt;""),J67:BM67)))))</f>
        <v/>
      </c>
      <c r="J67" s="286"/>
      <c r="K67" s="286"/>
      <c r="L67" s="286"/>
      <c r="M67" s="286"/>
      <c r="N67" s="286"/>
      <c r="O67" s="286"/>
      <c r="P67" s="286"/>
      <c r="Q67" s="286"/>
      <c r="R67" s="286"/>
      <c r="S67" s="286"/>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8"/>
      <c r="BO67" s="288"/>
      <c r="BP67" s="288"/>
      <c r="BQ67" s="288"/>
      <c r="BR67" s="288"/>
      <c r="BS67" s="288"/>
      <c r="BT67" s="288"/>
      <c r="BU67" s="288"/>
      <c r="BV67" s="6"/>
    </row>
    <row r="68">
      <c r="A68" s="216"/>
      <c r="B68" s="239"/>
      <c r="C68" s="19"/>
      <c r="D68" s="285"/>
      <c r="E68" s="282" t="str">
        <f>IFERROR(__xludf.DUMMYFUNCTION("IF(ISBLANK(D68),""-"", IFERROR(IF(COUNTA(FILTER($J68:BV68, $J$8:BV$8=""Required""))&lt;$F$80, ""Behind"", IF(COUNTA(FILTER($J68:BV68, $J$8:BV$8=""Required"")) &gt; $H$80, ""Ahead!"", IF(AND(COUNTA(FILTER($J68:BV68, $J$8:BV$8=""Required""))&gt;$F$80, COUNTA(FILTER("&amp;"$J68:BV68, $J$8:BV$8=""Required""))&lt;$G$80 ), ""On Pace"", IF(COUNTA(FILTER($J68:BV68, $J$8:BV$8=""Required"")) = $G$80, ""On Pace"", IF(COUNTA(FILTER($J68:BV68, $J$8:BV$8=""Required"")) = $F$80,""On Pace"", IF(COUNTA(FILTER($J68:BV68, $J$8:BV$8=""Required"&amp;"""))=$G$80, ""On Pace"", ""Ahead!"")))))), ""On Pace""))"),"-")</f>
        <v>-</v>
      </c>
      <c r="F68" s="283" t="str">
        <f t="shared" si="2"/>
        <v>-</v>
      </c>
      <c r="G68" s="284" t="str">
        <f t="shared" si="1"/>
        <v/>
      </c>
      <c r="H68" s="285" t="str">
        <f>IFERROR(__xludf.DUMMYFUNCTION("IF(ISBLANK(D68), ""-"", COUNTA(FILTER($J68:BV68, $J$8:BV$8=""Required"")))"),"-")</f>
        <v>-</v>
      </c>
      <c r="I68" s="285" t="str">
        <f t="array" ref="I68">IFERROR(INDIRECT(ADDRESS(7, CELL("col",LOOKUP(1, 1/(J68:BM68&lt;&gt;""),J68:BM68)))))</f>
        <v/>
      </c>
      <c r="J68" s="286"/>
      <c r="K68" s="286"/>
      <c r="L68" s="286"/>
      <c r="M68" s="286"/>
      <c r="N68" s="286"/>
      <c r="O68" s="286"/>
      <c r="P68" s="286"/>
      <c r="Q68" s="286"/>
      <c r="R68" s="286"/>
      <c r="S68" s="286"/>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8"/>
      <c r="BO68" s="288"/>
      <c r="BP68" s="288"/>
      <c r="BQ68" s="288"/>
      <c r="BR68" s="288"/>
      <c r="BS68" s="288"/>
      <c r="BT68" s="288"/>
      <c r="BU68" s="288"/>
      <c r="BV68" s="6"/>
    </row>
    <row r="69">
      <c r="A69" s="216"/>
      <c r="B69" s="239"/>
      <c r="C69" s="19"/>
      <c r="D69" s="285"/>
      <c r="E69" s="282" t="str">
        <f>IFERROR(__xludf.DUMMYFUNCTION("IF(ISBLANK(D69),""-"", IFERROR(IF(COUNTA(FILTER($J69:BV69, $J$8:BV$8=""Required""))&lt;$F$80, ""Behind"", IF(COUNTA(FILTER($J69:BV69, $J$8:BV$8=""Required"")) &gt; $H$80, ""Ahead!"", IF(AND(COUNTA(FILTER($J69:BV69, $J$8:BV$8=""Required""))&gt;$F$80, COUNTA(FILTER("&amp;"$J69:BV69, $J$8:BV$8=""Required""))&lt;$G$80 ), ""On Pace"", IF(COUNTA(FILTER($J69:BV69, $J$8:BV$8=""Required"")) = $G$80, ""On Pace"", IF(COUNTA(FILTER($J69:BV69, $J$8:BV$8=""Required"")) = $F$80,""On Pace"", IF(COUNTA(FILTER($J69:BV69, $J$8:BV$8=""Required"&amp;"""))=$G$80, ""On Pace"", ""Ahead!"")))))), ""On Pace""))"),"-")</f>
        <v>-</v>
      </c>
      <c r="F69" s="283" t="str">
        <f t="shared" si="2"/>
        <v>-</v>
      </c>
      <c r="G69" s="284" t="str">
        <f t="shared" si="1"/>
        <v/>
      </c>
      <c r="H69" s="285" t="str">
        <f>IFERROR(__xludf.DUMMYFUNCTION("IF(ISBLANK(D69), ""-"", COUNTA(FILTER($J69:BV69, $J$8:BV$8=""Required"")))"),"-")</f>
        <v>-</v>
      </c>
      <c r="I69" s="285" t="str">
        <f t="array" ref="I69">IFERROR(INDIRECT(ADDRESS(7, CELL("col",LOOKUP(1, 1/(J69:BM69&lt;&gt;""),J69:BM69)))))</f>
        <v/>
      </c>
      <c r="J69" s="286"/>
      <c r="K69" s="286"/>
      <c r="L69" s="286"/>
      <c r="M69" s="286"/>
      <c r="N69" s="286"/>
      <c r="O69" s="286"/>
      <c r="P69" s="286"/>
      <c r="Q69" s="286"/>
      <c r="R69" s="286"/>
      <c r="S69" s="286"/>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8"/>
      <c r="BO69" s="288"/>
      <c r="BP69" s="288"/>
      <c r="BQ69" s="288"/>
      <c r="BR69" s="288"/>
      <c r="BS69" s="288"/>
      <c r="BT69" s="288"/>
      <c r="BU69" s="288"/>
      <c r="BV69" s="6"/>
    </row>
    <row r="70">
      <c r="A70" s="216"/>
      <c r="B70" s="239"/>
      <c r="C70" s="19"/>
      <c r="D70" s="285"/>
      <c r="E70" s="282" t="str">
        <f>IFERROR(__xludf.DUMMYFUNCTION("IF(ISBLANK(D70),""-"", IFERROR(IF(COUNTA(FILTER($J70:BV70, $J$8:BV$8=""Required""))&lt;$F$80, ""Behind"", IF(COUNTA(FILTER($J70:BV70, $J$8:BV$8=""Required"")) &gt; $H$80, ""Ahead!"", IF(AND(COUNTA(FILTER($J70:BV70, $J$8:BV$8=""Required""))&gt;$F$80, COUNTA(FILTER("&amp;"$J70:BV70, $J$8:BV$8=""Required""))&lt;$G$80 ), ""On Pace"", IF(COUNTA(FILTER($J70:BV70, $J$8:BV$8=""Required"")) = $G$80, ""On Pace"", IF(COUNTA(FILTER($J70:BV70, $J$8:BV$8=""Required"")) = $F$80,""On Pace"", IF(COUNTA(FILTER($J70:BV70, $J$8:BV$8=""Required"&amp;"""))=$G$80, ""On Pace"", ""Ahead!"")))))), ""On Pace""))"),"-")</f>
        <v>-</v>
      </c>
      <c r="F70" s="283" t="str">
        <f t="shared" si="2"/>
        <v>-</v>
      </c>
      <c r="G70" s="284" t="str">
        <f t="shared" si="1"/>
        <v/>
      </c>
      <c r="H70" s="285" t="str">
        <f>IFERROR(__xludf.DUMMYFUNCTION("IF(ISBLANK(D70), ""-"", COUNTA(FILTER($J70:BV70, $J$8:BV$8=""Required"")))"),"-")</f>
        <v>-</v>
      </c>
      <c r="I70" s="285" t="str">
        <f t="array" ref="I70">IFERROR(INDIRECT(ADDRESS(7, CELL("col",LOOKUP(1, 1/(J70:BM70&lt;&gt;""),J70:BM70)))))</f>
        <v/>
      </c>
      <c r="J70" s="286"/>
      <c r="K70" s="286"/>
      <c r="L70" s="286"/>
      <c r="M70" s="286"/>
      <c r="N70" s="286"/>
      <c r="O70" s="286"/>
      <c r="P70" s="286"/>
      <c r="Q70" s="286"/>
      <c r="R70" s="286"/>
      <c r="S70" s="286"/>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8"/>
      <c r="BO70" s="288"/>
      <c r="BP70" s="288"/>
      <c r="BQ70" s="288"/>
      <c r="BR70" s="288"/>
      <c r="BS70" s="288"/>
      <c r="BT70" s="288"/>
      <c r="BU70" s="288"/>
      <c r="BV70" s="6"/>
    </row>
    <row r="71">
      <c r="A71" s="216"/>
      <c r="B71" s="239"/>
      <c r="C71" s="19"/>
      <c r="D71" s="285"/>
      <c r="E71" s="282" t="str">
        <f>IFERROR(__xludf.DUMMYFUNCTION("IF(ISBLANK(D71),""-"", IFERROR(IF(COUNTA(FILTER($J71:BV71, $J$8:BV$8=""Required""))&lt;$F$80, ""Behind"", IF(COUNTA(FILTER($J71:BV71, $J$8:BV$8=""Required"")) &gt; $H$80, ""Ahead!"", IF(AND(COUNTA(FILTER($J71:BV71, $J$8:BV$8=""Required""))&gt;$F$80, COUNTA(FILTER("&amp;"$J71:BV71, $J$8:BV$8=""Required""))&lt;$G$80 ), ""On Pace"", IF(COUNTA(FILTER($J71:BV71, $J$8:BV$8=""Required"")) = $G$80, ""On Pace"", IF(COUNTA(FILTER($J71:BV71, $J$8:BV$8=""Required"")) = $F$80,""On Pace"", IF(COUNTA(FILTER($J71:BV71, $J$8:BV$8=""Required"&amp;"""))=$G$80, ""On Pace"", ""Ahead!"")))))), ""On Pace""))"),"-")</f>
        <v>-</v>
      </c>
      <c r="F71" s="283" t="str">
        <f t="shared" si="2"/>
        <v>-</v>
      </c>
      <c r="G71" s="284" t="str">
        <f t="shared" si="1"/>
        <v/>
      </c>
      <c r="H71" s="285" t="str">
        <f>IFERROR(__xludf.DUMMYFUNCTION("IF(ISBLANK(D71), ""-"", COUNTA(FILTER($J71:BV71, $J$8:BV$8=""Required"")))"),"-")</f>
        <v>-</v>
      </c>
      <c r="I71" s="285" t="str">
        <f t="array" ref="I71">IFERROR(INDIRECT(ADDRESS(7, CELL("col",LOOKUP(1, 1/(J71:BM71&lt;&gt;""),J71:BM71)))))</f>
        <v/>
      </c>
      <c r="J71" s="286"/>
      <c r="K71" s="286"/>
      <c r="L71" s="286"/>
      <c r="M71" s="286"/>
      <c r="N71" s="286"/>
      <c r="O71" s="286"/>
      <c r="P71" s="286"/>
      <c r="Q71" s="286"/>
      <c r="R71" s="286"/>
      <c r="S71" s="286"/>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8"/>
      <c r="BO71" s="288"/>
      <c r="BP71" s="288"/>
      <c r="BQ71" s="288"/>
      <c r="BR71" s="288"/>
      <c r="BS71" s="288"/>
      <c r="BT71" s="288"/>
      <c r="BU71" s="288"/>
      <c r="BV71" s="6"/>
    </row>
    <row r="72">
      <c r="A72" s="216"/>
      <c r="B72" s="239"/>
      <c r="C72" s="19"/>
      <c r="D72" s="285"/>
      <c r="E72" s="282" t="str">
        <f>IFERROR(__xludf.DUMMYFUNCTION("IF(ISBLANK(D72),""-"", IFERROR(IF(COUNTA(FILTER($J72:BV72, $J$8:BV$8=""Required""))&lt;$F$80, ""Behind"", IF(COUNTA(FILTER($J72:BV72, $J$8:BV$8=""Required"")) &gt; $H$80, ""Ahead!"", IF(AND(COUNTA(FILTER($J72:BV72, $J$8:BV$8=""Required""))&gt;$F$80, COUNTA(FILTER("&amp;"$J72:BV72, $J$8:BV$8=""Required""))&lt;$G$80 ), ""On Pace"", IF(COUNTA(FILTER($J72:BV72, $J$8:BV$8=""Required"")) = $G$80, ""On Pace"", IF(COUNTA(FILTER($J72:BV72, $J$8:BV$8=""Required"")) = $F$80,""On Pace"", IF(COUNTA(FILTER($J72:BV72, $J$8:BV$8=""Required"&amp;"""))=$G$80, ""On Pace"", ""Ahead!"")))))), ""On Pace""))"),"-")</f>
        <v>-</v>
      </c>
      <c r="F72" s="283" t="str">
        <f t="shared" si="2"/>
        <v>-</v>
      </c>
      <c r="G72" s="284" t="str">
        <f t="shared" si="1"/>
        <v/>
      </c>
      <c r="H72" s="285" t="str">
        <f>IFERROR(__xludf.DUMMYFUNCTION("IF(ISBLANK(D72), ""-"", COUNTA(FILTER($J72:BV72, $J$8:BV$8=""Required"")))"),"-")</f>
        <v>-</v>
      </c>
      <c r="I72" s="285" t="str">
        <f t="array" ref="I72">IFERROR(INDIRECT(ADDRESS(7, CELL("col",LOOKUP(1, 1/(J72:BM72&lt;&gt;""),J72:BM72)))))</f>
        <v/>
      </c>
      <c r="J72" s="286"/>
      <c r="K72" s="286"/>
      <c r="L72" s="286"/>
      <c r="M72" s="286"/>
      <c r="N72" s="286"/>
      <c r="O72" s="286"/>
      <c r="P72" s="286"/>
      <c r="Q72" s="286"/>
      <c r="R72" s="286"/>
      <c r="S72" s="286"/>
      <c r="T72" s="286"/>
      <c r="U72" s="286"/>
      <c r="V72" s="286"/>
      <c r="W72" s="286"/>
      <c r="X72" s="286"/>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8"/>
      <c r="BO72" s="288"/>
      <c r="BP72" s="288"/>
      <c r="BQ72" s="288"/>
      <c r="BR72" s="288"/>
      <c r="BS72" s="288"/>
      <c r="BT72" s="288"/>
      <c r="BU72" s="288"/>
      <c r="BV72" s="6"/>
    </row>
    <row r="73" hidden="1">
      <c r="A73" s="276"/>
      <c r="B73" s="239"/>
      <c r="C73" s="276"/>
      <c r="D73" s="307"/>
      <c r="E73" s="307"/>
      <c r="F73" s="308" t="s">
        <v>364</v>
      </c>
      <c r="G73" s="309"/>
      <c r="H73" s="307"/>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276"/>
      <c r="AS73" s="276"/>
      <c r="AT73" s="276"/>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276"/>
      <c r="BV73" s="276"/>
    </row>
    <row r="74">
      <c r="A74" s="216"/>
      <c r="B74" s="239"/>
      <c r="C74" s="19"/>
      <c r="D74" s="19"/>
      <c r="E74" s="19"/>
      <c r="F74" s="19"/>
      <c r="G74" s="174"/>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row>
    <row r="75">
      <c r="A75" s="216"/>
      <c r="B75" s="239"/>
      <c r="C75" s="19"/>
      <c r="D75" s="19"/>
      <c r="E75" s="19"/>
      <c r="F75" s="19"/>
      <c r="G75" s="174"/>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row>
    <row r="76">
      <c r="A76" s="216"/>
      <c r="B76" s="239"/>
      <c r="C76" s="19"/>
      <c r="D76" s="19"/>
      <c r="E76" s="19"/>
      <c r="F76" s="19"/>
      <c r="G76" s="174"/>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row>
    <row r="77" hidden="1">
      <c r="A77" s="216"/>
      <c r="B77" s="239"/>
      <c r="C77" s="19"/>
      <c r="D77" s="310">
        <f>D78-1</f>
        <v>44234</v>
      </c>
      <c r="E77" s="311">
        <v>0.0</v>
      </c>
      <c r="F77" s="312" t="s">
        <v>390</v>
      </c>
      <c r="G77" s="174"/>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row>
    <row r="78" hidden="1">
      <c r="A78" s="216"/>
      <c r="B78" s="239"/>
      <c r="C78" s="19"/>
      <c r="D78" s="310">
        <f>Schedule!B14</f>
        <v>44235</v>
      </c>
      <c r="E78" s="313">
        <v>5.0</v>
      </c>
      <c r="F78" s="314">
        <f>TODAY()-1</f>
        <v>44250</v>
      </c>
      <c r="G78" s="174"/>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row>
    <row r="79" hidden="1">
      <c r="A79" s="216"/>
      <c r="B79" s="239"/>
      <c r="C79" s="19"/>
      <c r="D79" s="314">
        <f t="shared" ref="D79:D103" si="3">D78+1</f>
        <v>44236</v>
      </c>
      <c r="E79" s="313">
        <v>11.0</v>
      </c>
      <c r="F79" s="19" t="s">
        <v>391</v>
      </c>
      <c r="G79" s="174" t="s">
        <v>392</v>
      </c>
      <c r="H79" s="19" t="s">
        <v>393</v>
      </c>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row>
    <row r="80" hidden="1">
      <c r="A80" s="216"/>
      <c r="B80" s="239"/>
      <c r="C80" s="19"/>
      <c r="D80" s="314">
        <f t="shared" si="3"/>
        <v>44237</v>
      </c>
      <c r="E80" s="313">
        <v>14.0</v>
      </c>
      <c r="F80" s="19">
        <f>IFERROR(__xludf.DUMMYFUNCTION("filter('Assignment Progress'!assignments, 'Assignment Progress'!days=F78-1)"),32.0)</f>
        <v>32</v>
      </c>
      <c r="G80" s="174">
        <f>IFERROR(__xludf.DUMMYFUNCTION("FILTER('Assignment Progress'!assignments, 'Assignment Progress'!days=F78)"),34.0)</f>
        <v>34</v>
      </c>
      <c r="H80" s="19">
        <f>IFERROR(__xludf.DUMMYFUNCTION("filter('Assignment Progress'!assignments, 'Assignment Progress'!days=F78+1)"),35.0)</f>
        <v>35</v>
      </c>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row>
    <row r="81" hidden="1">
      <c r="A81" s="216"/>
      <c r="B81" s="239"/>
      <c r="C81" s="19"/>
      <c r="D81" s="314">
        <f t="shared" si="3"/>
        <v>44238</v>
      </c>
      <c r="E81" s="313">
        <v>16.0</v>
      </c>
      <c r="F81" s="19"/>
      <c r="G81" s="174" t="str">
        <f>IFERROR(IF(H46&lt;F80, "Behind", IF(H46 &gt; H80, "Ahead", IF(AND(H46&gt;F80, H46&lt;G80), "On Pace", IF(H46 = G80, "On Pace", IF(H46 = F80,"On Pace", IF(H46=G80, "On Pace", "Ahead!")))))), "On Pace")</f>
        <v>Behind</v>
      </c>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row>
    <row r="82" hidden="1">
      <c r="A82" s="216"/>
      <c r="B82" s="239"/>
      <c r="C82" s="19"/>
      <c r="D82" s="314">
        <f t="shared" si="3"/>
        <v>44239</v>
      </c>
      <c r="E82" s="313">
        <v>19.0</v>
      </c>
      <c r="F82" s="19"/>
      <c r="G82" s="174"/>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row>
    <row r="83" hidden="1">
      <c r="A83" s="216"/>
      <c r="B83" s="239"/>
      <c r="C83" s="19"/>
      <c r="D83" s="314">
        <f t="shared" si="3"/>
        <v>44240</v>
      </c>
      <c r="E83" s="313">
        <v>19.0</v>
      </c>
      <c r="F83" s="19"/>
      <c r="G83" s="174"/>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row>
    <row r="84" hidden="1">
      <c r="A84" s="216"/>
      <c r="B84" s="239"/>
      <c r="C84" s="19"/>
      <c r="D84" s="314">
        <f t="shared" si="3"/>
        <v>44241</v>
      </c>
      <c r="E84" s="313">
        <v>19.0</v>
      </c>
      <c r="F84" s="19"/>
      <c r="G84" s="174"/>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row>
    <row r="85" hidden="1">
      <c r="A85" s="216"/>
      <c r="B85" s="239"/>
      <c r="C85" s="19"/>
      <c r="D85" s="314">
        <f t="shared" si="3"/>
        <v>44242</v>
      </c>
      <c r="E85" s="313">
        <v>24.0</v>
      </c>
      <c r="F85" s="19"/>
      <c r="G85" s="21" t="str">
        <f>Schedule!I30</f>
        <v/>
      </c>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row>
    <row r="86" hidden="1">
      <c r="A86" s="216"/>
      <c r="B86" s="239"/>
      <c r="C86" s="19"/>
      <c r="D86" s="314">
        <f t="shared" si="3"/>
        <v>44243</v>
      </c>
      <c r="E86" s="313">
        <v>28.0</v>
      </c>
      <c r="F86" s="19"/>
      <c r="G86" s="174"/>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row>
    <row r="87" hidden="1">
      <c r="A87" s="216"/>
      <c r="B87" s="239"/>
      <c r="C87" s="19"/>
      <c r="D87" s="314">
        <f t="shared" si="3"/>
        <v>44244</v>
      </c>
      <c r="E87" s="313">
        <v>30.0</v>
      </c>
      <c r="F87" s="19"/>
      <c r="G87" s="174"/>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row>
    <row r="88" hidden="1">
      <c r="A88" s="216"/>
      <c r="B88" s="239"/>
      <c r="C88" s="19"/>
      <c r="D88" s="314">
        <f t="shared" si="3"/>
        <v>44245</v>
      </c>
      <c r="E88" s="313">
        <v>31.0</v>
      </c>
      <c r="F88" s="19"/>
      <c r="G88" s="174"/>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row>
    <row r="89" hidden="1">
      <c r="A89" s="216"/>
      <c r="B89" s="239"/>
      <c r="C89" s="19"/>
      <c r="D89" s="314">
        <f t="shared" si="3"/>
        <v>44246</v>
      </c>
      <c r="E89" s="313">
        <v>32.0</v>
      </c>
      <c r="F89" s="19"/>
      <c r="G89" s="174"/>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row>
    <row r="90" hidden="1">
      <c r="A90" s="216"/>
      <c r="B90" s="239"/>
      <c r="C90" s="19"/>
      <c r="D90" s="314">
        <f t="shared" si="3"/>
        <v>44247</v>
      </c>
      <c r="E90" s="313">
        <v>32.0</v>
      </c>
      <c r="F90" s="19"/>
      <c r="G90" s="174"/>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row>
    <row r="91" hidden="1">
      <c r="A91" s="216"/>
      <c r="B91" s="239"/>
      <c r="C91" s="19"/>
      <c r="D91" s="314">
        <f t="shared" si="3"/>
        <v>44248</v>
      </c>
      <c r="E91" s="313">
        <v>32.0</v>
      </c>
      <c r="F91" s="19"/>
      <c r="G91" s="174"/>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row>
    <row r="92" hidden="1">
      <c r="A92" s="216"/>
      <c r="B92" s="239"/>
      <c r="C92" s="19"/>
      <c r="D92" s="314">
        <f t="shared" si="3"/>
        <v>44249</v>
      </c>
      <c r="E92" s="313">
        <v>32.0</v>
      </c>
      <c r="F92" s="19"/>
      <c r="G92" s="174"/>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row>
    <row r="93" hidden="1">
      <c r="A93" s="216"/>
      <c r="B93" s="239"/>
      <c r="C93" s="19"/>
      <c r="D93" s="314">
        <f t="shared" si="3"/>
        <v>44250</v>
      </c>
      <c r="E93" s="313">
        <v>34.0</v>
      </c>
      <c r="F93" s="19"/>
      <c r="G93" s="174"/>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row>
    <row r="94" hidden="1">
      <c r="A94" s="216"/>
      <c r="B94" s="239"/>
      <c r="C94" s="19"/>
      <c r="D94" s="314">
        <f t="shared" si="3"/>
        <v>44251</v>
      </c>
      <c r="E94" s="313">
        <v>35.0</v>
      </c>
      <c r="F94" s="19"/>
      <c r="G94" s="174"/>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row>
    <row r="95" hidden="1">
      <c r="A95" s="216"/>
      <c r="B95" s="239"/>
      <c r="C95" s="19"/>
      <c r="D95" s="314">
        <f t="shared" si="3"/>
        <v>44252</v>
      </c>
      <c r="E95" s="313">
        <v>35.0</v>
      </c>
      <c r="F95" s="19"/>
      <c r="G95" s="174"/>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row>
    <row r="96" hidden="1">
      <c r="A96" s="216"/>
      <c r="B96" s="239"/>
      <c r="C96" s="19"/>
      <c r="D96" s="314">
        <f t="shared" si="3"/>
        <v>44253</v>
      </c>
      <c r="E96" s="313">
        <v>35.0</v>
      </c>
      <c r="F96" s="19"/>
      <c r="G96" s="174"/>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row>
    <row r="97" hidden="1">
      <c r="A97" s="216"/>
      <c r="B97" s="239"/>
      <c r="C97" s="19"/>
      <c r="D97" s="314">
        <f t="shared" si="3"/>
        <v>44254</v>
      </c>
      <c r="E97" s="313">
        <v>35.0</v>
      </c>
      <c r="F97" s="19"/>
      <c r="G97" s="174"/>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row>
    <row r="98" hidden="1">
      <c r="A98" s="216"/>
      <c r="B98" s="239"/>
      <c r="C98" s="19"/>
      <c r="D98" s="314">
        <f t="shared" si="3"/>
        <v>44255</v>
      </c>
      <c r="E98" s="313">
        <v>35.0</v>
      </c>
      <c r="F98" s="19"/>
      <c r="G98" s="174"/>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row>
    <row r="99" hidden="1">
      <c r="A99" s="216"/>
      <c r="B99" s="239"/>
      <c r="C99" s="19"/>
      <c r="D99" s="314">
        <f t="shared" si="3"/>
        <v>44256</v>
      </c>
      <c r="E99" s="313">
        <v>35.0</v>
      </c>
      <c r="F99" s="19"/>
      <c r="G99" s="174"/>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row>
    <row r="100" hidden="1">
      <c r="A100" s="216"/>
      <c r="B100" s="239"/>
      <c r="C100" s="19"/>
      <c r="D100" s="314">
        <f t="shared" si="3"/>
        <v>44257</v>
      </c>
      <c r="E100" s="313">
        <v>35.0</v>
      </c>
      <c r="F100" s="19"/>
      <c r="G100" s="174"/>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row>
    <row r="101" hidden="1">
      <c r="A101" s="216"/>
      <c r="B101" s="239"/>
      <c r="C101" s="19"/>
      <c r="D101" s="314">
        <f t="shared" si="3"/>
        <v>44258</v>
      </c>
      <c r="E101" s="313">
        <v>35.0</v>
      </c>
      <c r="F101" s="19"/>
      <c r="G101" s="174"/>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row>
    <row r="102" hidden="1">
      <c r="A102" s="216"/>
      <c r="B102" s="239"/>
      <c r="C102" s="19"/>
      <c r="D102" s="314">
        <f t="shared" si="3"/>
        <v>44259</v>
      </c>
      <c r="E102" s="313">
        <v>35.0</v>
      </c>
      <c r="F102" s="19"/>
      <c r="G102" s="174"/>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row>
    <row r="103" hidden="1">
      <c r="A103" s="216"/>
      <c r="B103" s="239"/>
      <c r="C103" s="19"/>
      <c r="D103" s="314">
        <f t="shared" si="3"/>
        <v>44260</v>
      </c>
      <c r="E103" s="313">
        <v>35.0</v>
      </c>
      <c r="F103" s="19"/>
      <c r="G103" s="174"/>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row>
    <row r="104">
      <c r="A104" s="216"/>
      <c r="B104" s="239"/>
      <c r="C104" s="19"/>
      <c r="D104" s="19"/>
      <c r="E104" s="19"/>
      <c r="F104" s="19"/>
      <c r="G104" s="174"/>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row>
    <row r="105">
      <c r="A105" s="216"/>
      <c r="B105" s="239"/>
      <c r="C105" s="19"/>
      <c r="D105" s="19"/>
      <c r="E105" s="19"/>
      <c r="F105" s="19"/>
      <c r="G105" s="174"/>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row>
    <row r="106">
      <c r="A106" s="216"/>
      <c r="B106" s="239"/>
      <c r="C106" s="19"/>
      <c r="D106" s="19"/>
      <c r="E106" s="19"/>
      <c r="F106" s="19"/>
      <c r="G106" s="174"/>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row>
    <row r="107">
      <c r="A107" s="216"/>
      <c r="B107" s="239"/>
      <c r="C107" s="19"/>
      <c r="D107" s="19"/>
      <c r="E107" s="19"/>
      <c r="F107" s="19"/>
      <c r="G107" s="174"/>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row>
    <row r="108">
      <c r="A108" s="216"/>
      <c r="B108" s="239"/>
      <c r="C108" s="19"/>
      <c r="D108" s="19"/>
      <c r="E108" s="19"/>
      <c r="F108" s="19"/>
      <c r="G108" s="174"/>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row>
    <row r="109">
      <c r="A109" s="216"/>
      <c r="B109" s="239"/>
      <c r="C109" s="19"/>
      <c r="D109" s="19"/>
      <c r="E109" s="19"/>
      <c r="F109" s="19"/>
      <c r="G109" s="174"/>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row>
    <row r="110">
      <c r="A110" s="216"/>
      <c r="B110" s="239"/>
      <c r="C110" s="19"/>
      <c r="D110" s="19"/>
      <c r="E110" s="19"/>
      <c r="F110" s="19"/>
      <c r="G110" s="174"/>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row>
    <row r="111">
      <c r="A111" s="216"/>
      <c r="B111" s="239"/>
      <c r="C111" s="19"/>
      <c r="D111" s="19"/>
      <c r="E111" s="19"/>
      <c r="F111" s="19"/>
      <c r="G111" s="174"/>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row>
    <row r="112">
      <c r="A112" s="216"/>
      <c r="B112" s="239"/>
      <c r="C112" s="19"/>
      <c r="D112" s="19"/>
      <c r="E112" s="19"/>
      <c r="F112" s="19"/>
      <c r="G112" s="174"/>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row>
    <row r="113">
      <c r="A113" s="216"/>
      <c r="B113" s="239"/>
      <c r="C113" s="19"/>
      <c r="D113" s="19"/>
      <c r="E113" s="19"/>
      <c r="F113" s="19"/>
      <c r="G113" s="174"/>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row>
    <row r="114">
      <c r="A114" s="216"/>
      <c r="B114" s="239"/>
      <c r="C114" s="19"/>
      <c r="D114" s="19"/>
      <c r="E114" s="19"/>
      <c r="F114" s="19"/>
      <c r="G114" s="174"/>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row>
    <row r="115">
      <c r="A115" s="216"/>
      <c r="B115" s="239"/>
      <c r="C115" s="19"/>
      <c r="D115" s="19"/>
      <c r="E115" s="19"/>
      <c r="F115" s="19"/>
      <c r="G115" s="174"/>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row>
    <row r="116">
      <c r="A116" s="216"/>
      <c r="B116" s="239"/>
      <c r="C116" s="19"/>
      <c r="D116" s="19"/>
      <c r="E116" s="19"/>
      <c r="F116" s="19"/>
      <c r="G116" s="174"/>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row>
    <row r="117">
      <c r="A117" s="216"/>
      <c r="B117" s="239"/>
      <c r="C117" s="19"/>
      <c r="D117" s="19"/>
      <c r="E117" s="19"/>
      <c r="F117" s="19"/>
      <c r="G117" s="174"/>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row>
    <row r="118">
      <c r="A118" s="216"/>
      <c r="B118" s="239"/>
      <c r="C118" s="19"/>
      <c r="D118" s="19"/>
      <c r="E118" s="19"/>
      <c r="F118" s="19"/>
      <c r="G118" s="174"/>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row>
    <row r="119">
      <c r="A119" s="216"/>
      <c r="B119" s="239"/>
      <c r="C119" s="19"/>
      <c r="D119" s="19"/>
      <c r="E119" s="19"/>
      <c r="F119" s="19"/>
      <c r="G119" s="174"/>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row>
    <row r="120">
      <c r="A120" s="216"/>
      <c r="B120" s="239"/>
      <c r="C120" s="19"/>
      <c r="D120" s="19"/>
      <c r="E120" s="19"/>
      <c r="F120" s="19"/>
      <c r="G120" s="174"/>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row>
    <row r="121">
      <c r="A121" s="216"/>
      <c r="B121" s="239"/>
      <c r="C121" s="19"/>
      <c r="D121" s="19"/>
      <c r="E121" s="19"/>
      <c r="F121" s="19"/>
      <c r="G121" s="174"/>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row>
    <row r="122">
      <c r="A122" s="216"/>
      <c r="B122" s="239"/>
      <c r="C122" s="19"/>
      <c r="D122" s="19"/>
      <c r="E122" s="19"/>
      <c r="F122" s="19"/>
      <c r="G122" s="174"/>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row>
    <row r="123">
      <c r="A123" s="216"/>
      <c r="B123" s="239"/>
      <c r="C123" s="19"/>
      <c r="D123" s="19"/>
      <c r="E123" s="19"/>
      <c r="F123" s="19"/>
      <c r="G123" s="174"/>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row>
    <row r="124">
      <c r="A124" s="216"/>
      <c r="B124" s="239"/>
      <c r="C124" s="19"/>
      <c r="D124" s="19"/>
      <c r="E124" s="19"/>
      <c r="F124" s="19"/>
      <c r="G124" s="174"/>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row>
    <row r="125">
      <c r="A125" s="216"/>
      <c r="B125" s="239"/>
      <c r="C125" s="19"/>
      <c r="D125" s="19"/>
      <c r="E125" s="19"/>
      <c r="F125" s="19"/>
      <c r="G125" s="174"/>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row>
    <row r="126">
      <c r="A126" s="216"/>
      <c r="B126" s="239"/>
      <c r="C126" s="19"/>
      <c r="D126" s="19"/>
      <c r="E126" s="19"/>
      <c r="F126" s="19"/>
      <c r="G126" s="174"/>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row>
    <row r="127">
      <c r="A127" s="216"/>
      <c r="B127" s="239"/>
      <c r="C127" s="19"/>
      <c r="D127" s="19"/>
      <c r="E127" s="19"/>
      <c r="F127" s="19"/>
      <c r="G127" s="174"/>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row>
    <row r="128">
      <c r="A128" s="216"/>
      <c r="B128" s="239"/>
      <c r="C128" s="19"/>
      <c r="D128" s="19"/>
      <c r="E128" s="19"/>
      <c r="F128" s="19"/>
      <c r="G128" s="174"/>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row>
    <row r="129">
      <c r="A129" s="216"/>
      <c r="B129" s="239"/>
      <c r="C129" s="19"/>
      <c r="D129" s="19"/>
      <c r="E129" s="19"/>
      <c r="F129" s="19"/>
      <c r="G129" s="174"/>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row>
    <row r="130">
      <c r="A130" s="216"/>
      <c r="B130" s="239"/>
      <c r="C130" s="19"/>
      <c r="D130" s="19"/>
      <c r="E130" s="19"/>
      <c r="F130" s="19"/>
      <c r="G130" s="174"/>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row>
    <row r="131">
      <c r="A131" s="216"/>
      <c r="B131" s="239"/>
      <c r="C131" s="19"/>
      <c r="D131" s="19"/>
      <c r="E131" s="19"/>
      <c r="F131" s="19"/>
      <c r="G131" s="174"/>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row>
    <row r="132">
      <c r="A132" s="216"/>
      <c r="B132" s="239"/>
      <c r="C132" s="19"/>
      <c r="D132" s="19"/>
      <c r="E132" s="19"/>
      <c r="F132" s="19"/>
      <c r="G132" s="174"/>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row>
    <row r="133">
      <c r="A133" s="216"/>
      <c r="B133" s="239"/>
      <c r="C133" s="19"/>
      <c r="D133" s="19"/>
      <c r="E133" s="19"/>
      <c r="F133" s="19"/>
      <c r="G133" s="174"/>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row>
    <row r="134">
      <c r="A134" s="216"/>
      <c r="B134" s="239"/>
      <c r="C134" s="19"/>
      <c r="D134" s="19"/>
      <c r="E134" s="19"/>
      <c r="F134" s="19"/>
      <c r="G134" s="174"/>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row>
    <row r="135">
      <c r="A135" s="216"/>
      <c r="B135" s="239"/>
      <c r="C135" s="19"/>
      <c r="D135" s="19"/>
      <c r="E135" s="19"/>
      <c r="F135" s="19"/>
      <c r="G135" s="174"/>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row>
    <row r="136">
      <c r="A136" s="216"/>
      <c r="B136" s="239"/>
      <c r="C136" s="19"/>
      <c r="D136" s="19"/>
      <c r="E136" s="19"/>
      <c r="F136" s="19"/>
      <c r="G136" s="174"/>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row>
    <row r="137">
      <c r="A137" s="216"/>
      <c r="B137" s="239"/>
      <c r="C137" s="19"/>
      <c r="D137" s="19"/>
      <c r="E137" s="19"/>
      <c r="F137" s="19"/>
      <c r="G137" s="174"/>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row>
    <row r="138">
      <c r="A138" s="216"/>
      <c r="B138" s="239"/>
      <c r="C138" s="19"/>
      <c r="D138" s="19"/>
      <c r="E138" s="19"/>
      <c r="F138" s="19"/>
      <c r="G138" s="174"/>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row>
    <row r="139">
      <c r="A139" s="216"/>
      <c r="B139" s="239"/>
      <c r="C139" s="19"/>
      <c r="D139" s="19"/>
      <c r="E139" s="19"/>
      <c r="F139" s="19"/>
      <c r="G139" s="174"/>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row>
    <row r="140">
      <c r="A140" s="216"/>
      <c r="B140" s="239"/>
      <c r="C140" s="19"/>
      <c r="D140" s="19"/>
      <c r="E140" s="19"/>
      <c r="F140" s="19"/>
      <c r="G140" s="174"/>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row>
    <row r="141">
      <c r="A141" s="216"/>
      <c r="B141" s="239"/>
      <c r="C141" s="19"/>
      <c r="D141" s="19"/>
      <c r="E141" s="19"/>
      <c r="F141" s="19"/>
      <c r="G141" s="174"/>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row>
    <row r="142">
      <c r="A142" s="216"/>
      <c r="B142" s="239"/>
      <c r="C142" s="19"/>
      <c r="D142" s="19"/>
      <c r="E142" s="19"/>
      <c r="F142" s="19"/>
      <c r="G142" s="174"/>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row>
    <row r="143">
      <c r="A143" s="216"/>
      <c r="B143" s="239"/>
      <c r="C143" s="19"/>
      <c r="D143" s="19"/>
      <c r="E143" s="19"/>
      <c r="F143" s="19"/>
      <c r="G143" s="174"/>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row>
    <row r="144">
      <c r="A144" s="216"/>
      <c r="B144" s="239"/>
      <c r="C144" s="19"/>
      <c r="D144" s="19"/>
      <c r="E144" s="19"/>
      <c r="F144" s="19"/>
      <c r="G144" s="174"/>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row>
    <row r="145">
      <c r="A145" s="216"/>
      <c r="B145" s="239"/>
      <c r="C145" s="19"/>
      <c r="D145" s="19"/>
      <c r="E145" s="19"/>
      <c r="F145" s="19"/>
      <c r="G145" s="174"/>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row>
    <row r="146">
      <c r="A146" s="216"/>
      <c r="B146" s="239"/>
      <c r="C146" s="19"/>
      <c r="D146" s="19"/>
      <c r="E146" s="19"/>
      <c r="F146" s="19"/>
      <c r="G146" s="174"/>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row>
    <row r="147">
      <c r="A147" s="216"/>
      <c r="B147" s="239"/>
      <c r="C147" s="19"/>
      <c r="D147" s="19"/>
      <c r="E147" s="19"/>
      <c r="F147" s="19"/>
      <c r="G147" s="174"/>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row>
    <row r="148">
      <c r="A148" s="216"/>
      <c r="B148" s="239"/>
      <c r="C148" s="19"/>
      <c r="D148" s="19"/>
      <c r="E148" s="19"/>
      <c r="F148" s="19"/>
      <c r="G148" s="174"/>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row>
    <row r="149">
      <c r="A149" s="216"/>
      <c r="B149" s="239"/>
      <c r="C149" s="19"/>
      <c r="D149" s="19"/>
      <c r="E149" s="19"/>
      <c r="F149" s="19"/>
      <c r="G149" s="174"/>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row>
    <row r="150">
      <c r="A150" s="216"/>
      <c r="B150" s="239"/>
      <c r="C150" s="19"/>
      <c r="D150" s="19"/>
      <c r="E150" s="19"/>
      <c r="F150" s="19"/>
      <c r="G150" s="174"/>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row>
    <row r="151">
      <c r="A151" s="216"/>
      <c r="B151" s="239"/>
      <c r="C151" s="19"/>
      <c r="D151" s="19"/>
      <c r="E151" s="19"/>
      <c r="F151" s="19"/>
      <c r="G151" s="174"/>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row>
    <row r="152">
      <c r="A152" s="216"/>
      <c r="B152" s="239"/>
      <c r="C152" s="19"/>
      <c r="D152" s="19"/>
      <c r="E152" s="19"/>
      <c r="F152" s="19"/>
      <c r="G152" s="174"/>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row>
    <row r="153">
      <c r="A153" s="216"/>
      <c r="B153" s="239"/>
      <c r="C153" s="19"/>
      <c r="D153" s="19"/>
      <c r="E153" s="19"/>
      <c r="F153" s="19"/>
      <c r="G153" s="174"/>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row>
    <row r="154">
      <c r="A154" s="216"/>
      <c r="B154" s="239"/>
      <c r="C154" s="19"/>
      <c r="D154" s="19"/>
      <c r="E154" s="19"/>
      <c r="F154" s="19"/>
      <c r="G154" s="174"/>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row>
    <row r="155">
      <c r="A155" s="216"/>
      <c r="B155" s="239"/>
      <c r="C155" s="19"/>
      <c r="D155" s="19"/>
      <c r="E155" s="19"/>
      <c r="F155" s="19"/>
      <c r="G155" s="174"/>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row>
    <row r="156">
      <c r="A156" s="216"/>
      <c r="B156" s="239"/>
      <c r="C156" s="19"/>
      <c r="D156" s="19"/>
      <c r="E156" s="19"/>
      <c r="F156" s="19"/>
      <c r="G156" s="174"/>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row>
    <row r="157">
      <c r="A157" s="216"/>
      <c r="B157" s="239"/>
      <c r="C157" s="19"/>
      <c r="D157" s="19"/>
      <c r="E157" s="19"/>
      <c r="F157" s="19"/>
      <c r="G157" s="174"/>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row>
    <row r="158">
      <c r="A158" s="216"/>
      <c r="B158" s="239"/>
      <c r="C158" s="19"/>
      <c r="D158" s="19"/>
      <c r="E158" s="19"/>
      <c r="F158" s="19"/>
      <c r="G158" s="174"/>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row>
    <row r="159">
      <c r="A159" s="216"/>
      <c r="B159" s="239"/>
      <c r="C159" s="19"/>
      <c r="D159" s="19"/>
      <c r="E159" s="19"/>
      <c r="F159" s="19"/>
      <c r="G159" s="174"/>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row>
    <row r="160">
      <c r="A160" s="216"/>
      <c r="B160" s="239"/>
      <c r="C160" s="19"/>
      <c r="D160" s="19"/>
      <c r="E160" s="19"/>
      <c r="F160" s="19"/>
      <c r="G160" s="174"/>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row>
    <row r="161">
      <c r="A161" s="216"/>
      <c r="B161" s="239"/>
      <c r="C161" s="19"/>
      <c r="D161" s="19"/>
      <c r="E161" s="19"/>
      <c r="F161" s="19"/>
      <c r="G161" s="174"/>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row>
    <row r="162">
      <c r="A162" s="216"/>
      <c r="B162" s="239"/>
      <c r="C162" s="19"/>
      <c r="D162" s="19"/>
      <c r="E162" s="19"/>
      <c r="F162" s="19"/>
      <c r="G162" s="174"/>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row>
    <row r="163">
      <c r="A163" s="216"/>
      <c r="B163" s="239"/>
      <c r="C163" s="19"/>
      <c r="D163" s="19"/>
      <c r="E163" s="19"/>
      <c r="F163" s="19"/>
      <c r="G163" s="174"/>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row>
    <row r="164">
      <c r="A164" s="216"/>
      <c r="B164" s="239"/>
      <c r="C164" s="19"/>
      <c r="D164" s="19"/>
      <c r="E164" s="19"/>
      <c r="F164" s="19"/>
      <c r="G164" s="174"/>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row>
    <row r="165">
      <c r="A165" s="216"/>
      <c r="B165" s="239"/>
      <c r="C165" s="19"/>
      <c r="D165" s="19"/>
      <c r="E165" s="19"/>
      <c r="F165" s="19"/>
      <c r="G165" s="174"/>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row>
    <row r="166">
      <c r="A166" s="216"/>
      <c r="B166" s="239"/>
      <c r="C166" s="19"/>
      <c r="D166" s="19"/>
      <c r="E166" s="19"/>
      <c r="F166" s="19"/>
      <c r="G166" s="174"/>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row>
    <row r="167">
      <c r="A167" s="216"/>
      <c r="B167" s="239"/>
      <c r="C167" s="19"/>
      <c r="D167" s="19"/>
      <c r="E167" s="19"/>
      <c r="F167" s="19"/>
      <c r="G167" s="174"/>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row>
    <row r="168">
      <c r="A168" s="216"/>
      <c r="B168" s="239"/>
      <c r="C168" s="19"/>
      <c r="D168" s="19"/>
      <c r="E168" s="19"/>
      <c r="F168" s="19"/>
      <c r="G168" s="174"/>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row>
    <row r="169">
      <c r="A169" s="216"/>
      <c r="B169" s="239"/>
      <c r="C169" s="19"/>
      <c r="D169" s="19"/>
      <c r="E169" s="19"/>
      <c r="F169" s="19"/>
      <c r="G169" s="174"/>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row>
    <row r="170">
      <c r="A170" s="216"/>
      <c r="B170" s="239"/>
      <c r="C170" s="19"/>
      <c r="D170" s="19"/>
      <c r="E170" s="19"/>
      <c r="F170" s="19"/>
      <c r="G170" s="174"/>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row>
    <row r="171">
      <c r="A171" s="216"/>
      <c r="B171" s="239"/>
      <c r="C171" s="19"/>
      <c r="D171" s="19"/>
      <c r="E171" s="19"/>
      <c r="F171" s="19"/>
      <c r="G171" s="174"/>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row>
    <row r="172">
      <c r="A172" s="216"/>
      <c r="B172" s="239"/>
      <c r="C172" s="19"/>
      <c r="D172" s="19"/>
      <c r="E172" s="19"/>
      <c r="F172" s="19"/>
      <c r="G172" s="174"/>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row>
    <row r="173">
      <c r="A173" s="216"/>
      <c r="B173" s="239"/>
      <c r="C173" s="19"/>
      <c r="D173" s="19"/>
      <c r="E173" s="19"/>
      <c r="F173" s="19"/>
      <c r="G173" s="174"/>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row>
    <row r="174">
      <c r="A174" s="216"/>
      <c r="B174" s="239"/>
      <c r="C174" s="19"/>
      <c r="D174" s="19"/>
      <c r="E174" s="19"/>
      <c r="F174" s="19"/>
      <c r="G174" s="174"/>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row>
    <row r="175">
      <c r="A175" s="216"/>
      <c r="B175" s="239"/>
      <c r="C175" s="19"/>
      <c r="D175" s="19"/>
      <c r="E175" s="19"/>
      <c r="F175" s="19"/>
      <c r="G175" s="174"/>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row>
    <row r="176">
      <c r="A176" s="216"/>
      <c r="B176" s="239"/>
      <c r="C176" s="19"/>
      <c r="D176" s="19"/>
      <c r="E176" s="19"/>
      <c r="F176" s="19"/>
      <c r="G176" s="174"/>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row>
    <row r="177">
      <c r="A177" s="216"/>
      <c r="B177" s="239"/>
      <c r="C177" s="19"/>
      <c r="D177" s="19"/>
      <c r="E177" s="19"/>
      <c r="F177" s="19"/>
      <c r="G177" s="174"/>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row>
    <row r="178">
      <c r="A178" s="216"/>
      <c r="B178" s="239"/>
      <c r="C178" s="19"/>
      <c r="D178" s="19"/>
      <c r="E178" s="19"/>
      <c r="F178" s="19"/>
      <c r="G178" s="174"/>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row>
    <row r="179">
      <c r="A179" s="216"/>
      <c r="B179" s="239"/>
      <c r="C179" s="19"/>
      <c r="D179" s="19"/>
      <c r="E179" s="19"/>
      <c r="F179" s="19"/>
      <c r="G179" s="174"/>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row>
    <row r="180">
      <c r="A180" s="216"/>
      <c r="B180" s="239"/>
      <c r="C180" s="19"/>
      <c r="D180" s="19"/>
      <c r="E180" s="19"/>
      <c r="F180" s="19"/>
      <c r="G180" s="174"/>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row>
    <row r="181">
      <c r="A181" s="216"/>
      <c r="B181" s="239"/>
      <c r="C181" s="19"/>
      <c r="D181" s="19"/>
      <c r="E181" s="19"/>
      <c r="F181" s="19"/>
      <c r="G181" s="174"/>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row>
    <row r="182">
      <c r="A182" s="216"/>
      <c r="B182" s="239"/>
      <c r="C182" s="19"/>
      <c r="D182" s="19"/>
      <c r="E182" s="19"/>
      <c r="F182" s="19"/>
      <c r="G182" s="174"/>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row>
    <row r="183">
      <c r="A183" s="216"/>
      <c r="B183" s="239"/>
      <c r="C183" s="19"/>
      <c r="D183" s="19"/>
      <c r="E183" s="19"/>
      <c r="F183" s="19"/>
      <c r="G183" s="174"/>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row>
    <row r="184">
      <c r="A184" s="216"/>
      <c r="B184" s="239"/>
      <c r="C184" s="19"/>
      <c r="D184" s="19"/>
      <c r="E184" s="19"/>
      <c r="F184" s="19"/>
      <c r="G184" s="174"/>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row>
    <row r="185">
      <c r="A185" s="216"/>
      <c r="B185" s="239"/>
      <c r="C185" s="19"/>
      <c r="D185" s="19"/>
      <c r="E185" s="19"/>
      <c r="F185" s="19"/>
      <c r="G185" s="174"/>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row>
    <row r="186">
      <c r="A186" s="216"/>
      <c r="B186" s="239"/>
      <c r="C186" s="19"/>
      <c r="D186" s="19"/>
      <c r="E186" s="19"/>
      <c r="F186" s="19"/>
      <c r="G186" s="174"/>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row>
    <row r="187">
      <c r="A187" s="216"/>
      <c r="B187" s="239"/>
      <c r="C187" s="19"/>
      <c r="D187" s="19"/>
      <c r="E187" s="19"/>
      <c r="F187" s="19"/>
      <c r="G187" s="174"/>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row>
    <row r="188">
      <c r="A188" s="216"/>
      <c r="B188" s="239"/>
      <c r="C188" s="19"/>
      <c r="D188" s="19"/>
      <c r="E188" s="19"/>
      <c r="F188" s="19"/>
      <c r="G188" s="174"/>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row>
    <row r="189">
      <c r="A189" s="216"/>
      <c r="B189" s="239"/>
      <c r="C189" s="19"/>
      <c r="D189" s="19"/>
      <c r="E189" s="19"/>
      <c r="F189" s="19"/>
      <c r="G189" s="174"/>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row>
    <row r="190">
      <c r="A190" s="216"/>
      <c r="B190" s="239"/>
      <c r="C190" s="19"/>
      <c r="D190" s="19"/>
      <c r="E190" s="19"/>
      <c r="F190" s="19"/>
      <c r="G190" s="174"/>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row>
    <row r="191">
      <c r="A191" s="216"/>
      <c r="B191" s="239"/>
      <c r="C191" s="19"/>
      <c r="D191" s="19"/>
      <c r="E191" s="19"/>
      <c r="F191" s="19"/>
      <c r="G191" s="174"/>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row>
    <row r="192">
      <c r="A192" s="216"/>
      <c r="B192" s="239"/>
      <c r="C192" s="19"/>
      <c r="D192" s="19"/>
      <c r="E192" s="19"/>
      <c r="F192" s="19"/>
      <c r="G192" s="174"/>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row>
    <row r="193">
      <c r="A193" s="216"/>
      <c r="B193" s="239"/>
      <c r="C193" s="19"/>
      <c r="D193" s="19"/>
      <c r="E193" s="19"/>
      <c r="F193" s="19"/>
      <c r="G193" s="174"/>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row>
    <row r="194">
      <c r="A194" s="216"/>
      <c r="B194" s="239"/>
      <c r="C194" s="19"/>
      <c r="D194" s="19"/>
      <c r="E194" s="19"/>
      <c r="F194" s="19"/>
      <c r="G194" s="174"/>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row>
    <row r="195">
      <c r="A195" s="216"/>
      <c r="B195" s="239"/>
      <c r="C195" s="19"/>
      <c r="D195" s="19"/>
      <c r="E195" s="19"/>
      <c r="F195" s="19"/>
      <c r="G195" s="174"/>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row>
    <row r="196">
      <c r="A196" s="216"/>
      <c r="B196" s="239"/>
      <c r="C196" s="19"/>
      <c r="D196" s="19"/>
      <c r="E196" s="19"/>
      <c r="F196" s="19"/>
      <c r="G196" s="174"/>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row>
    <row r="197">
      <c r="A197" s="216"/>
      <c r="B197" s="239"/>
      <c r="C197" s="19"/>
      <c r="D197" s="19"/>
      <c r="E197" s="19"/>
      <c r="F197" s="19"/>
      <c r="G197" s="174"/>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row>
    <row r="198">
      <c r="A198" s="216"/>
      <c r="B198" s="239"/>
      <c r="C198" s="19"/>
      <c r="D198" s="19"/>
      <c r="E198" s="19"/>
      <c r="F198" s="19"/>
      <c r="G198" s="174"/>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row>
    <row r="199">
      <c r="A199" s="216"/>
      <c r="B199" s="239"/>
      <c r="C199" s="19"/>
      <c r="D199" s="19"/>
      <c r="E199" s="19"/>
      <c r="F199" s="19"/>
      <c r="G199" s="174"/>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row>
    <row r="200">
      <c r="A200" s="216"/>
      <c r="B200" s="239"/>
      <c r="C200" s="19"/>
      <c r="D200" s="19"/>
      <c r="E200" s="19"/>
      <c r="F200" s="19"/>
      <c r="G200" s="174"/>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row>
    <row r="201">
      <c r="A201" s="216"/>
      <c r="B201" s="239"/>
      <c r="C201" s="19"/>
      <c r="D201" s="19"/>
      <c r="E201" s="19"/>
      <c r="F201" s="19"/>
      <c r="G201" s="174"/>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row>
    <row r="202">
      <c r="A202" s="216"/>
      <c r="B202" s="239"/>
      <c r="C202" s="19"/>
      <c r="D202" s="19"/>
      <c r="E202" s="19"/>
      <c r="F202" s="19"/>
      <c r="G202" s="174"/>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row>
    <row r="203">
      <c r="A203" s="216"/>
      <c r="B203" s="239"/>
      <c r="C203" s="19"/>
      <c r="D203" s="19"/>
      <c r="E203" s="19"/>
      <c r="F203" s="19"/>
      <c r="G203" s="174"/>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row>
    <row r="204">
      <c r="A204" s="216"/>
      <c r="B204" s="239"/>
      <c r="C204" s="19"/>
      <c r="D204" s="19"/>
      <c r="E204" s="19"/>
      <c r="F204" s="19"/>
      <c r="G204" s="174"/>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row>
    <row r="205">
      <c r="A205" s="216"/>
      <c r="B205" s="239"/>
      <c r="C205" s="19"/>
      <c r="D205" s="19"/>
      <c r="E205" s="19"/>
      <c r="F205" s="19"/>
      <c r="G205" s="174"/>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row>
    <row r="206">
      <c r="A206" s="216"/>
      <c r="B206" s="239"/>
      <c r="C206" s="19"/>
      <c r="D206" s="19"/>
      <c r="E206" s="19"/>
      <c r="F206" s="19"/>
      <c r="G206" s="174"/>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row>
    <row r="207">
      <c r="A207" s="216"/>
      <c r="B207" s="239"/>
      <c r="C207" s="19"/>
      <c r="D207" s="19"/>
      <c r="E207" s="19"/>
      <c r="F207" s="19"/>
      <c r="G207" s="174"/>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row>
    <row r="208">
      <c r="A208" s="216"/>
      <c r="B208" s="239"/>
      <c r="C208" s="19"/>
      <c r="D208" s="19"/>
      <c r="E208" s="19"/>
      <c r="F208" s="19"/>
      <c r="G208" s="174"/>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row>
    <row r="209">
      <c r="A209" s="216"/>
      <c r="B209" s="239"/>
      <c r="C209" s="19"/>
      <c r="D209" s="19"/>
      <c r="E209" s="19"/>
      <c r="F209" s="19"/>
      <c r="G209" s="174"/>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row>
    <row r="210">
      <c r="A210" s="216"/>
      <c r="B210" s="239"/>
      <c r="C210" s="19"/>
      <c r="D210" s="19"/>
      <c r="E210" s="19"/>
      <c r="F210" s="19"/>
      <c r="G210" s="174"/>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row>
    <row r="211">
      <c r="A211" s="216"/>
      <c r="B211" s="239"/>
      <c r="C211" s="19"/>
      <c r="D211" s="19"/>
      <c r="E211" s="19"/>
      <c r="F211" s="19"/>
      <c r="G211" s="174"/>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row>
    <row r="212">
      <c r="A212" s="216"/>
      <c r="B212" s="239"/>
      <c r="C212" s="19"/>
      <c r="D212" s="19"/>
      <c r="E212" s="19"/>
      <c r="F212" s="19"/>
      <c r="G212" s="174"/>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row>
    <row r="213">
      <c r="A213" s="216"/>
      <c r="B213" s="239"/>
      <c r="C213" s="19"/>
      <c r="D213" s="19"/>
      <c r="E213" s="19"/>
      <c r="F213" s="19"/>
      <c r="G213" s="174"/>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row>
    <row r="214">
      <c r="A214" s="216"/>
      <c r="B214" s="239"/>
      <c r="C214" s="19"/>
      <c r="D214" s="19"/>
      <c r="E214" s="19"/>
      <c r="F214" s="19"/>
      <c r="G214" s="174"/>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row>
    <row r="215">
      <c r="A215" s="216"/>
      <c r="B215" s="239"/>
      <c r="C215" s="19"/>
      <c r="D215" s="19"/>
      <c r="E215" s="19"/>
      <c r="F215" s="19"/>
      <c r="G215" s="174"/>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row>
    <row r="216">
      <c r="A216" s="216"/>
      <c r="B216" s="239"/>
      <c r="C216" s="19"/>
      <c r="D216" s="19"/>
      <c r="E216" s="19"/>
      <c r="F216" s="19"/>
      <c r="G216" s="174"/>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row>
    <row r="217">
      <c r="A217" s="216"/>
      <c r="B217" s="239"/>
      <c r="C217" s="19"/>
      <c r="D217" s="19"/>
      <c r="E217" s="19"/>
      <c r="F217" s="19"/>
      <c r="G217" s="174"/>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row>
    <row r="218">
      <c r="A218" s="216"/>
      <c r="B218" s="239"/>
      <c r="C218" s="19"/>
      <c r="D218" s="19"/>
      <c r="E218" s="19"/>
      <c r="F218" s="19"/>
      <c r="G218" s="174"/>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row>
    <row r="219">
      <c r="A219" s="216"/>
      <c r="B219" s="239"/>
      <c r="C219" s="19"/>
      <c r="D219" s="19"/>
      <c r="E219" s="19"/>
      <c r="F219" s="19"/>
      <c r="G219" s="174"/>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row>
    <row r="220">
      <c r="A220" s="216"/>
      <c r="B220" s="239"/>
      <c r="C220" s="19"/>
      <c r="D220" s="19"/>
      <c r="E220" s="19"/>
      <c r="F220" s="19"/>
      <c r="G220" s="174"/>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row>
    <row r="221">
      <c r="A221" s="216"/>
      <c r="B221" s="239"/>
      <c r="C221" s="19"/>
      <c r="D221" s="19"/>
      <c r="E221" s="19"/>
      <c r="F221" s="19"/>
      <c r="G221" s="174"/>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row>
    <row r="222">
      <c r="A222" s="216"/>
      <c r="B222" s="239"/>
      <c r="C222" s="19"/>
      <c r="D222" s="19"/>
      <c r="E222" s="19"/>
      <c r="F222" s="19"/>
      <c r="G222" s="174"/>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row>
    <row r="223">
      <c r="A223" s="216"/>
      <c r="B223" s="239"/>
      <c r="C223" s="19"/>
      <c r="D223" s="19"/>
      <c r="E223" s="19"/>
      <c r="F223" s="19"/>
      <c r="G223" s="174"/>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row>
    <row r="224">
      <c r="A224" s="216"/>
      <c r="B224" s="239"/>
      <c r="C224" s="19"/>
      <c r="D224" s="19"/>
      <c r="E224" s="19"/>
      <c r="F224" s="19"/>
      <c r="G224" s="174"/>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row>
    <row r="225">
      <c r="A225" s="216"/>
      <c r="B225" s="239"/>
      <c r="C225" s="19"/>
      <c r="D225" s="19"/>
      <c r="E225" s="19"/>
      <c r="F225" s="19"/>
      <c r="G225" s="174"/>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row>
    <row r="226">
      <c r="A226" s="216"/>
      <c r="B226" s="239"/>
      <c r="C226" s="19"/>
      <c r="D226" s="19"/>
      <c r="E226" s="19"/>
      <c r="F226" s="19"/>
      <c r="G226" s="174"/>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row>
    <row r="227">
      <c r="A227" s="216"/>
      <c r="B227" s="239"/>
      <c r="C227" s="19"/>
      <c r="D227" s="19"/>
      <c r="E227" s="19"/>
      <c r="F227" s="19"/>
      <c r="G227" s="174"/>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row>
    <row r="228">
      <c r="A228" s="216"/>
      <c r="B228" s="239"/>
      <c r="C228" s="19"/>
      <c r="D228" s="19"/>
      <c r="E228" s="19"/>
      <c r="F228" s="19"/>
      <c r="G228" s="174"/>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row>
    <row r="229">
      <c r="A229" s="216"/>
      <c r="B229" s="239"/>
      <c r="C229" s="19"/>
      <c r="D229" s="19"/>
      <c r="E229" s="19"/>
      <c r="F229" s="19"/>
      <c r="G229" s="174"/>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row>
    <row r="230">
      <c r="A230" s="216"/>
      <c r="B230" s="239"/>
      <c r="C230" s="19"/>
      <c r="D230" s="19"/>
      <c r="E230" s="19"/>
      <c r="F230" s="19"/>
      <c r="G230" s="174"/>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row>
    <row r="231">
      <c r="A231" s="216"/>
      <c r="B231" s="239"/>
      <c r="C231" s="19"/>
      <c r="D231" s="19"/>
      <c r="E231" s="19"/>
      <c r="F231" s="19"/>
      <c r="G231" s="174"/>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row>
    <row r="232">
      <c r="A232" s="216"/>
      <c r="B232" s="239"/>
      <c r="C232" s="19"/>
      <c r="D232" s="19"/>
      <c r="E232" s="19"/>
      <c r="F232" s="19"/>
      <c r="G232" s="174"/>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row>
    <row r="233">
      <c r="A233" s="216"/>
      <c r="B233" s="239"/>
      <c r="C233" s="19"/>
      <c r="D233" s="19"/>
      <c r="E233" s="19"/>
      <c r="F233" s="19"/>
      <c r="G233" s="174"/>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row>
    <row r="234">
      <c r="A234" s="216"/>
      <c r="B234" s="239"/>
      <c r="C234" s="19"/>
      <c r="D234" s="19"/>
      <c r="E234" s="19"/>
      <c r="F234" s="19"/>
      <c r="G234" s="174"/>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row>
    <row r="235">
      <c r="A235" s="216"/>
      <c r="B235" s="239"/>
      <c r="C235" s="19"/>
      <c r="D235" s="19"/>
      <c r="E235" s="19"/>
      <c r="F235" s="19"/>
      <c r="G235" s="174"/>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row>
    <row r="236">
      <c r="A236" s="216"/>
      <c r="B236" s="239"/>
      <c r="C236" s="19"/>
      <c r="D236" s="19"/>
      <c r="E236" s="19"/>
      <c r="F236" s="19"/>
      <c r="G236" s="174"/>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row>
    <row r="237">
      <c r="A237" s="216"/>
      <c r="B237" s="239"/>
      <c r="C237" s="19"/>
      <c r="D237" s="19"/>
      <c r="E237" s="19"/>
      <c r="F237" s="19"/>
      <c r="G237" s="174"/>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row>
    <row r="238">
      <c r="A238" s="216"/>
      <c r="B238" s="239"/>
      <c r="C238" s="19"/>
      <c r="D238" s="19"/>
      <c r="E238" s="19"/>
      <c r="F238" s="19"/>
      <c r="G238" s="174"/>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row>
    <row r="239">
      <c r="A239" s="216"/>
      <c r="B239" s="239"/>
      <c r="C239" s="19"/>
      <c r="D239" s="19"/>
      <c r="E239" s="19"/>
      <c r="F239" s="19"/>
      <c r="G239" s="174"/>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row>
    <row r="240">
      <c r="A240" s="216"/>
      <c r="B240" s="239"/>
      <c r="C240" s="19"/>
      <c r="D240" s="19"/>
      <c r="E240" s="19"/>
      <c r="F240" s="19"/>
      <c r="G240" s="174"/>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row>
    <row r="241">
      <c r="A241" s="216"/>
      <c r="B241" s="239"/>
      <c r="C241" s="19"/>
      <c r="D241" s="19"/>
      <c r="E241" s="19"/>
      <c r="F241" s="19"/>
      <c r="G241" s="174"/>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row>
    <row r="242">
      <c r="A242" s="216"/>
      <c r="B242" s="239"/>
      <c r="C242" s="19"/>
      <c r="D242" s="19"/>
      <c r="E242" s="19"/>
      <c r="F242" s="19"/>
      <c r="G242" s="174"/>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row>
    <row r="243">
      <c r="A243" s="216"/>
      <c r="B243" s="239"/>
      <c r="C243" s="19"/>
      <c r="D243" s="19"/>
      <c r="E243" s="19"/>
      <c r="F243" s="19"/>
      <c r="G243" s="174"/>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row>
    <row r="244">
      <c r="A244" s="216"/>
      <c r="B244" s="239"/>
      <c r="C244" s="19"/>
      <c r="D244" s="19"/>
      <c r="E244" s="19"/>
      <c r="F244" s="19"/>
      <c r="G244" s="174"/>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row>
    <row r="245">
      <c r="A245" s="216"/>
      <c r="B245" s="239"/>
      <c r="C245" s="19"/>
      <c r="D245" s="19"/>
      <c r="E245" s="19"/>
      <c r="F245" s="19"/>
      <c r="G245" s="174"/>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row>
    <row r="246">
      <c r="A246" s="216"/>
      <c r="B246" s="239"/>
      <c r="C246" s="19"/>
      <c r="D246" s="19"/>
      <c r="E246" s="19"/>
      <c r="F246" s="19"/>
      <c r="G246" s="174"/>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row>
    <row r="247">
      <c r="A247" s="216"/>
      <c r="B247" s="239"/>
      <c r="C247" s="19"/>
      <c r="D247" s="19"/>
      <c r="E247" s="19"/>
      <c r="F247" s="19"/>
      <c r="G247" s="174"/>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row>
    <row r="248">
      <c r="A248" s="216"/>
      <c r="B248" s="239"/>
      <c r="C248" s="19"/>
      <c r="D248" s="19"/>
      <c r="E248" s="19"/>
      <c r="F248" s="19"/>
      <c r="G248" s="174"/>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row>
    <row r="249">
      <c r="A249" s="216"/>
      <c r="B249" s="239"/>
      <c r="C249" s="19"/>
      <c r="D249" s="19"/>
      <c r="E249" s="19"/>
      <c r="F249" s="19"/>
      <c r="G249" s="174"/>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row>
    <row r="250">
      <c r="A250" s="216"/>
      <c r="B250" s="239"/>
      <c r="C250" s="19"/>
      <c r="D250" s="19"/>
      <c r="E250" s="19"/>
      <c r="F250" s="19"/>
      <c r="G250" s="174"/>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row>
    <row r="251">
      <c r="A251" s="216"/>
      <c r="B251" s="239"/>
      <c r="C251" s="19"/>
      <c r="D251" s="19"/>
      <c r="E251" s="19"/>
      <c r="F251" s="19"/>
      <c r="G251" s="174"/>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row>
    <row r="252">
      <c r="A252" s="216"/>
      <c r="B252" s="239"/>
      <c r="C252" s="19"/>
      <c r="D252" s="19"/>
      <c r="E252" s="19"/>
      <c r="F252" s="19"/>
      <c r="G252" s="174"/>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row>
    <row r="253">
      <c r="A253" s="216"/>
      <c r="B253" s="239"/>
      <c r="C253" s="19"/>
      <c r="D253" s="19"/>
      <c r="E253" s="19"/>
      <c r="F253" s="19"/>
      <c r="G253" s="174"/>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row>
    <row r="254">
      <c r="A254" s="216"/>
      <c r="B254" s="239"/>
      <c r="C254" s="19"/>
      <c r="D254" s="19"/>
      <c r="E254" s="19"/>
      <c r="F254" s="19"/>
      <c r="G254" s="174"/>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row>
    <row r="255">
      <c r="A255" s="216"/>
      <c r="B255" s="239"/>
      <c r="C255" s="19"/>
      <c r="D255" s="19"/>
      <c r="E255" s="19"/>
      <c r="F255" s="19"/>
      <c r="G255" s="174"/>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row>
    <row r="256">
      <c r="A256" s="216"/>
      <c r="B256" s="239"/>
      <c r="C256" s="19"/>
      <c r="D256" s="19"/>
      <c r="E256" s="19"/>
      <c r="F256" s="19"/>
      <c r="G256" s="174"/>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row>
    <row r="257">
      <c r="A257" s="216"/>
      <c r="B257" s="239"/>
      <c r="C257" s="19"/>
      <c r="D257" s="19"/>
      <c r="E257" s="19"/>
      <c r="F257" s="19"/>
      <c r="G257" s="174"/>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row>
    <row r="258">
      <c r="A258" s="216"/>
      <c r="B258" s="239"/>
      <c r="C258" s="19"/>
      <c r="D258" s="19"/>
      <c r="E258" s="19"/>
      <c r="F258" s="19"/>
      <c r="G258" s="174"/>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row>
    <row r="259">
      <c r="A259" s="216"/>
      <c r="B259" s="239"/>
      <c r="C259" s="19"/>
      <c r="D259" s="19"/>
      <c r="E259" s="19"/>
      <c r="F259" s="19"/>
      <c r="G259" s="174"/>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row>
    <row r="260">
      <c r="A260" s="216"/>
      <c r="B260" s="239"/>
      <c r="C260" s="19"/>
      <c r="D260" s="19"/>
      <c r="E260" s="19"/>
      <c r="F260" s="19"/>
      <c r="G260" s="174"/>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row>
    <row r="261">
      <c r="A261" s="216"/>
      <c r="B261" s="239"/>
      <c r="C261" s="19"/>
      <c r="D261" s="19"/>
      <c r="E261" s="19"/>
      <c r="F261" s="19"/>
      <c r="G261" s="174"/>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row>
    <row r="262">
      <c r="A262" s="216"/>
      <c r="B262" s="239"/>
      <c r="C262" s="19"/>
      <c r="D262" s="19"/>
      <c r="E262" s="19"/>
      <c r="F262" s="19"/>
      <c r="G262" s="174"/>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row>
    <row r="263">
      <c r="A263" s="216"/>
      <c r="B263" s="239"/>
      <c r="C263" s="19"/>
      <c r="D263" s="19"/>
      <c r="E263" s="19"/>
      <c r="F263" s="19"/>
      <c r="G263" s="174"/>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row>
    <row r="264">
      <c r="A264" s="216"/>
      <c r="B264" s="239"/>
      <c r="C264" s="19"/>
      <c r="D264" s="19"/>
      <c r="E264" s="19"/>
      <c r="F264" s="19"/>
      <c r="G264" s="174"/>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row>
    <row r="265">
      <c r="A265" s="216"/>
      <c r="B265" s="239"/>
      <c r="C265" s="19"/>
      <c r="D265" s="19"/>
      <c r="E265" s="19"/>
      <c r="F265" s="19"/>
      <c r="G265" s="174"/>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row>
    <row r="266">
      <c r="A266" s="216"/>
      <c r="B266" s="239"/>
      <c r="C266" s="19"/>
      <c r="D266" s="19"/>
      <c r="E266" s="19"/>
      <c r="F266" s="19"/>
      <c r="G266" s="174"/>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row>
    <row r="267">
      <c r="A267" s="216"/>
      <c r="B267" s="239"/>
      <c r="C267" s="19"/>
      <c r="D267" s="19"/>
      <c r="E267" s="19"/>
      <c r="F267" s="19"/>
      <c r="G267" s="174"/>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row>
    <row r="268">
      <c r="A268" s="216"/>
      <c r="B268" s="239"/>
      <c r="C268" s="19"/>
      <c r="D268" s="19"/>
      <c r="E268" s="19"/>
      <c r="F268" s="19"/>
      <c r="G268" s="174"/>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row>
    <row r="269">
      <c r="A269" s="216"/>
      <c r="B269" s="239"/>
      <c r="C269" s="19"/>
      <c r="D269" s="19"/>
      <c r="E269" s="19"/>
      <c r="F269" s="19"/>
      <c r="G269" s="174"/>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row>
    <row r="270">
      <c r="A270" s="216"/>
      <c r="B270" s="239"/>
      <c r="C270" s="19"/>
      <c r="D270" s="19"/>
      <c r="E270" s="19"/>
      <c r="F270" s="19"/>
      <c r="G270" s="174"/>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row>
    <row r="271">
      <c r="A271" s="216"/>
      <c r="B271" s="239"/>
      <c r="C271" s="19"/>
      <c r="D271" s="19"/>
      <c r="E271" s="19"/>
      <c r="F271" s="19"/>
      <c r="G271" s="174"/>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row>
    <row r="272">
      <c r="A272" s="216"/>
      <c r="B272" s="239"/>
      <c r="C272" s="19"/>
      <c r="D272" s="19"/>
      <c r="E272" s="19"/>
      <c r="F272" s="19"/>
      <c r="G272" s="174"/>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row>
    <row r="273">
      <c r="A273" s="216"/>
      <c r="B273" s="239"/>
      <c r="C273" s="19"/>
      <c r="D273" s="19"/>
      <c r="E273" s="19"/>
      <c r="F273" s="19"/>
      <c r="G273" s="174"/>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row>
    <row r="274">
      <c r="A274" s="216"/>
      <c r="B274" s="239"/>
      <c r="C274" s="19"/>
      <c r="D274" s="19"/>
      <c r="E274" s="19"/>
      <c r="F274" s="19"/>
      <c r="G274" s="174"/>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row>
    <row r="275">
      <c r="A275" s="216"/>
      <c r="B275" s="239"/>
      <c r="C275" s="19"/>
      <c r="D275" s="19"/>
      <c r="E275" s="19"/>
      <c r="F275" s="19"/>
      <c r="G275" s="174"/>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row>
    <row r="276">
      <c r="A276" s="216"/>
      <c r="B276" s="239"/>
      <c r="C276" s="19"/>
      <c r="D276" s="19"/>
      <c r="E276" s="19"/>
      <c r="F276" s="19"/>
      <c r="G276" s="174"/>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row>
    <row r="277">
      <c r="A277" s="216"/>
      <c r="B277" s="239"/>
      <c r="C277" s="19"/>
      <c r="D277" s="19"/>
      <c r="E277" s="19"/>
      <c r="F277" s="19"/>
      <c r="G277" s="174"/>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row>
    <row r="278">
      <c r="A278" s="216"/>
      <c r="B278" s="239"/>
      <c r="C278" s="19"/>
      <c r="D278" s="19"/>
      <c r="E278" s="19"/>
      <c r="F278" s="19"/>
      <c r="G278" s="174"/>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row>
    <row r="279">
      <c r="A279" s="216"/>
      <c r="B279" s="239"/>
      <c r="C279" s="19"/>
      <c r="D279" s="19"/>
      <c r="E279" s="19"/>
      <c r="F279" s="19"/>
      <c r="G279" s="174"/>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row>
    <row r="280">
      <c r="A280" s="216"/>
      <c r="B280" s="239"/>
      <c r="C280" s="19"/>
      <c r="D280" s="19"/>
      <c r="E280" s="19"/>
      <c r="F280" s="19"/>
      <c r="G280" s="174"/>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row>
    <row r="281">
      <c r="A281" s="216"/>
      <c r="B281" s="239"/>
      <c r="C281" s="19"/>
      <c r="D281" s="19"/>
      <c r="E281" s="19"/>
      <c r="F281" s="19"/>
      <c r="G281" s="174"/>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row>
    <row r="282">
      <c r="A282" s="216"/>
      <c r="B282" s="239"/>
      <c r="C282" s="19"/>
      <c r="D282" s="19"/>
      <c r="E282" s="19"/>
      <c r="F282" s="19"/>
      <c r="G282" s="174"/>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row>
    <row r="283">
      <c r="A283" s="216"/>
      <c r="B283" s="239"/>
      <c r="C283" s="19"/>
      <c r="D283" s="19"/>
      <c r="E283" s="19"/>
      <c r="F283" s="19"/>
      <c r="G283" s="174"/>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row>
    <row r="284">
      <c r="A284" s="216"/>
      <c r="B284" s="239"/>
      <c r="C284" s="19"/>
      <c r="D284" s="19"/>
      <c r="E284" s="19"/>
      <c r="F284" s="19"/>
      <c r="G284" s="174"/>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row>
    <row r="285">
      <c r="A285" s="216"/>
      <c r="B285" s="239"/>
      <c r="C285" s="19"/>
      <c r="D285" s="19"/>
      <c r="E285" s="19"/>
      <c r="F285" s="19"/>
      <c r="G285" s="174"/>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row>
    <row r="286">
      <c r="A286" s="216"/>
      <c r="B286" s="239"/>
      <c r="C286" s="19"/>
      <c r="D286" s="19"/>
      <c r="E286" s="19"/>
      <c r="F286" s="19"/>
      <c r="G286" s="174"/>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row>
    <row r="287">
      <c r="A287" s="216"/>
      <c r="B287" s="239"/>
      <c r="C287" s="19"/>
      <c r="D287" s="19"/>
      <c r="E287" s="19"/>
      <c r="F287" s="19"/>
      <c r="G287" s="174"/>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row>
    <row r="288">
      <c r="A288" s="216"/>
      <c r="B288" s="239"/>
      <c r="C288" s="19"/>
      <c r="D288" s="19"/>
      <c r="E288" s="19"/>
      <c r="F288" s="19"/>
      <c r="G288" s="174"/>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row>
    <row r="289">
      <c r="A289" s="216"/>
      <c r="B289" s="239"/>
      <c r="C289" s="19"/>
      <c r="D289" s="19"/>
      <c r="E289" s="19"/>
      <c r="F289" s="19"/>
      <c r="G289" s="174"/>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row>
    <row r="290">
      <c r="A290" s="216"/>
      <c r="B290" s="239"/>
      <c r="C290" s="19"/>
      <c r="D290" s="19"/>
      <c r="E290" s="19"/>
      <c r="F290" s="19"/>
      <c r="G290" s="174"/>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row>
    <row r="291">
      <c r="A291" s="216"/>
      <c r="B291" s="239"/>
      <c r="C291" s="19"/>
      <c r="D291" s="19"/>
      <c r="E291" s="19"/>
      <c r="F291" s="19"/>
      <c r="G291" s="174"/>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row>
    <row r="292">
      <c r="A292" s="216"/>
      <c r="B292" s="239"/>
      <c r="C292" s="19"/>
      <c r="D292" s="19"/>
      <c r="E292" s="19"/>
      <c r="F292" s="19"/>
      <c r="G292" s="174"/>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row>
    <row r="293">
      <c r="A293" s="216"/>
      <c r="B293" s="239"/>
      <c r="C293" s="19"/>
      <c r="D293" s="19"/>
      <c r="E293" s="19"/>
      <c r="F293" s="19"/>
      <c r="G293" s="174"/>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row>
    <row r="294">
      <c r="A294" s="216"/>
      <c r="B294" s="239"/>
      <c r="C294" s="19"/>
      <c r="D294" s="19"/>
      <c r="E294" s="19"/>
      <c r="F294" s="19"/>
      <c r="G294" s="174"/>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row>
    <row r="295">
      <c r="A295" s="216"/>
      <c r="B295" s="239"/>
      <c r="C295" s="19"/>
      <c r="D295" s="19"/>
      <c r="E295" s="19"/>
      <c r="F295" s="19"/>
      <c r="G295" s="174"/>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row>
    <row r="296">
      <c r="A296" s="216"/>
      <c r="B296" s="239"/>
      <c r="C296" s="19"/>
      <c r="D296" s="19"/>
      <c r="E296" s="19"/>
      <c r="F296" s="19"/>
      <c r="G296" s="174"/>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row>
    <row r="297">
      <c r="A297" s="216"/>
      <c r="B297" s="239"/>
      <c r="C297" s="19"/>
      <c r="D297" s="19"/>
      <c r="E297" s="19"/>
      <c r="F297" s="19"/>
      <c r="G297" s="174"/>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row>
    <row r="298">
      <c r="A298" s="216"/>
      <c r="B298" s="239"/>
      <c r="C298" s="19"/>
      <c r="D298" s="19"/>
      <c r="E298" s="19"/>
      <c r="F298" s="19"/>
      <c r="G298" s="174"/>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row>
    <row r="299">
      <c r="A299" s="216"/>
      <c r="B299" s="239"/>
      <c r="C299" s="19"/>
      <c r="D299" s="19"/>
      <c r="E299" s="19"/>
      <c r="F299" s="19"/>
      <c r="G299" s="174"/>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row>
    <row r="300">
      <c r="A300" s="216"/>
      <c r="B300" s="239"/>
      <c r="C300" s="19"/>
      <c r="D300" s="19"/>
      <c r="E300" s="19"/>
      <c r="F300" s="19"/>
      <c r="G300" s="174"/>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row>
    <row r="301">
      <c r="A301" s="216"/>
      <c r="B301" s="239"/>
      <c r="C301" s="19"/>
      <c r="D301" s="19"/>
      <c r="E301" s="19"/>
      <c r="F301" s="19"/>
      <c r="G301" s="174"/>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row>
    <row r="302">
      <c r="A302" s="216"/>
      <c r="B302" s="239"/>
      <c r="C302" s="19"/>
      <c r="D302" s="19"/>
      <c r="E302" s="19"/>
      <c r="F302" s="19"/>
      <c r="G302" s="174"/>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row>
    <row r="303">
      <c r="A303" s="216"/>
      <c r="B303" s="239"/>
      <c r="C303" s="19"/>
      <c r="D303" s="19"/>
      <c r="E303" s="19"/>
      <c r="F303" s="19"/>
      <c r="G303" s="174"/>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row>
    <row r="304">
      <c r="A304" s="216"/>
      <c r="B304" s="239"/>
      <c r="C304" s="19"/>
      <c r="D304" s="19"/>
      <c r="E304" s="19"/>
      <c r="F304" s="19"/>
      <c r="G304" s="174"/>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row>
    <row r="305">
      <c r="A305" s="216"/>
      <c r="B305" s="239"/>
      <c r="C305" s="19"/>
      <c r="D305" s="19"/>
      <c r="E305" s="19"/>
      <c r="F305" s="19"/>
      <c r="G305" s="174"/>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row>
    <row r="306">
      <c r="A306" s="216"/>
      <c r="B306" s="239"/>
      <c r="C306" s="19"/>
      <c r="D306" s="19"/>
      <c r="E306" s="19"/>
      <c r="F306" s="19"/>
      <c r="G306" s="174"/>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row>
    <row r="307">
      <c r="A307" s="216"/>
      <c r="B307" s="239"/>
      <c r="C307" s="19"/>
      <c r="D307" s="19"/>
      <c r="E307" s="19"/>
      <c r="F307" s="19"/>
      <c r="G307" s="174"/>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row>
    <row r="308">
      <c r="A308" s="216"/>
      <c r="B308" s="239"/>
      <c r="C308" s="19"/>
      <c r="D308" s="19"/>
      <c r="E308" s="19"/>
      <c r="F308" s="19"/>
      <c r="G308" s="174"/>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row>
    <row r="309">
      <c r="A309" s="216"/>
      <c r="B309" s="239"/>
      <c r="C309" s="19"/>
      <c r="D309" s="19"/>
      <c r="E309" s="19"/>
      <c r="F309" s="19"/>
      <c r="G309" s="174"/>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row>
    <row r="310">
      <c r="A310" s="216"/>
      <c r="B310" s="239"/>
      <c r="C310" s="19"/>
      <c r="D310" s="19"/>
      <c r="E310" s="19"/>
      <c r="F310" s="19"/>
      <c r="G310" s="174"/>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row>
    <row r="311">
      <c r="A311" s="216"/>
      <c r="B311" s="239"/>
      <c r="C311" s="19"/>
      <c r="D311" s="19"/>
      <c r="E311" s="19"/>
      <c r="F311" s="19"/>
      <c r="G311" s="174"/>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row>
    <row r="312">
      <c r="A312" s="216"/>
      <c r="B312" s="239"/>
      <c r="C312" s="19"/>
      <c r="D312" s="19"/>
      <c r="E312" s="19"/>
      <c r="F312" s="19"/>
      <c r="G312" s="174"/>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row>
    <row r="313">
      <c r="A313" s="216"/>
      <c r="B313" s="239"/>
      <c r="C313" s="19"/>
      <c r="D313" s="19"/>
      <c r="E313" s="19"/>
      <c r="F313" s="19"/>
      <c r="G313" s="174"/>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row>
    <row r="314">
      <c r="A314" s="216"/>
      <c r="B314" s="239"/>
      <c r="C314" s="19"/>
      <c r="D314" s="19"/>
      <c r="E314" s="19"/>
      <c r="F314" s="19"/>
      <c r="G314" s="174"/>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row>
    <row r="315">
      <c r="A315" s="216"/>
      <c r="B315" s="239"/>
      <c r="C315" s="19"/>
      <c r="D315" s="19"/>
      <c r="E315" s="19"/>
      <c r="F315" s="19"/>
      <c r="G315" s="174"/>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row>
    <row r="316">
      <c r="A316" s="216"/>
      <c r="B316" s="239"/>
      <c r="C316" s="19"/>
      <c r="D316" s="19"/>
      <c r="E316" s="19"/>
      <c r="F316" s="19"/>
      <c r="G316" s="174"/>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row>
    <row r="317">
      <c r="A317" s="216"/>
      <c r="B317" s="239"/>
      <c r="C317" s="19"/>
      <c r="D317" s="19"/>
      <c r="E317" s="19"/>
      <c r="F317" s="19"/>
      <c r="G317" s="174"/>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row>
    <row r="318">
      <c r="A318" s="216"/>
      <c r="B318" s="239"/>
      <c r="C318" s="19"/>
      <c r="D318" s="19"/>
      <c r="E318" s="19"/>
      <c r="F318" s="19"/>
      <c r="G318" s="174"/>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row>
    <row r="319">
      <c r="A319" s="216"/>
      <c r="B319" s="239"/>
      <c r="C319" s="19"/>
      <c r="D319" s="19"/>
      <c r="E319" s="19"/>
      <c r="F319" s="19"/>
      <c r="G319" s="174"/>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row>
    <row r="320">
      <c r="A320" s="216"/>
      <c r="B320" s="239"/>
      <c r="C320" s="19"/>
      <c r="D320" s="19"/>
      <c r="E320" s="19"/>
      <c r="F320" s="19"/>
      <c r="G320" s="174"/>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row>
    <row r="321">
      <c r="A321" s="216"/>
      <c r="B321" s="239"/>
      <c r="C321" s="19"/>
      <c r="D321" s="19"/>
      <c r="E321" s="19"/>
      <c r="F321" s="19"/>
      <c r="G321" s="174"/>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row>
    <row r="322">
      <c r="A322" s="216"/>
      <c r="B322" s="239"/>
      <c r="C322" s="19"/>
      <c r="D322" s="19"/>
      <c r="E322" s="19"/>
      <c r="F322" s="19"/>
      <c r="G322" s="174"/>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row>
    <row r="323">
      <c r="A323" s="216"/>
      <c r="B323" s="239"/>
      <c r="C323" s="19"/>
      <c r="D323" s="19"/>
      <c r="E323" s="19"/>
      <c r="F323" s="19"/>
      <c r="G323" s="174"/>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row>
    <row r="324">
      <c r="A324" s="216"/>
      <c r="B324" s="239"/>
      <c r="C324" s="19"/>
      <c r="D324" s="19"/>
      <c r="E324" s="19"/>
      <c r="F324" s="19"/>
      <c r="G324" s="174"/>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row>
    <row r="325">
      <c r="A325" s="216"/>
      <c r="B325" s="239"/>
      <c r="C325" s="19"/>
      <c r="D325" s="19"/>
      <c r="E325" s="19"/>
      <c r="F325" s="19"/>
      <c r="G325" s="174"/>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row>
    <row r="326">
      <c r="A326" s="216"/>
      <c r="B326" s="239"/>
      <c r="C326" s="19"/>
      <c r="D326" s="19"/>
      <c r="E326" s="19"/>
      <c r="F326" s="19"/>
      <c r="G326" s="174"/>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row>
    <row r="327">
      <c r="A327" s="216"/>
      <c r="B327" s="239"/>
      <c r="C327" s="19"/>
      <c r="D327" s="19"/>
      <c r="E327" s="19"/>
      <c r="F327" s="19"/>
      <c r="G327" s="174"/>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row>
    <row r="328">
      <c r="A328" s="216"/>
      <c r="B328" s="239"/>
      <c r="C328" s="19"/>
      <c r="D328" s="19"/>
      <c r="E328" s="19"/>
      <c r="F328" s="19"/>
      <c r="G328" s="174"/>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row>
    <row r="329">
      <c r="A329" s="216"/>
      <c r="B329" s="239"/>
      <c r="C329" s="19"/>
      <c r="D329" s="19"/>
      <c r="E329" s="19"/>
      <c r="F329" s="19"/>
      <c r="G329" s="174"/>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row>
    <row r="330">
      <c r="A330" s="216"/>
      <c r="B330" s="239"/>
      <c r="C330" s="19"/>
      <c r="D330" s="19"/>
      <c r="E330" s="19"/>
      <c r="F330" s="19"/>
      <c r="G330" s="174"/>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row>
    <row r="331">
      <c r="A331" s="216"/>
      <c r="B331" s="239"/>
      <c r="C331" s="19"/>
      <c r="D331" s="19"/>
      <c r="E331" s="19"/>
      <c r="F331" s="19"/>
      <c r="G331" s="174"/>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row>
    <row r="332">
      <c r="A332" s="216"/>
      <c r="B332" s="239"/>
      <c r="C332" s="19"/>
      <c r="D332" s="19"/>
      <c r="E332" s="19"/>
      <c r="F332" s="19"/>
      <c r="G332" s="174"/>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row>
    <row r="333">
      <c r="A333" s="216"/>
      <c r="B333" s="239"/>
      <c r="C333" s="19"/>
      <c r="D333" s="19"/>
      <c r="E333" s="19"/>
      <c r="F333" s="19"/>
      <c r="G333" s="174"/>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row>
    <row r="334">
      <c r="A334" s="216"/>
      <c r="B334" s="239"/>
      <c r="C334" s="19"/>
      <c r="D334" s="19"/>
      <c r="E334" s="19"/>
      <c r="F334" s="19"/>
      <c r="G334" s="174"/>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row>
    <row r="335">
      <c r="A335" s="216"/>
      <c r="B335" s="239"/>
      <c r="C335" s="19"/>
      <c r="D335" s="19"/>
      <c r="E335" s="19"/>
      <c r="F335" s="19"/>
      <c r="G335" s="174"/>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row>
    <row r="336">
      <c r="A336" s="216"/>
      <c r="B336" s="239"/>
      <c r="C336" s="19"/>
      <c r="D336" s="19"/>
      <c r="E336" s="19"/>
      <c r="F336" s="19"/>
      <c r="G336" s="174"/>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row>
    <row r="337">
      <c r="A337" s="216"/>
      <c r="B337" s="239"/>
      <c r="C337" s="19"/>
      <c r="D337" s="19"/>
      <c r="E337" s="19"/>
      <c r="F337" s="19"/>
      <c r="G337" s="174"/>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row>
    <row r="338">
      <c r="A338" s="216"/>
      <c r="B338" s="239"/>
      <c r="C338" s="19"/>
      <c r="D338" s="19"/>
      <c r="E338" s="19"/>
      <c r="F338" s="19"/>
      <c r="G338" s="174"/>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row>
    <row r="339">
      <c r="A339" s="216"/>
      <c r="B339" s="239"/>
      <c r="C339" s="19"/>
      <c r="D339" s="19"/>
      <c r="E339" s="19"/>
      <c r="F339" s="19"/>
      <c r="G339" s="174"/>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row>
    <row r="340">
      <c r="A340" s="216"/>
      <c r="B340" s="239"/>
      <c r="C340" s="19"/>
      <c r="D340" s="19"/>
      <c r="E340" s="19"/>
      <c r="F340" s="19"/>
      <c r="G340" s="174"/>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row>
    <row r="341">
      <c r="A341" s="216"/>
      <c r="B341" s="239"/>
      <c r="C341" s="19"/>
      <c r="D341" s="19"/>
      <c r="E341" s="19"/>
      <c r="F341" s="19"/>
      <c r="G341" s="174"/>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row>
    <row r="342">
      <c r="A342" s="216"/>
      <c r="B342" s="239"/>
      <c r="C342" s="19"/>
      <c r="D342" s="19"/>
      <c r="E342" s="19"/>
      <c r="F342" s="19"/>
      <c r="G342" s="174"/>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row>
    <row r="343">
      <c r="A343" s="216"/>
      <c r="B343" s="239"/>
      <c r="C343" s="19"/>
      <c r="D343" s="19"/>
      <c r="E343" s="19"/>
      <c r="F343" s="19"/>
      <c r="G343" s="174"/>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row>
    <row r="344">
      <c r="A344" s="216"/>
      <c r="B344" s="239"/>
      <c r="C344" s="19"/>
      <c r="D344" s="19"/>
      <c r="E344" s="19"/>
      <c r="F344" s="19"/>
      <c r="G344" s="174"/>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row>
    <row r="345">
      <c r="A345" s="216"/>
      <c r="B345" s="239"/>
      <c r="C345" s="19"/>
      <c r="D345" s="19"/>
      <c r="E345" s="19"/>
      <c r="F345" s="19"/>
      <c r="G345" s="174"/>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row>
    <row r="346">
      <c r="A346" s="216"/>
      <c r="B346" s="239"/>
      <c r="C346" s="19"/>
      <c r="D346" s="19"/>
      <c r="E346" s="19"/>
      <c r="F346" s="19"/>
      <c r="G346" s="174"/>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row>
    <row r="347">
      <c r="A347" s="216"/>
      <c r="B347" s="239"/>
      <c r="C347" s="19"/>
      <c r="D347" s="19"/>
      <c r="E347" s="19"/>
      <c r="F347" s="19"/>
      <c r="G347" s="174"/>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row>
    <row r="348">
      <c r="A348" s="216"/>
      <c r="B348" s="239"/>
      <c r="C348" s="19"/>
      <c r="D348" s="19"/>
      <c r="E348" s="19"/>
      <c r="F348" s="19"/>
      <c r="G348" s="174"/>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row>
    <row r="349">
      <c r="A349" s="216"/>
      <c r="B349" s="239"/>
      <c r="C349" s="19"/>
      <c r="D349" s="19"/>
      <c r="E349" s="19"/>
      <c r="F349" s="19"/>
      <c r="G349" s="174"/>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row>
    <row r="350">
      <c r="A350" s="216"/>
      <c r="B350" s="239"/>
      <c r="C350" s="19"/>
      <c r="D350" s="19"/>
      <c r="E350" s="19"/>
      <c r="F350" s="19"/>
      <c r="G350" s="174"/>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row>
    <row r="351">
      <c r="A351" s="216"/>
      <c r="B351" s="239"/>
      <c r="C351" s="19"/>
      <c r="D351" s="19"/>
      <c r="E351" s="19"/>
      <c r="F351" s="19"/>
      <c r="G351" s="174"/>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row>
    <row r="352">
      <c r="A352" s="216"/>
      <c r="B352" s="239"/>
      <c r="C352" s="19"/>
      <c r="D352" s="19"/>
      <c r="E352" s="19"/>
      <c r="F352" s="19"/>
      <c r="G352" s="174"/>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row>
    <row r="353">
      <c r="A353" s="216"/>
      <c r="B353" s="239"/>
      <c r="C353" s="19"/>
      <c r="D353" s="19"/>
      <c r="E353" s="19"/>
      <c r="F353" s="19"/>
      <c r="G353" s="174"/>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row>
    <row r="354">
      <c r="A354" s="216"/>
      <c r="B354" s="239"/>
      <c r="C354" s="19"/>
      <c r="D354" s="19"/>
      <c r="E354" s="19"/>
      <c r="F354" s="19"/>
      <c r="G354" s="174"/>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row>
    <row r="355">
      <c r="A355" s="216"/>
      <c r="B355" s="239"/>
      <c r="C355" s="19"/>
      <c r="D355" s="19"/>
      <c r="E355" s="19"/>
      <c r="F355" s="19"/>
      <c r="G355" s="174"/>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row>
    <row r="356">
      <c r="A356" s="216"/>
      <c r="B356" s="239"/>
      <c r="C356" s="19"/>
      <c r="D356" s="19"/>
      <c r="E356" s="19"/>
      <c r="F356" s="19"/>
      <c r="G356" s="174"/>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row>
    <row r="357">
      <c r="A357" s="216"/>
      <c r="B357" s="239"/>
      <c r="C357" s="19"/>
      <c r="D357" s="19"/>
      <c r="E357" s="19"/>
      <c r="F357" s="19"/>
      <c r="G357" s="174"/>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row>
    <row r="358">
      <c r="A358" s="216"/>
      <c r="B358" s="239"/>
      <c r="C358" s="19"/>
      <c r="D358" s="19"/>
      <c r="E358" s="19"/>
      <c r="F358" s="19"/>
      <c r="G358" s="174"/>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row>
    <row r="359">
      <c r="A359" s="216"/>
      <c r="B359" s="239"/>
      <c r="C359" s="19"/>
      <c r="D359" s="19"/>
      <c r="E359" s="19"/>
      <c r="F359" s="19"/>
      <c r="G359" s="174"/>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row>
    <row r="360">
      <c r="A360" s="216"/>
      <c r="B360" s="239"/>
      <c r="C360" s="19"/>
      <c r="D360" s="19"/>
      <c r="E360" s="19"/>
      <c r="F360" s="19"/>
      <c r="G360" s="174"/>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row>
    <row r="361">
      <c r="A361" s="216"/>
      <c r="B361" s="239"/>
      <c r="C361" s="19"/>
      <c r="D361" s="19"/>
      <c r="E361" s="19"/>
      <c r="F361" s="19"/>
      <c r="G361" s="174"/>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row>
    <row r="362">
      <c r="A362" s="216"/>
      <c r="B362" s="239"/>
      <c r="C362" s="19"/>
      <c r="D362" s="19"/>
      <c r="E362" s="19"/>
      <c r="F362" s="19"/>
      <c r="G362" s="174"/>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row>
    <row r="363">
      <c r="A363" s="216"/>
      <c r="B363" s="239"/>
      <c r="C363" s="19"/>
      <c r="D363" s="19"/>
      <c r="E363" s="19"/>
      <c r="F363" s="19"/>
      <c r="G363" s="174"/>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row>
    <row r="364">
      <c r="A364" s="216"/>
      <c r="B364" s="239"/>
      <c r="C364" s="19"/>
      <c r="D364" s="19"/>
      <c r="E364" s="19"/>
      <c r="F364" s="19"/>
      <c r="G364" s="174"/>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row>
    <row r="365">
      <c r="A365" s="216"/>
      <c r="B365" s="239"/>
      <c r="C365" s="19"/>
      <c r="D365" s="19"/>
      <c r="E365" s="19"/>
      <c r="F365" s="19"/>
      <c r="G365" s="174"/>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row>
    <row r="366">
      <c r="A366" s="216"/>
      <c r="B366" s="239"/>
      <c r="C366" s="19"/>
      <c r="D366" s="19"/>
      <c r="E366" s="19"/>
      <c r="F366" s="19"/>
      <c r="G366" s="174"/>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row>
    <row r="367">
      <c r="A367" s="216"/>
      <c r="B367" s="239"/>
      <c r="C367" s="19"/>
      <c r="D367" s="19"/>
      <c r="E367" s="19"/>
      <c r="F367" s="19"/>
      <c r="G367" s="174"/>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row>
    <row r="368">
      <c r="A368" s="216"/>
      <c r="B368" s="239"/>
      <c r="C368" s="19"/>
      <c r="D368" s="19"/>
      <c r="E368" s="19"/>
      <c r="F368" s="19"/>
      <c r="G368" s="174"/>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row>
    <row r="369">
      <c r="A369" s="216"/>
      <c r="B369" s="239"/>
      <c r="C369" s="19"/>
      <c r="D369" s="19"/>
      <c r="E369" s="19"/>
      <c r="F369" s="19"/>
      <c r="G369" s="174"/>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row>
    <row r="370">
      <c r="A370" s="216"/>
      <c r="B370" s="239"/>
      <c r="C370" s="19"/>
      <c r="D370" s="19"/>
      <c r="E370" s="19"/>
      <c r="F370" s="19"/>
      <c r="G370" s="174"/>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row>
    <row r="371">
      <c r="A371" s="216"/>
      <c r="B371" s="239"/>
      <c r="C371" s="19"/>
      <c r="D371" s="19"/>
      <c r="E371" s="19"/>
      <c r="F371" s="19"/>
      <c r="G371" s="174"/>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row>
    <row r="372">
      <c r="A372" s="216"/>
      <c r="B372" s="239"/>
      <c r="C372" s="19"/>
      <c r="D372" s="19"/>
      <c r="E372" s="19"/>
      <c r="F372" s="19"/>
      <c r="G372" s="174"/>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row>
    <row r="373">
      <c r="A373" s="216"/>
      <c r="B373" s="239"/>
      <c r="C373" s="19"/>
      <c r="D373" s="19"/>
      <c r="E373" s="19"/>
      <c r="F373" s="19"/>
      <c r="G373" s="174"/>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row>
    <row r="374">
      <c r="A374" s="216"/>
      <c r="B374" s="239"/>
      <c r="C374" s="19"/>
      <c r="D374" s="19"/>
      <c r="E374" s="19"/>
      <c r="F374" s="19"/>
      <c r="G374" s="174"/>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row>
    <row r="375">
      <c r="A375" s="216"/>
      <c r="B375" s="239"/>
      <c r="C375" s="19"/>
      <c r="D375" s="19"/>
      <c r="E375" s="19"/>
      <c r="F375" s="19"/>
      <c r="G375" s="174"/>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row>
    <row r="376">
      <c r="A376" s="216"/>
      <c r="B376" s="239"/>
      <c r="C376" s="19"/>
      <c r="D376" s="19"/>
      <c r="E376" s="19"/>
      <c r="F376" s="19"/>
      <c r="G376" s="174"/>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row>
    <row r="377">
      <c r="A377" s="216"/>
      <c r="B377" s="239"/>
      <c r="C377" s="19"/>
      <c r="D377" s="19"/>
      <c r="E377" s="19"/>
      <c r="F377" s="19"/>
      <c r="G377" s="174"/>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row>
    <row r="378">
      <c r="A378" s="216"/>
      <c r="B378" s="239"/>
      <c r="C378" s="19"/>
      <c r="D378" s="19"/>
      <c r="E378" s="19"/>
      <c r="F378" s="19"/>
      <c r="G378" s="174"/>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row>
    <row r="379">
      <c r="A379" s="216"/>
      <c r="B379" s="239"/>
      <c r="C379" s="19"/>
      <c r="D379" s="19"/>
      <c r="E379" s="19"/>
      <c r="F379" s="19"/>
      <c r="G379" s="174"/>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row>
    <row r="380">
      <c r="A380" s="216"/>
      <c r="B380" s="239"/>
      <c r="C380" s="19"/>
      <c r="D380" s="19"/>
      <c r="E380" s="19"/>
      <c r="F380" s="19"/>
      <c r="G380" s="174"/>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row>
    <row r="381">
      <c r="A381" s="216"/>
      <c r="B381" s="239"/>
      <c r="C381" s="19"/>
      <c r="D381" s="19"/>
      <c r="E381" s="19"/>
      <c r="F381" s="19"/>
      <c r="G381" s="174"/>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row>
    <row r="382">
      <c r="A382" s="216"/>
      <c r="B382" s="239"/>
      <c r="C382" s="19"/>
      <c r="D382" s="19"/>
      <c r="E382" s="19"/>
      <c r="F382" s="19"/>
      <c r="G382" s="174"/>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row>
    <row r="383">
      <c r="A383" s="216"/>
      <c r="B383" s="239"/>
      <c r="C383" s="19"/>
      <c r="D383" s="19"/>
      <c r="E383" s="19"/>
      <c r="F383" s="19"/>
      <c r="G383" s="174"/>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row>
    <row r="384">
      <c r="A384" s="216"/>
      <c r="B384" s="239"/>
      <c r="C384" s="19"/>
      <c r="D384" s="19"/>
      <c r="E384" s="19"/>
      <c r="F384" s="19"/>
      <c r="G384" s="174"/>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row>
    <row r="385">
      <c r="A385" s="216"/>
      <c r="B385" s="239"/>
      <c r="C385" s="19"/>
      <c r="D385" s="19"/>
      <c r="E385" s="19"/>
      <c r="F385" s="19"/>
      <c r="G385" s="174"/>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row>
    <row r="386">
      <c r="A386" s="216"/>
      <c r="B386" s="239"/>
      <c r="C386" s="19"/>
      <c r="D386" s="19"/>
      <c r="E386" s="19"/>
      <c r="F386" s="19"/>
      <c r="G386" s="174"/>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row>
    <row r="387">
      <c r="A387" s="216"/>
      <c r="B387" s="239"/>
      <c r="C387" s="19"/>
      <c r="D387" s="19"/>
      <c r="E387" s="19"/>
      <c r="F387" s="19"/>
      <c r="G387" s="174"/>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row>
    <row r="388">
      <c r="A388" s="216"/>
      <c r="B388" s="239"/>
      <c r="C388" s="19"/>
      <c r="D388" s="19"/>
      <c r="E388" s="19"/>
      <c r="F388" s="19"/>
      <c r="G388" s="174"/>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row>
    <row r="389">
      <c r="A389" s="216"/>
      <c r="B389" s="239"/>
      <c r="C389" s="19"/>
      <c r="D389" s="19"/>
      <c r="E389" s="19"/>
      <c r="F389" s="19"/>
      <c r="G389" s="174"/>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row>
    <row r="390">
      <c r="A390" s="216"/>
      <c r="B390" s="239"/>
      <c r="C390" s="19"/>
      <c r="D390" s="19"/>
      <c r="E390" s="19"/>
      <c r="F390" s="19"/>
      <c r="G390" s="174"/>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row>
    <row r="391">
      <c r="A391" s="216"/>
      <c r="B391" s="239"/>
      <c r="C391" s="19"/>
      <c r="D391" s="19"/>
      <c r="E391" s="19"/>
      <c r="F391" s="19"/>
      <c r="G391" s="174"/>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row>
    <row r="392">
      <c r="A392" s="216"/>
      <c r="B392" s="239"/>
      <c r="C392" s="19"/>
      <c r="D392" s="19"/>
      <c r="E392" s="19"/>
      <c r="F392" s="19"/>
      <c r="G392" s="174"/>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row>
    <row r="393">
      <c r="A393" s="216"/>
      <c r="B393" s="239"/>
      <c r="C393" s="19"/>
      <c r="D393" s="19"/>
      <c r="E393" s="19"/>
      <c r="F393" s="19"/>
      <c r="G393" s="174"/>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row>
    <row r="394">
      <c r="A394" s="216"/>
      <c r="B394" s="239"/>
      <c r="C394" s="19"/>
      <c r="D394" s="19"/>
      <c r="E394" s="19"/>
      <c r="F394" s="19"/>
      <c r="G394" s="174"/>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row>
    <row r="395">
      <c r="A395" s="216"/>
      <c r="B395" s="239"/>
      <c r="C395" s="19"/>
      <c r="D395" s="19"/>
      <c r="E395" s="19"/>
      <c r="F395" s="19"/>
      <c r="G395" s="174"/>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row>
    <row r="396">
      <c r="A396" s="216"/>
      <c r="B396" s="239"/>
      <c r="C396" s="19"/>
      <c r="D396" s="19"/>
      <c r="E396" s="19"/>
      <c r="F396" s="19"/>
      <c r="G396" s="174"/>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row>
    <row r="397">
      <c r="A397" s="216"/>
      <c r="B397" s="239"/>
      <c r="C397" s="19"/>
      <c r="D397" s="19"/>
      <c r="E397" s="19"/>
      <c r="F397" s="19"/>
      <c r="G397" s="174"/>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row>
    <row r="398">
      <c r="A398" s="216"/>
      <c r="B398" s="239"/>
      <c r="C398" s="19"/>
      <c r="D398" s="19"/>
      <c r="E398" s="19"/>
      <c r="F398" s="19"/>
      <c r="G398" s="174"/>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row>
    <row r="399">
      <c r="A399" s="216"/>
      <c r="B399" s="239"/>
      <c r="C399" s="19"/>
      <c r="D399" s="19"/>
      <c r="E399" s="19"/>
      <c r="F399" s="19"/>
      <c r="G399" s="174"/>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row>
    <row r="400">
      <c r="A400" s="216"/>
      <c r="B400" s="239"/>
      <c r="C400" s="19"/>
      <c r="D400" s="19"/>
      <c r="E400" s="19"/>
      <c r="F400" s="19"/>
      <c r="G400" s="174"/>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row>
    <row r="401">
      <c r="A401" s="216"/>
      <c r="B401" s="239"/>
      <c r="C401" s="19"/>
      <c r="D401" s="19"/>
      <c r="E401" s="19"/>
      <c r="F401" s="19"/>
      <c r="G401" s="174"/>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row>
    <row r="402">
      <c r="A402" s="216"/>
      <c r="B402" s="239"/>
      <c r="C402" s="19"/>
      <c r="D402" s="19"/>
      <c r="E402" s="19"/>
      <c r="F402" s="19"/>
      <c r="G402" s="174"/>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row>
    <row r="403">
      <c r="A403" s="216"/>
      <c r="B403" s="239"/>
      <c r="C403" s="19"/>
      <c r="D403" s="19"/>
      <c r="E403" s="19"/>
      <c r="F403" s="19"/>
      <c r="G403" s="174"/>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row>
    <row r="404">
      <c r="A404" s="216"/>
      <c r="B404" s="239"/>
      <c r="C404" s="19"/>
      <c r="D404" s="19"/>
      <c r="E404" s="19"/>
      <c r="F404" s="19"/>
      <c r="G404" s="174"/>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row>
    <row r="405">
      <c r="A405" s="216"/>
      <c r="B405" s="239"/>
      <c r="C405" s="19"/>
      <c r="D405" s="19"/>
      <c r="E405" s="19"/>
      <c r="F405" s="19"/>
      <c r="G405" s="174"/>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row>
    <row r="406">
      <c r="A406" s="216"/>
      <c r="B406" s="239"/>
      <c r="C406" s="19"/>
      <c r="D406" s="19"/>
      <c r="E406" s="19"/>
      <c r="F406" s="19"/>
      <c r="G406" s="174"/>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row>
    <row r="407">
      <c r="A407" s="216"/>
      <c r="B407" s="239"/>
      <c r="C407" s="19"/>
      <c r="D407" s="19"/>
      <c r="E407" s="19"/>
      <c r="F407" s="19"/>
      <c r="G407" s="174"/>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row>
    <row r="408">
      <c r="A408" s="216"/>
      <c r="B408" s="239"/>
      <c r="C408" s="19"/>
      <c r="D408" s="19"/>
      <c r="E408" s="19"/>
      <c r="F408" s="19"/>
      <c r="G408" s="174"/>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row>
    <row r="409">
      <c r="A409" s="216"/>
      <c r="B409" s="239"/>
      <c r="C409" s="19"/>
      <c r="D409" s="19"/>
      <c r="E409" s="19"/>
      <c r="F409" s="19"/>
      <c r="G409" s="174"/>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row>
    <row r="410">
      <c r="A410" s="216"/>
      <c r="B410" s="239"/>
      <c r="C410" s="19"/>
      <c r="D410" s="19"/>
      <c r="E410" s="19"/>
      <c r="F410" s="19"/>
      <c r="G410" s="174"/>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row>
    <row r="411">
      <c r="A411" s="216"/>
      <c r="B411" s="239"/>
      <c r="C411" s="19"/>
      <c r="D411" s="19"/>
      <c r="E411" s="19"/>
      <c r="F411" s="19"/>
      <c r="G411" s="174"/>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row>
    <row r="412">
      <c r="A412" s="216"/>
      <c r="B412" s="239"/>
      <c r="C412" s="19"/>
      <c r="D412" s="19"/>
      <c r="E412" s="19"/>
      <c r="F412" s="19"/>
      <c r="G412" s="174"/>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row>
    <row r="413">
      <c r="A413" s="216"/>
      <c r="B413" s="239"/>
      <c r="C413" s="19"/>
      <c r="D413" s="19"/>
      <c r="E413" s="19"/>
      <c r="F413" s="19"/>
      <c r="G413" s="174"/>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row>
    <row r="414">
      <c r="A414" s="216"/>
      <c r="B414" s="239"/>
      <c r="C414" s="19"/>
      <c r="D414" s="19"/>
      <c r="E414" s="19"/>
      <c r="F414" s="19"/>
      <c r="G414" s="174"/>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row>
    <row r="415">
      <c r="A415" s="216"/>
      <c r="B415" s="239"/>
      <c r="C415" s="19"/>
      <c r="D415" s="19"/>
      <c r="E415" s="19"/>
      <c r="F415" s="19"/>
      <c r="G415" s="174"/>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row>
    <row r="416">
      <c r="A416" s="216"/>
      <c r="B416" s="239"/>
      <c r="C416" s="19"/>
      <c r="D416" s="19"/>
      <c r="E416" s="19"/>
      <c r="F416" s="19"/>
      <c r="G416" s="174"/>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row>
    <row r="417">
      <c r="A417" s="216"/>
      <c r="B417" s="239"/>
      <c r="C417" s="19"/>
      <c r="D417" s="19"/>
      <c r="E417" s="19"/>
      <c r="F417" s="19"/>
      <c r="G417" s="174"/>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row>
    <row r="418">
      <c r="A418" s="216"/>
      <c r="B418" s="239"/>
      <c r="C418" s="19"/>
      <c r="D418" s="19"/>
      <c r="E418" s="19"/>
      <c r="F418" s="19"/>
      <c r="G418" s="174"/>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row>
    <row r="419">
      <c r="A419" s="216"/>
      <c r="B419" s="239"/>
      <c r="C419" s="19"/>
      <c r="D419" s="19"/>
      <c r="E419" s="19"/>
      <c r="F419" s="19"/>
      <c r="G419" s="174"/>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row>
    <row r="420">
      <c r="A420" s="216"/>
      <c r="B420" s="239"/>
      <c r="C420" s="19"/>
      <c r="D420" s="19"/>
      <c r="E420" s="19"/>
      <c r="F420" s="19"/>
      <c r="G420" s="174"/>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row>
    <row r="421">
      <c r="A421" s="216"/>
      <c r="B421" s="239"/>
      <c r="C421" s="19"/>
      <c r="D421" s="19"/>
      <c r="E421" s="19"/>
      <c r="F421" s="19"/>
      <c r="G421" s="174"/>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row>
    <row r="422">
      <c r="A422" s="216"/>
      <c r="B422" s="239"/>
      <c r="C422" s="19"/>
      <c r="D422" s="19"/>
      <c r="E422" s="19"/>
      <c r="F422" s="19"/>
      <c r="G422" s="174"/>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row>
    <row r="423">
      <c r="A423" s="216"/>
      <c r="B423" s="239"/>
      <c r="C423" s="19"/>
      <c r="D423" s="19"/>
      <c r="E423" s="19"/>
      <c r="F423" s="19"/>
      <c r="G423" s="174"/>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row>
    <row r="424">
      <c r="A424" s="216"/>
      <c r="B424" s="239"/>
      <c r="C424" s="19"/>
      <c r="D424" s="19"/>
      <c r="E424" s="19"/>
      <c r="F424" s="19"/>
      <c r="G424" s="174"/>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row>
    <row r="425">
      <c r="A425" s="216"/>
      <c r="B425" s="239"/>
      <c r="C425" s="19"/>
      <c r="D425" s="19"/>
      <c r="E425" s="19"/>
      <c r="F425" s="19"/>
      <c r="G425" s="174"/>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row>
    <row r="426">
      <c r="A426" s="216"/>
      <c r="B426" s="239"/>
      <c r="C426" s="19"/>
      <c r="D426" s="19"/>
      <c r="E426" s="19"/>
      <c r="F426" s="19"/>
      <c r="G426" s="174"/>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row>
    <row r="427">
      <c r="A427" s="216"/>
      <c r="B427" s="239"/>
      <c r="C427" s="19"/>
      <c r="D427" s="19"/>
      <c r="E427" s="19"/>
      <c r="F427" s="19"/>
      <c r="G427" s="174"/>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row>
    <row r="428">
      <c r="A428" s="216"/>
      <c r="B428" s="239"/>
      <c r="C428" s="19"/>
      <c r="D428" s="19"/>
      <c r="E428" s="19"/>
      <c r="F428" s="19"/>
      <c r="G428" s="174"/>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row>
    <row r="429">
      <c r="A429" s="216"/>
      <c r="B429" s="239"/>
      <c r="C429" s="19"/>
      <c r="D429" s="19"/>
      <c r="E429" s="19"/>
      <c r="F429" s="19"/>
      <c r="G429" s="174"/>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row>
    <row r="430">
      <c r="A430" s="216"/>
      <c r="B430" s="239"/>
      <c r="C430" s="19"/>
      <c r="D430" s="19"/>
      <c r="E430" s="19"/>
      <c r="F430" s="19"/>
      <c r="G430" s="174"/>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row>
    <row r="431">
      <c r="A431" s="216"/>
      <c r="B431" s="239"/>
      <c r="C431" s="19"/>
      <c r="D431" s="19"/>
      <c r="E431" s="19"/>
      <c r="F431" s="19"/>
      <c r="G431" s="174"/>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row>
    <row r="432">
      <c r="A432" s="216"/>
      <c r="B432" s="239"/>
      <c r="C432" s="19"/>
      <c r="D432" s="19"/>
      <c r="E432" s="19"/>
      <c r="F432" s="19"/>
      <c r="G432" s="174"/>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row>
    <row r="433">
      <c r="A433" s="216"/>
      <c r="B433" s="239"/>
      <c r="C433" s="19"/>
      <c r="D433" s="19"/>
      <c r="E433" s="19"/>
      <c r="F433" s="19"/>
      <c r="G433" s="174"/>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row>
    <row r="434">
      <c r="A434" s="216"/>
      <c r="B434" s="239"/>
      <c r="C434" s="19"/>
      <c r="D434" s="19"/>
      <c r="E434" s="19"/>
      <c r="F434" s="19"/>
      <c r="G434" s="174"/>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row>
    <row r="435">
      <c r="A435" s="216"/>
      <c r="B435" s="239"/>
      <c r="C435" s="19"/>
      <c r="D435" s="19"/>
      <c r="E435" s="19"/>
      <c r="F435" s="19"/>
      <c r="G435" s="174"/>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row>
    <row r="436">
      <c r="A436" s="216"/>
      <c r="B436" s="239"/>
      <c r="C436" s="19"/>
      <c r="D436" s="19"/>
      <c r="E436" s="19"/>
      <c r="F436" s="19"/>
      <c r="G436" s="174"/>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row>
    <row r="437">
      <c r="A437" s="216"/>
      <c r="B437" s="239"/>
      <c r="C437" s="19"/>
      <c r="D437" s="19"/>
      <c r="E437" s="19"/>
      <c r="F437" s="19"/>
      <c r="G437" s="174"/>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row>
    <row r="438">
      <c r="A438" s="216"/>
      <c r="B438" s="239"/>
      <c r="C438" s="19"/>
      <c r="D438" s="19"/>
      <c r="E438" s="19"/>
      <c r="F438" s="19"/>
      <c r="G438" s="174"/>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row>
    <row r="439">
      <c r="A439" s="216"/>
      <c r="B439" s="239"/>
      <c r="C439" s="19"/>
      <c r="D439" s="19"/>
      <c r="E439" s="19"/>
      <c r="F439" s="19"/>
      <c r="G439" s="174"/>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row>
    <row r="440">
      <c r="A440" s="216"/>
      <c r="B440" s="239"/>
      <c r="C440" s="19"/>
      <c r="D440" s="19"/>
      <c r="E440" s="19"/>
      <c r="F440" s="19"/>
      <c r="G440" s="174"/>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row>
    <row r="441">
      <c r="A441" s="216"/>
      <c r="B441" s="239"/>
      <c r="C441" s="19"/>
      <c r="D441" s="19"/>
      <c r="E441" s="19"/>
      <c r="F441" s="19"/>
      <c r="G441" s="174"/>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row>
    <row r="442">
      <c r="A442" s="216"/>
      <c r="B442" s="239"/>
      <c r="C442" s="19"/>
      <c r="D442" s="19"/>
      <c r="E442" s="19"/>
      <c r="F442" s="19"/>
      <c r="G442" s="174"/>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row>
    <row r="443">
      <c r="A443" s="216"/>
      <c r="B443" s="239"/>
      <c r="C443" s="19"/>
      <c r="D443" s="19"/>
      <c r="E443" s="19"/>
      <c r="F443" s="19"/>
      <c r="G443" s="174"/>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row>
    <row r="444">
      <c r="A444" s="216"/>
      <c r="B444" s="239"/>
      <c r="C444" s="19"/>
      <c r="D444" s="19"/>
      <c r="E444" s="19"/>
      <c r="F444" s="19"/>
      <c r="G444" s="174"/>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row>
    <row r="445">
      <c r="A445" s="216"/>
      <c r="B445" s="239"/>
      <c r="C445" s="19"/>
      <c r="D445" s="19"/>
      <c r="E445" s="19"/>
      <c r="F445" s="19"/>
      <c r="G445" s="174"/>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row>
    <row r="446">
      <c r="A446" s="216"/>
      <c r="B446" s="239"/>
      <c r="C446" s="19"/>
      <c r="D446" s="19"/>
      <c r="E446" s="19"/>
      <c r="F446" s="19"/>
      <c r="G446" s="174"/>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row>
    <row r="447">
      <c r="A447" s="216"/>
      <c r="B447" s="239"/>
      <c r="C447" s="19"/>
      <c r="D447" s="19"/>
      <c r="E447" s="19"/>
      <c r="F447" s="19"/>
      <c r="G447" s="174"/>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row>
    <row r="448">
      <c r="A448" s="216"/>
      <c r="B448" s="239"/>
      <c r="C448" s="19"/>
      <c r="D448" s="19"/>
      <c r="E448" s="19"/>
      <c r="F448" s="19"/>
      <c r="G448" s="174"/>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row>
    <row r="449">
      <c r="A449" s="216"/>
      <c r="B449" s="239"/>
      <c r="C449" s="19"/>
      <c r="D449" s="19"/>
      <c r="E449" s="19"/>
      <c r="F449" s="19"/>
      <c r="G449" s="174"/>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row>
    <row r="450">
      <c r="A450" s="216"/>
      <c r="B450" s="239"/>
      <c r="C450" s="19"/>
      <c r="D450" s="19"/>
      <c r="E450" s="19"/>
      <c r="F450" s="19"/>
      <c r="G450" s="174"/>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row>
    <row r="451">
      <c r="A451" s="216"/>
      <c r="B451" s="239"/>
      <c r="C451" s="19"/>
      <c r="D451" s="19"/>
      <c r="E451" s="19"/>
      <c r="F451" s="19"/>
      <c r="G451" s="174"/>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row>
    <row r="452">
      <c r="A452" s="216"/>
      <c r="B452" s="239"/>
      <c r="C452" s="19"/>
      <c r="D452" s="19"/>
      <c r="E452" s="19"/>
      <c r="F452" s="19"/>
      <c r="G452" s="174"/>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row>
    <row r="453">
      <c r="A453" s="216"/>
      <c r="B453" s="239"/>
      <c r="C453" s="19"/>
      <c r="D453" s="19"/>
      <c r="E453" s="19"/>
      <c r="F453" s="19"/>
      <c r="G453" s="174"/>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row>
    <row r="454">
      <c r="A454" s="216"/>
      <c r="B454" s="239"/>
      <c r="C454" s="19"/>
      <c r="D454" s="19"/>
      <c r="E454" s="19"/>
      <c r="F454" s="19"/>
      <c r="G454" s="174"/>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row>
    <row r="455">
      <c r="A455" s="216"/>
      <c r="B455" s="239"/>
      <c r="C455" s="19"/>
      <c r="D455" s="19"/>
      <c r="E455" s="19"/>
      <c r="F455" s="19"/>
      <c r="G455" s="174"/>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row>
    <row r="456">
      <c r="A456" s="216"/>
      <c r="B456" s="239"/>
      <c r="C456" s="19"/>
      <c r="D456" s="19"/>
      <c r="E456" s="19"/>
      <c r="F456" s="19"/>
      <c r="G456" s="174"/>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row>
    <row r="457">
      <c r="A457" s="216"/>
      <c r="B457" s="239"/>
      <c r="C457" s="19"/>
      <c r="D457" s="19"/>
      <c r="E457" s="19"/>
      <c r="F457" s="19"/>
      <c r="G457" s="174"/>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row>
    <row r="458">
      <c r="A458" s="216"/>
      <c r="B458" s="239"/>
      <c r="C458" s="19"/>
      <c r="D458" s="19"/>
      <c r="E458" s="19"/>
      <c r="F458" s="19"/>
      <c r="G458" s="174"/>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row>
    <row r="459">
      <c r="A459" s="216"/>
      <c r="B459" s="239"/>
      <c r="C459" s="19"/>
      <c r="D459" s="19"/>
      <c r="E459" s="19"/>
      <c r="F459" s="19"/>
      <c r="G459" s="174"/>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row>
    <row r="460">
      <c r="A460" s="216"/>
      <c r="B460" s="239"/>
      <c r="C460" s="19"/>
      <c r="D460" s="19"/>
      <c r="E460" s="19"/>
      <c r="F460" s="19"/>
      <c r="G460" s="174"/>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row>
    <row r="461">
      <c r="A461" s="216"/>
      <c r="B461" s="239"/>
      <c r="C461" s="19"/>
      <c r="D461" s="19"/>
      <c r="E461" s="19"/>
      <c r="F461" s="19"/>
      <c r="G461" s="174"/>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row>
    <row r="462">
      <c r="A462" s="216"/>
      <c r="B462" s="239"/>
      <c r="C462" s="19"/>
      <c r="D462" s="19"/>
      <c r="E462" s="19"/>
      <c r="F462" s="19"/>
      <c r="G462" s="174"/>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row>
    <row r="463">
      <c r="A463" s="216"/>
      <c r="B463" s="239"/>
      <c r="C463" s="19"/>
      <c r="D463" s="19"/>
      <c r="E463" s="19"/>
      <c r="F463" s="19"/>
      <c r="G463" s="174"/>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row>
    <row r="464">
      <c r="A464" s="216"/>
      <c r="B464" s="239"/>
      <c r="C464" s="19"/>
      <c r="D464" s="19"/>
      <c r="E464" s="19"/>
      <c r="F464" s="19"/>
      <c r="G464" s="174"/>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row>
    <row r="465">
      <c r="A465" s="216"/>
      <c r="B465" s="239"/>
      <c r="C465" s="19"/>
      <c r="D465" s="19"/>
      <c r="E465" s="19"/>
      <c r="F465" s="19"/>
      <c r="G465" s="174"/>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row>
    <row r="466">
      <c r="A466" s="216"/>
      <c r="B466" s="239"/>
      <c r="C466" s="19"/>
      <c r="D466" s="19"/>
      <c r="E466" s="19"/>
      <c r="F466" s="19"/>
      <c r="G466" s="174"/>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row>
    <row r="467">
      <c r="A467" s="216"/>
      <c r="B467" s="239"/>
      <c r="C467" s="19"/>
      <c r="D467" s="19"/>
      <c r="E467" s="19"/>
      <c r="F467" s="19"/>
      <c r="G467" s="174"/>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row>
    <row r="468">
      <c r="A468" s="216"/>
      <c r="B468" s="239"/>
      <c r="C468" s="19"/>
      <c r="D468" s="19"/>
      <c r="E468" s="19"/>
      <c r="F468" s="19"/>
      <c r="G468" s="174"/>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row>
    <row r="469">
      <c r="A469" s="216"/>
      <c r="B469" s="239"/>
      <c r="C469" s="19"/>
      <c r="D469" s="19"/>
      <c r="E469" s="19"/>
      <c r="F469" s="19"/>
      <c r="G469" s="174"/>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row>
    <row r="470">
      <c r="A470" s="216"/>
      <c r="B470" s="239"/>
      <c r="C470" s="19"/>
      <c r="D470" s="19"/>
      <c r="E470" s="19"/>
      <c r="F470" s="19"/>
      <c r="G470" s="174"/>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row>
    <row r="471">
      <c r="A471" s="216"/>
      <c r="B471" s="239"/>
      <c r="C471" s="19"/>
      <c r="D471" s="19"/>
      <c r="E471" s="19"/>
      <c r="F471" s="19"/>
      <c r="G471" s="174"/>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row>
    <row r="472">
      <c r="A472" s="216"/>
      <c r="B472" s="239"/>
      <c r="C472" s="19"/>
      <c r="D472" s="19"/>
      <c r="E472" s="19"/>
      <c r="F472" s="19"/>
      <c r="G472" s="174"/>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row>
    <row r="473">
      <c r="A473" s="216"/>
      <c r="B473" s="239"/>
      <c r="C473" s="19"/>
      <c r="D473" s="19"/>
      <c r="E473" s="19"/>
      <c r="F473" s="19"/>
      <c r="G473" s="174"/>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row>
    <row r="474">
      <c r="A474" s="216"/>
      <c r="B474" s="239"/>
      <c r="C474" s="19"/>
      <c r="D474" s="19"/>
      <c r="E474" s="19"/>
      <c r="F474" s="19"/>
      <c r="G474" s="174"/>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row>
    <row r="475">
      <c r="A475" s="216"/>
      <c r="B475" s="239"/>
      <c r="C475" s="19"/>
      <c r="D475" s="19"/>
      <c r="E475" s="19"/>
      <c r="F475" s="19"/>
      <c r="G475" s="174"/>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row>
    <row r="476">
      <c r="A476" s="216"/>
      <c r="B476" s="239"/>
      <c r="C476" s="19"/>
      <c r="D476" s="19"/>
      <c r="E476" s="19"/>
      <c r="F476" s="19"/>
      <c r="G476" s="174"/>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row>
    <row r="477">
      <c r="A477" s="216"/>
      <c r="B477" s="239"/>
      <c r="C477" s="19"/>
      <c r="D477" s="19"/>
      <c r="E477" s="19"/>
      <c r="F477" s="19"/>
      <c r="G477" s="174"/>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row>
    <row r="478">
      <c r="A478" s="216"/>
      <c r="B478" s="239"/>
      <c r="C478" s="19"/>
      <c r="D478" s="19"/>
      <c r="E478" s="19"/>
      <c r="F478" s="19"/>
      <c r="G478" s="174"/>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row>
    <row r="479">
      <c r="A479" s="216"/>
      <c r="B479" s="239"/>
      <c r="C479" s="19"/>
      <c r="D479" s="19"/>
      <c r="E479" s="19"/>
      <c r="F479" s="19"/>
      <c r="G479" s="174"/>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row>
    <row r="480">
      <c r="A480" s="216"/>
      <c r="B480" s="239"/>
      <c r="C480" s="19"/>
      <c r="D480" s="19"/>
      <c r="E480" s="19"/>
      <c r="F480" s="19"/>
      <c r="G480" s="174"/>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row>
    <row r="481">
      <c r="A481" s="216"/>
      <c r="B481" s="239"/>
      <c r="C481" s="19"/>
      <c r="D481" s="19"/>
      <c r="E481" s="19"/>
      <c r="F481" s="19"/>
      <c r="G481" s="174"/>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row>
    <row r="482">
      <c r="A482" s="216"/>
      <c r="B482" s="239"/>
      <c r="C482" s="19"/>
      <c r="D482" s="19"/>
      <c r="E482" s="19"/>
      <c r="F482" s="19"/>
      <c r="G482" s="174"/>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row>
    <row r="483">
      <c r="A483" s="216"/>
      <c r="B483" s="239"/>
      <c r="C483" s="19"/>
      <c r="D483" s="19"/>
      <c r="E483" s="19"/>
      <c r="F483" s="19"/>
      <c r="G483" s="174"/>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row>
    <row r="484">
      <c r="A484" s="216"/>
      <c r="B484" s="239"/>
      <c r="C484" s="19"/>
      <c r="D484" s="19"/>
      <c r="E484" s="19"/>
      <c r="F484" s="19"/>
      <c r="G484" s="174"/>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row>
    <row r="485">
      <c r="A485" s="216"/>
      <c r="B485" s="239"/>
      <c r="C485" s="19"/>
      <c r="D485" s="19"/>
      <c r="E485" s="19"/>
      <c r="F485" s="19"/>
      <c r="G485" s="174"/>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row>
    <row r="486">
      <c r="A486" s="216"/>
      <c r="B486" s="239"/>
      <c r="C486" s="19"/>
      <c r="D486" s="19"/>
      <c r="E486" s="19"/>
      <c r="F486" s="19"/>
      <c r="G486" s="174"/>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row>
    <row r="487">
      <c r="A487" s="216"/>
      <c r="B487" s="239"/>
      <c r="C487" s="19"/>
      <c r="D487" s="19"/>
      <c r="E487" s="19"/>
      <c r="F487" s="19"/>
      <c r="G487" s="174"/>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row>
    <row r="488">
      <c r="A488" s="216"/>
      <c r="B488" s="239"/>
      <c r="C488" s="19"/>
      <c r="D488" s="19"/>
      <c r="E488" s="19"/>
      <c r="F488" s="19"/>
      <c r="G488" s="174"/>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row>
    <row r="489">
      <c r="A489" s="216"/>
      <c r="B489" s="239"/>
      <c r="C489" s="19"/>
      <c r="D489" s="19"/>
      <c r="E489" s="19"/>
      <c r="F489" s="19"/>
      <c r="G489" s="174"/>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row>
    <row r="490">
      <c r="A490" s="216"/>
      <c r="B490" s="239"/>
      <c r="C490" s="19"/>
      <c r="D490" s="19"/>
      <c r="E490" s="19"/>
      <c r="F490" s="19"/>
      <c r="G490" s="174"/>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row>
    <row r="491">
      <c r="A491" s="216"/>
      <c r="B491" s="239"/>
      <c r="C491" s="19"/>
      <c r="D491" s="19"/>
      <c r="E491" s="19"/>
      <c r="F491" s="19"/>
      <c r="G491" s="174"/>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row>
    <row r="492">
      <c r="A492" s="216"/>
      <c r="B492" s="239"/>
      <c r="C492" s="19"/>
      <c r="D492" s="19"/>
      <c r="E492" s="19"/>
      <c r="F492" s="19"/>
      <c r="G492" s="174"/>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row>
    <row r="493">
      <c r="A493" s="216"/>
      <c r="B493" s="239"/>
      <c r="C493" s="19"/>
      <c r="D493" s="19"/>
      <c r="E493" s="19"/>
      <c r="F493" s="19"/>
      <c r="G493" s="174"/>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row>
    <row r="494">
      <c r="A494" s="216"/>
      <c r="B494" s="239"/>
      <c r="C494" s="19"/>
      <c r="D494" s="19"/>
      <c r="E494" s="19"/>
      <c r="F494" s="19"/>
      <c r="G494" s="174"/>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row>
    <row r="495">
      <c r="A495" s="216"/>
      <c r="B495" s="239"/>
      <c r="C495" s="19"/>
      <c r="D495" s="19"/>
      <c r="E495" s="19"/>
      <c r="F495" s="19"/>
      <c r="G495" s="174"/>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row>
    <row r="496">
      <c r="A496" s="216"/>
      <c r="B496" s="239"/>
      <c r="C496" s="19"/>
      <c r="D496" s="19"/>
      <c r="E496" s="19"/>
      <c r="F496" s="19"/>
      <c r="G496" s="174"/>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row>
    <row r="497">
      <c r="A497" s="216"/>
      <c r="B497" s="239"/>
      <c r="C497" s="19"/>
      <c r="D497" s="19"/>
      <c r="E497" s="19"/>
      <c r="F497" s="19"/>
      <c r="G497" s="174"/>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row>
    <row r="498">
      <c r="A498" s="216"/>
      <c r="B498" s="239"/>
      <c r="C498" s="19"/>
      <c r="D498" s="19"/>
      <c r="E498" s="19"/>
      <c r="F498" s="19"/>
      <c r="G498" s="174"/>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row>
    <row r="499">
      <c r="A499" s="216"/>
      <c r="B499" s="239"/>
      <c r="C499" s="19"/>
      <c r="D499" s="19"/>
      <c r="E499" s="19"/>
      <c r="F499" s="19"/>
      <c r="G499" s="174"/>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row>
    <row r="500">
      <c r="A500" s="216"/>
      <c r="B500" s="239"/>
      <c r="C500" s="19"/>
      <c r="D500" s="19"/>
      <c r="E500" s="19"/>
      <c r="F500" s="19"/>
      <c r="G500" s="174"/>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row>
    <row r="501">
      <c r="A501" s="216"/>
      <c r="B501" s="239"/>
      <c r="C501" s="19"/>
      <c r="D501" s="19"/>
      <c r="E501" s="19"/>
      <c r="F501" s="19"/>
      <c r="G501" s="174"/>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row>
    <row r="502">
      <c r="A502" s="216"/>
      <c r="B502" s="239"/>
      <c r="C502" s="19"/>
      <c r="D502" s="19"/>
      <c r="E502" s="19"/>
      <c r="F502" s="19"/>
      <c r="G502" s="174"/>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row>
    <row r="503">
      <c r="A503" s="216"/>
      <c r="B503" s="239"/>
      <c r="C503" s="19"/>
      <c r="D503" s="19"/>
      <c r="E503" s="19"/>
      <c r="F503" s="19"/>
      <c r="G503" s="174"/>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row>
    <row r="504">
      <c r="A504" s="216"/>
      <c r="B504" s="239"/>
      <c r="C504" s="19"/>
      <c r="D504" s="19"/>
      <c r="E504" s="19"/>
      <c r="F504" s="19"/>
      <c r="G504" s="174"/>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row>
    <row r="505">
      <c r="A505" s="216"/>
      <c r="B505" s="239"/>
      <c r="C505" s="19"/>
      <c r="D505" s="19"/>
      <c r="E505" s="19"/>
      <c r="F505" s="19"/>
      <c r="G505" s="174"/>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row>
    <row r="506">
      <c r="A506" s="216"/>
      <c r="B506" s="239"/>
      <c r="C506" s="19"/>
      <c r="D506" s="19"/>
      <c r="E506" s="19"/>
      <c r="F506" s="19"/>
      <c r="G506" s="174"/>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row>
    <row r="507">
      <c r="A507" s="216"/>
      <c r="B507" s="239"/>
      <c r="C507" s="19"/>
      <c r="D507" s="19"/>
      <c r="E507" s="19"/>
      <c r="F507" s="19"/>
      <c r="G507" s="174"/>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row>
    <row r="508">
      <c r="A508" s="216"/>
      <c r="B508" s="239"/>
      <c r="C508" s="19"/>
      <c r="D508" s="19"/>
      <c r="E508" s="19"/>
      <c r="F508" s="19"/>
      <c r="G508" s="174"/>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row>
    <row r="509">
      <c r="A509" s="216"/>
      <c r="B509" s="239"/>
      <c r="C509" s="19"/>
      <c r="D509" s="19"/>
      <c r="E509" s="19"/>
      <c r="F509" s="19"/>
      <c r="G509" s="174"/>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row>
    <row r="510">
      <c r="A510" s="216"/>
      <c r="B510" s="239"/>
      <c r="C510" s="19"/>
      <c r="D510" s="19"/>
      <c r="E510" s="19"/>
      <c r="F510" s="19"/>
      <c r="G510" s="174"/>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row>
    <row r="511">
      <c r="A511" s="216"/>
      <c r="B511" s="239"/>
      <c r="C511" s="19"/>
      <c r="D511" s="19"/>
      <c r="E511" s="19"/>
      <c r="F511" s="19"/>
      <c r="G511" s="174"/>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row>
    <row r="512">
      <c r="A512" s="216"/>
      <c r="B512" s="239"/>
      <c r="C512" s="19"/>
      <c r="D512" s="19"/>
      <c r="E512" s="19"/>
      <c r="F512" s="19"/>
      <c r="G512" s="174"/>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row>
    <row r="513">
      <c r="A513" s="216"/>
      <c r="B513" s="239"/>
      <c r="C513" s="19"/>
      <c r="D513" s="19"/>
      <c r="E513" s="19"/>
      <c r="F513" s="19"/>
      <c r="G513" s="174"/>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row>
    <row r="514">
      <c r="A514" s="216"/>
      <c r="B514" s="239"/>
      <c r="C514" s="19"/>
      <c r="D514" s="19"/>
      <c r="E514" s="19"/>
      <c r="F514" s="19"/>
      <c r="G514" s="174"/>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row>
    <row r="515">
      <c r="A515" s="216"/>
      <c r="B515" s="239"/>
      <c r="C515" s="19"/>
      <c r="D515" s="19"/>
      <c r="E515" s="19"/>
      <c r="F515" s="19"/>
      <c r="G515" s="174"/>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row>
    <row r="516">
      <c r="A516" s="216"/>
      <c r="B516" s="239"/>
      <c r="C516" s="19"/>
      <c r="D516" s="19"/>
      <c r="E516" s="19"/>
      <c r="F516" s="19"/>
      <c r="G516" s="174"/>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row>
    <row r="517">
      <c r="A517" s="216"/>
      <c r="B517" s="239"/>
      <c r="C517" s="19"/>
      <c r="D517" s="19"/>
      <c r="E517" s="19"/>
      <c r="F517" s="19"/>
      <c r="G517" s="174"/>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row>
    <row r="518">
      <c r="A518" s="216"/>
      <c r="B518" s="239"/>
      <c r="C518" s="19"/>
      <c r="D518" s="19"/>
      <c r="E518" s="19"/>
      <c r="F518" s="19"/>
      <c r="G518" s="174"/>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row>
    <row r="519">
      <c r="A519" s="216"/>
      <c r="B519" s="239"/>
      <c r="C519" s="19"/>
      <c r="D519" s="19"/>
      <c r="E519" s="19"/>
      <c r="F519" s="19"/>
      <c r="G519" s="174"/>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row>
    <row r="520">
      <c r="A520" s="216"/>
      <c r="B520" s="239"/>
      <c r="C520" s="19"/>
      <c r="D520" s="19"/>
      <c r="E520" s="19"/>
      <c r="F520" s="19"/>
      <c r="G520" s="174"/>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row>
    <row r="521">
      <c r="A521" s="216"/>
      <c r="B521" s="239"/>
      <c r="C521" s="19"/>
      <c r="D521" s="19"/>
      <c r="E521" s="19"/>
      <c r="F521" s="19"/>
      <c r="G521" s="174"/>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row>
    <row r="522">
      <c r="A522" s="216"/>
      <c r="B522" s="239"/>
      <c r="C522" s="19"/>
      <c r="D522" s="19"/>
      <c r="E522" s="19"/>
      <c r="F522" s="19"/>
      <c r="G522" s="174"/>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row>
    <row r="523">
      <c r="A523" s="216"/>
      <c r="B523" s="239"/>
      <c r="C523" s="19"/>
      <c r="D523" s="19"/>
      <c r="E523" s="19"/>
      <c r="F523" s="19"/>
      <c r="G523" s="174"/>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row>
    <row r="524">
      <c r="A524" s="216"/>
      <c r="B524" s="239"/>
      <c r="C524" s="19"/>
      <c r="D524" s="19"/>
      <c r="E524" s="19"/>
      <c r="F524" s="19"/>
      <c r="G524" s="174"/>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row>
    <row r="525">
      <c r="A525" s="216"/>
      <c r="B525" s="239"/>
      <c r="C525" s="19"/>
      <c r="D525" s="19"/>
      <c r="E525" s="19"/>
      <c r="F525" s="19"/>
      <c r="G525" s="174"/>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row>
    <row r="526">
      <c r="A526" s="216"/>
      <c r="B526" s="239"/>
      <c r="C526" s="19"/>
      <c r="D526" s="19"/>
      <c r="E526" s="19"/>
      <c r="F526" s="19"/>
      <c r="G526" s="174"/>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row>
    <row r="527">
      <c r="A527" s="216"/>
      <c r="B527" s="239"/>
      <c r="C527" s="19"/>
      <c r="D527" s="19"/>
      <c r="E527" s="19"/>
      <c r="F527" s="19"/>
      <c r="G527" s="174"/>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row>
    <row r="528">
      <c r="A528" s="216"/>
      <c r="B528" s="239"/>
      <c r="C528" s="19"/>
      <c r="D528" s="19"/>
      <c r="E528" s="19"/>
      <c r="F528" s="19"/>
      <c r="G528" s="174"/>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row>
    <row r="529">
      <c r="A529" s="216"/>
      <c r="B529" s="239"/>
      <c r="C529" s="19"/>
      <c r="D529" s="19"/>
      <c r="E529" s="19"/>
      <c r="F529" s="19"/>
      <c r="G529" s="174"/>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row>
    <row r="530">
      <c r="A530" s="216"/>
      <c r="B530" s="239"/>
      <c r="C530" s="19"/>
      <c r="D530" s="19"/>
      <c r="E530" s="19"/>
      <c r="F530" s="19"/>
      <c r="G530" s="174"/>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row>
    <row r="531">
      <c r="A531" s="216"/>
      <c r="B531" s="239"/>
      <c r="C531" s="19"/>
      <c r="D531" s="19"/>
      <c r="E531" s="19"/>
      <c r="F531" s="19"/>
      <c r="G531" s="174"/>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row>
    <row r="532">
      <c r="A532" s="216"/>
      <c r="B532" s="239"/>
      <c r="C532" s="19"/>
      <c r="D532" s="19"/>
      <c r="E532" s="19"/>
      <c r="F532" s="19"/>
      <c r="G532" s="174"/>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row>
    <row r="533">
      <c r="A533" s="216"/>
      <c r="B533" s="239"/>
      <c r="C533" s="19"/>
      <c r="D533" s="19"/>
      <c r="E533" s="19"/>
      <c r="F533" s="19"/>
      <c r="G533" s="174"/>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row>
    <row r="534">
      <c r="A534" s="216"/>
      <c r="B534" s="239"/>
      <c r="C534" s="19"/>
      <c r="D534" s="19"/>
      <c r="E534" s="19"/>
      <c r="F534" s="19"/>
      <c r="G534" s="174"/>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row>
    <row r="535">
      <c r="A535" s="216"/>
      <c r="B535" s="239"/>
      <c r="C535" s="19"/>
      <c r="D535" s="19"/>
      <c r="E535" s="19"/>
      <c r="F535" s="19"/>
      <c r="G535" s="174"/>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row>
    <row r="536">
      <c r="A536" s="216"/>
      <c r="B536" s="239"/>
      <c r="C536" s="19"/>
      <c r="D536" s="19"/>
      <c r="E536" s="19"/>
      <c r="F536" s="19"/>
      <c r="G536" s="174"/>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row>
    <row r="537">
      <c r="A537" s="216"/>
      <c r="B537" s="239"/>
      <c r="C537" s="19"/>
      <c r="D537" s="19"/>
      <c r="E537" s="19"/>
      <c r="F537" s="19"/>
      <c r="G537" s="174"/>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row>
    <row r="538">
      <c r="A538" s="216"/>
      <c r="B538" s="239"/>
      <c r="C538" s="19"/>
      <c r="D538" s="19"/>
      <c r="E538" s="19"/>
      <c r="F538" s="19"/>
      <c r="G538" s="174"/>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row>
    <row r="539">
      <c r="A539" s="216"/>
      <c r="B539" s="239"/>
      <c r="C539" s="19"/>
      <c r="D539" s="19"/>
      <c r="E539" s="19"/>
      <c r="F539" s="19"/>
      <c r="G539" s="174"/>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row>
    <row r="540">
      <c r="A540" s="216"/>
      <c r="B540" s="239"/>
      <c r="C540" s="19"/>
      <c r="D540" s="19"/>
      <c r="E540" s="19"/>
      <c r="F540" s="19"/>
      <c r="G540" s="174"/>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row>
    <row r="541">
      <c r="A541" s="216"/>
      <c r="B541" s="239"/>
      <c r="C541" s="19"/>
      <c r="D541" s="19"/>
      <c r="E541" s="19"/>
      <c r="F541" s="19"/>
      <c r="G541" s="174"/>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row>
    <row r="542">
      <c r="A542" s="216"/>
      <c r="B542" s="239"/>
      <c r="C542" s="19"/>
      <c r="D542" s="19"/>
      <c r="E542" s="19"/>
      <c r="F542" s="19"/>
      <c r="G542" s="174"/>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row>
    <row r="543">
      <c r="A543" s="216"/>
      <c r="B543" s="239"/>
      <c r="C543" s="19"/>
      <c r="D543" s="19"/>
      <c r="E543" s="19"/>
      <c r="F543" s="19"/>
      <c r="G543" s="174"/>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row>
    <row r="544">
      <c r="A544" s="216"/>
      <c r="B544" s="239"/>
      <c r="C544" s="19"/>
      <c r="D544" s="19"/>
      <c r="E544" s="19"/>
      <c r="F544" s="19"/>
      <c r="G544" s="174"/>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row>
    <row r="545">
      <c r="A545" s="216"/>
      <c r="B545" s="239"/>
      <c r="C545" s="19"/>
      <c r="D545" s="19"/>
      <c r="E545" s="19"/>
      <c r="F545" s="19"/>
      <c r="G545" s="174"/>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row>
    <row r="546">
      <c r="A546" s="216"/>
      <c r="B546" s="239"/>
      <c r="C546" s="19"/>
      <c r="D546" s="19"/>
      <c r="E546" s="19"/>
      <c r="F546" s="19"/>
      <c r="G546" s="174"/>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row>
    <row r="547">
      <c r="A547" s="216"/>
      <c r="B547" s="239"/>
      <c r="C547" s="19"/>
      <c r="D547" s="19"/>
      <c r="E547" s="19"/>
      <c r="F547" s="19"/>
      <c r="G547" s="174"/>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row>
    <row r="548">
      <c r="A548" s="216"/>
      <c r="B548" s="239"/>
      <c r="C548" s="19"/>
      <c r="D548" s="19"/>
      <c r="E548" s="19"/>
      <c r="F548" s="19"/>
      <c r="G548" s="174"/>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row>
    <row r="549">
      <c r="A549" s="216"/>
      <c r="B549" s="239"/>
      <c r="C549" s="19"/>
      <c r="D549" s="19"/>
      <c r="E549" s="19"/>
      <c r="F549" s="19"/>
      <c r="G549" s="174"/>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row>
    <row r="550">
      <c r="A550" s="216"/>
      <c r="B550" s="239"/>
      <c r="C550" s="19"/>
      <c r="D550" s="19"/>
      <c r="E550" s="19"/>
      <c r="F550" s="19"/>
      <c r="G550" s="174"/>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row>
    <row r="551">
      <c r="A551" s="216"/>
      <c r="B551" s="239"/>
      <c r="C551" s="19"/>
      <c r="D551" s="19"/>
      <c r="E551" s="19"/>
      <c r="F551" s="19"/>
      <c r="G551" s="174"/>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row>
    <row r="552">
      <c r="A552" s="216"/>
      <c r="B552" s="239"/>
      <c r="C552" s="19"/>
      <c r="D552" s="19"/>
      <c r="E552" s="19"/>
      <c r="F552" s="19"/>
      <c r="G552" s="174"/>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row>
    <row r="553">
      <c r="A553" s="216"/>
      <c r="B553" s="239"/>
      <c r="C553" s="19"/>
      <c r="D553" s="19"/>
      <c r="E553" s="19"/>
      <c r="F553" s="19"/>
      <c r="G553" s="174"/>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row>
    <row r="554">
      <c r="A554" s="216"/>
      <c r="B554" s="239"/>
      <c r="C554" s="19"/>
      <c r="D554" s="19"/>
      <c r="E554" s="19"/>
      <c r="F554" s="19"/>
      <c r="G554" s="174"/>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row>
    <row r="555">
      <c r="A555" s="216"/>
      <c r="B555" s="239"/>
      <c r="C555" s="19"/>
      <c r="D555" s="19"/>
      <c r="E555" s="19"/>
      <c r="F555" s="19"/>
      <c r="G555" s="174"/>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row>
    <row r="556">
      <c r="A556" s="216"/>
      <c r="B556" s="239"/>
      <c r="C556" s="19"/>
      <c r="D556" s="19"/>
      <c r="E556" s="19"/>
      <c r="F556" s="19"/>
      <c r="G556" s="174"/>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row>
    <row r="557">
      <c r="A557" s="216"/>
      <c r="B557" s="239"/>
      <c r="C557" s="19"/>
      <c r="D557" s="19"/>
      <c r="E557" s="19"/>
      <c r="F557" s="19"/>
      <c r="G557" s="174"/>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row>
    <row r="558">
      <c r="A558" s="216"/>
      <c r="B558" s="239"/>
      <c r="C558" s="19"/>
      <c r="D558" s="19"/>
      <c r="E558" s="19"/>
      <c r="F558" s="19"/>
      <c r="G558" s="174"/>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row>
    <row r="559">
      <c r="A559" s="216"/>
      <c r="B559" s="239"/>
      <c r="C559" s="19"/>
      <c r="D559" s="19"/>
      <c r="E559" s="19"/>
      <c r="F559" s="19"/>
      <c r="G559" s="174"/>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row>
    <row r="560">
      <c r="A560" s="216"/>
      <c r="B560" s="239"/>
      <c r="C560" s="19"/>
      <c r="D560" s="19"/>
      <c r="E560" s="19"/>
      <c r="F560" s="19"/>
      <c r="G560" s="174"/>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row>
    <row r="561">
      <c r="A561" s="216"/>
      <c r="B561" s="239"/>
      <c r="C561" s="19"/>
      <c r="D561" s="19"/>
      <c r="E561" s="19"/>
      <c r="F561" s="19"/>
      <c r="G561" s="174"/>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row>
    <row r="562">
      <c r="A562" s="216"/>
      <c r="B562" s="239"/>
      <c r="C562" s="19"/>
      <c r="D562" s="19"/>
      <c r="E562" s="19"/>
      <c r="F562" s="19"/>
      <c r="G562" s="174"/>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row>
    <row r="563">
      <c r="A563" s="216"/>
      <c r="B563" s="239"/>
      <c r="C563" s="19"/>
      <c r="D563" s="19"/>
      <c r="E563" s="19"/>
      <c r="F563" s="19"/>
      <c r="G563" s="174"/>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row>
    <row r="564">
      <c r="A564" s="216"/>
      <c r="B564" s="239"/>
      <c r="C564" s="19"/>
      <c r="D564" s="19"/>
      <c r="E564" s="19"/>
      <c r="F564" s="19"/>
      <c r="G564" s="174"/>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row>
    <row r="565">
      <c r="A565" s="216"/>
      <c r="B565" s="239"/>
      <c r="C565" s="19"/>
      <c r="D565" s="19"/>
      <c r="E565" s="19"/>
      <c r="F565" s="19"/>
      <c r="G565" s="174"/>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row>
    <row r="566">
      <c r="A566" s="216"/>
      <c r="B566" s="239"/>
      <c r="C566" s="19"/>
      <c r="D566" s="19"/>
      <c r="E566" s="19"/>
      <c r="F566" s="19"/>
      <c r="G566" s="174"/>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row>
    <row r="567">
      <c r="A567" s="216"/>
      <c r="B567" s="239"/>
      <c r="C567" s="19"/>
      <c r="D567" s="19"/>
      <c r="E567" s="19"/>
      <c r="F567" s="19"/>
      <c r="G567" s="174"/>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row>
    <row r="568">
      <c r="A568" s="216"/>
      <c r="B568" s="239"/>
      <c r="C568" s="19"/>
      <c r="D568" s="19"/>
      <c r="E568" s="19"/>
      <c r="F568" s="19"/>
      <c r="G568" s="174"/>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row>
    <row r="569">
      <c r="A569" s="216"/>
      <c r="B569" s="239"/>
      <c r="C569" s="19"/>
      <c r="D569" s="19"/>
      <c r="E569" s="19"/>
      <c r="F569" s="19"/>
      <c r="G569" s="174"/>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row>
    <row r="570">
      <c r="A570" s="216"/>
      <c r="B570" s="239"/>
      <c r="C570" s="19"/>
      <c r="D570" s="19"/>
      <c r="E570" s="19"/>
      <c r="F570" s="19"/>
      <c r="G570" s="174"/>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row>
    <row r="571">
      <c r="A571" s="216"/>
      <c r="B571" s="239"/>
      <c r="C571" s="19"/>
      <c r="D571" s="19"/>
      <c r="E571" s="19"/>
      <c r="F571" s="19"/>
      <c r="G571" s="174"/>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row>
    <row r="572">
      <c r="A572" s="216"/>
      <c r="B572" s="239"/>
      <c r="C572" s="19"/>
      <c r="D572" s="19"/>
      <c r="E572" s="19"/>
      <c r="F572" s="19"/>
      <c r="G572" s="174"/>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row>
    <row r="573">
      <c r="A573" s="216"/>
      <c r="B573" s="239"/>
      <c r="C573" s="19"/>
      <c r="D573" s="19"/>
      <c r="E573" s="19"/>
      <c r="F573" s="19"/>
      <c r="G573" s="174"/>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row>
    <row r="574">
      <c r="A574" s="216"/>
      <c r="B574" s="239"/>
      <c r="C574" s="19"/>
      <c r="D574" s="19"/>
      <c r="E574" s="19"/>
      <c r="F574" s="19"/>
      <c r="G574" s="174"/>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row>
    <row r="575">
      <c r="A575" s="216"/>
      <c r="B575" s="239"/>
      <c r="C575" s="19"/>
      <c r="D575" s="19"/>
      <c r="E575" s="19"/>
      <c r="F575" s="19"/>
      <c r="G575" s="174"/>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row>
    <row r="576">
      <c r="A576" s="216"/>
      <c r="B576" s="239"/>
      <c r="C576" s="19"/>
      <c r="D576" s="19"/>
      <c r="E576" s="19"/>
      <c r="F576" s="19"/>
      <c r="G576" s="174"/>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row>
    <row r="577">
      <c r="A577" s="216"/>
      <c r="B577" s="239"/>
      <c r="C577" s="19"/>
      <c r="D577" s="19"/>
      <c r="E577" s="19"/>
      <c r="F577" s="19"/>
      <c r="G577" s="174"/>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row>
    <row r="578">
      <c r="A578" s="216"/>
      <c r="B578" s="239"/>
      <c r="C578" s="19"/>
      <c r="D578" s="19"/>
      <c r="E578" s="19"/>
      <c r="F578" s="19"/>
      <c r="G578" s="174"/>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row>
    <row r="579">
      <c r="A579" s="216"/>
      <c r="B579" s="239"/>
      <c r="C579" s="19"/>
      <c r="D579" s="19"/>
      <c r="E579" s="19"/>
      <c r="F579" s="19"/>
      <c r="G579" s="174"/>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row>
    <row r="580">
      <c r="A580" s="216"/>
      <c r="B580" s="239"/>
      <c r="C580" s="19"/>
      <c r="D580" s="19"/>
      <c r="E580" s="19"/>
      <c r="F580" s="19"/>
      <c r="G580" s="174"/>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row>
    <row r="581">
      <c r="A581" s="216"/>
      <c r="B581" s="239"/>
      <c r="C581" s="19"/>
      <c r="D581" s="19"/>
      <c r="E581" s="19"/>
      <c r="F581" s="19"/>
      <c r="G581" s="174"/>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row>
    <row r="582">
      <c r="A582" s="216"/>
      <c r="B582" s="239"/>
      <c r="C582" s="19"/>
      <c r="D582" s="19"/>
      <c r="E582" s="19"/>
      <c r="F582" s="19"/>
      <c r="G582" s="174"/>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row>
    <row r="583">
      <c r="A583" s="216"/>
      <c r="B583" s="239"/>
      <c r="C583" s="19"/>
      <c r="D583" s="19"/>
      <c r="E583" s="19"/>
      <c r="F583" s="19"/>
      <c r="G583" s="174"/>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row>
    <row r="584">
      <c r="A584" s="216"/>
      <c r="B584" s="239"/>
      <c r="C584" s="19"/>
      <c r="D584" s="19"/>
      <c r="E584" s="19"/>
      <c r="F584" s="19"/>
      <c r="G584" s="174"/>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row>
    <row r="585">
      <c r="A585" s="216"/>
      <c r="B585" s="239"/>
      <c r="C585" s="19"/>
      <c r="D585" s="19"/>
      <c r="E585" s="19"/>
      <c r="F585" s="19"/>
      <c r="G585" s="174"/>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row>
    <row r="586">
      <c r="A586" s="216"/>
      <c r="B586" s="239"/>
      <c r="C586" s="19"/>
      <c r="D586" s="19"/>
      <c r="E586" s="19"/>
      <c r="F586" s="19"/>
      <c r="G586" s="174"/>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row>
    <row r="587">
      <c r="A587" s="216"/>
      <c r="B587" s="239"/>
      <c r="C587" s="19"/>
      <c r="D587" s="19"/>
      <c r="E587" s="19"/>
      <c r="F587" s="19"/>
      <c r="G587" s="174"/>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row>
    <row r="588">
      <c r="A588" s="216"/>
      <c r="B588" s="239"/>
      <c r="C588" s="19"/>
      <c r="D588" s="19"/>
      <c r="E588" s="19"/>
      <c r="F588" s="19"/>
      <c r="G588" s="174"/>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row>
    <row r="589">
      <c r="A589" s="216"/>
      <c r="B589" s="239"/>
      <c r="C589" s="19"/>
      <c r="D589" s="19"/>
      <c r="E589" s="19"/>
      <c r="F589" s="19"/>
      <c r="G589" s="174"/>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row>
    <row r="590">
      <c r="A590" s="216"/>
      <c r="B590" s="239"/>
      <c r="C590" s="19"/>
      <c r="D590" s="19"/>
      <c r="E590" s="19"/>
      <c r="F590" s="19"/>
      <c r="G590" s="174"/>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row>
    <row r="591">
      <c r="A591" s="216"/>
      <c r="B591" s="239"/>
      <c r="C591" s="19"/>
      <c r="D591" s="19"/>
      <c r="E591" s="19"/>
      <c r="F591" s="19"/>
      <c r="G591" s="174"/>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row>
    <row r="592">
      <c r="A592" s="216"/>
      <c r="B592" s="239"/>
      <c r="C592" s="19"/>
      <c r="D592" s="19"/>
      <c r="E592" s="19"/>
      <c r="F592" s="19"/>
      <c r="G592" s="174"/>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row>
    <row r="593">
      <c r="A593" s="216"/>
      <c r="B593" s="239"/>
      <c r="C593" s="19"/>
      <c r="D593" s="19"/>
      <c r="E593" s="19"/>
      <c r="F593" s="19"/>
      <c r="G593" s="174"/>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row>
    <row r="594">
      <c r="A594" s="216"/>
      <c r="B594" s="239"/>
      <c r="C594" s="19"/>
      <c r="D594" s="19"/>
      <c r="E594" s="19"/>
      <c r="F594" s="19"/>
      <c r="G594" s="174"/>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row>
    <row r="595">
      <c r="A595" s="216"/>
      <c r="B595" s="239"/>
      <c r="C595" s="19"/>
      <c r="D595" s="19"/>
      <c r="E595" s="19"/>
      <c r="F595" s="19"/>
      <c r="G595" s="174"/>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row>
    <row r="596">
      <c r="A596" s="216"/>
      <c r="B596" s="239"/>
      <c r="C596" s="19"/>
      <c r="D596" s="19"/>
      <c r="E596" s="19"/>
      <c r="F596" s="19"/>
      <c r="G596" s="174"/>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row>
    <row r="597">
      <c r="A597" s="216"/>
      <c r="B597" s="239"/>
      <c r="C597" s="19"/>
      <c r="D597" s="19"/>
      <c r="E597" s="19"/>
      <c r="F597" s="19"/>
      <c r="G597" s="174"/>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row>
    <row r="598">
      <c r="A598" s="216"/>
      <c r="B598" s="239"/>
      <c r="C598" s="19"/>
      <c r="D598" s="19"/>
      <c r="E598" s="19"/>
      <c r="F598" s="19"/>
      <c r="G598" s="174"/>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row>
    <row r="599">
      <c r="A599" s="216"/>
      <c r="B599" s="239"/>
      <c r="C599" s="19"/>
      <c r="D599" s="19"/>
      <c r="E599" s="19"/>
      <c r="F599" s="19"/>
      <c r="G599" s="174"/>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row>
    <row r="600">
      <c r="A600" s="216"/>
      <c r="B600" s="239"/>
      <c r="C600" s="19"/>
      <c r="D600" s="19"/>
      <c r="E600" s="19"/>
      <c r="F600" s="19"/>
      <c r="G600" s="174"/>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row>
    <row r="601">
      <c r="A601" s="216"/>
      <c r="B601" s="239"/>
      <c r="C601" s="19"/>
      <c r="D601" s="19"/>
      <c r="E601" s="19"/>
      <c r="F601" s="19"/>
      <c r="G601" s="174"/>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row>
    <row r="602">
      <c r="A602" s="216"/>
      <c r="B602" s="239"/>
      <c r="C602" s="19"/>
      <c r="D602" s="19"/>
      <c r="E602" s="19"/>
      <c r="F602" s="19"/>
      <c r="G602" s="174"/>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row>
    <row r="603">
      <c r="A603" s="216"/>
      <c r="B603" s="239"/>
      <c r="C603" s="19"/>
      <c r="D603" s="19"/>
      <c r="E603" s="19"/>
      <c r="F603" s="19"/>
      <c r="G603" s="174"/>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row>
    <row r="604">
      <c r="A604" s="216"/>
      <c r="B604" s="239"/>
      <c r="C604" s="19"/>
      <c r="D604" s="19"/>
      <c r="E604" s="19"/>
      <c r="F604" s="19"/>
      <c r="G604" s="174"/>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row>
    <row r="605">
      <c r="A605" s="216"/>
      <c r="B605" s="239"/>
      <c r="C605" s="19"/>
      <c r="D605" s="19"/>
      <c r="E605" s="19"/>
      <c r="F605" s="19"/>
      <c r="G605" s="174"/>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row>
    <row r="606">
      <c r="A606" s="216"/>
      <c r="B606" s="239"/>
      <c r="C606" s="19"/>
      <c r="D606" s="19"/>
      <c r="E606" s="19"/>
      <c r="F606" s="19"/>
      <c r="G606" s="174"/>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row>
    <row r="607">
      <c r="A607" s="216"/>
      <c r="B607" s="239"/>
      <c r="C607" s="19"/>
      <c r="D607" s="19"/>
      <c r="E607" s="19"/>
      <c r="F607" s="19"/>
      <c r="G607" s="174"/>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row>
    <row r="608">
      <c r="A608" s="216"/>
      <c r="B608" s="239"/>
      <c r="C608" s="19"/>
      <c r="D608" s="19"/>
      <c r="E608" s="19"/>
      <c r="F608" s="19"/>
      <c r="G608" s="174"/>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row>
    <row r="609">
      <c r="A609" s="216"/>
      <c r="B609" s="239"/>
      <c r="C609" s="19"/>
      <c r="D609" s="19"/>
      <c r="E609" s="19"/>
      <c r="F609" s="19"/>
      <c r="G609" s="174"/>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row>
    <row r="610">
      <c r="A610" s="216"/>
      <c r="B610" s="239"/>
      <c r="C610" s="19"/>
      <c r="D610" s="19"/>
      <c r="E610" s="19"/>
      <c r="F610" s="19"/>
      <c r="G610" s="174"/>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row>
    <row r="611">
      <c r="A611" s="216"/>
      <c r="B611" s="239"/>
      <c r="C611" s="19"/>
      <c r="D611" s="19"/>
      <c r="E611" s="19"/>
      <c r="F611" s="19"/>
      <c r="G611" s="174"/>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row>
    <row r="612">
      <c r="A612" s="216"/>
      <c r="B612" s="239"/>
      <c r="C612" s="19"/>
      <c r="D612" s="19"/>
      <c r="E612" s="19"/>
      <c r="F612" s="19"/>
      <c r="G612" s="174"/>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row>
    <row r="613">
      <c r="A613" s="216"/>
      <c r="B613" s="239"/>
      <c r="C613" s="19"/>
      <c r="D613" s="19"/>
      <c r="E613" s="19"/>
      <c r="F613" s="19"/>
      <c r="G613" s="174"/>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row>
    <row r="614">
      <c r="A614" s="216"/>
      <c r="B614" s="239"/>
      <c r="C614" s="19"/>
      <c r="D614" s="19"/>
      <c r="E614" s="19"/>
      <c r="F614" s="19"/>
      <c r="G614" s="174"/>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row>
    <row r="615">
      <c r="A615" s="216"/>
      <c r="B615" s="239"/>
      <c r="C615" s="19"/>
      <c r="D615" s="19"/>
      <c r="E615" s="19"/>
      <c r="F615" s="19"/>
      <c r="G615" s="174"/>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row>
    <row r="616">
      <c r="A616" s="216"/>
      <c r="B616" s="239"/>
      <c r="C616" s="19"/>
      <c r="D616" s="19"/>
      <c r="E616" s="19"/>
      <c r="F616" s="19"/>
      <c r="G616" s="174"/>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row>
    <row r="617">
      <c r="A617" s="216"/>
      <c r="B617" s="239"/>
      <c r="C617" s="19"/>
      <c r="D617" s="19"/>
      <c r="E617" s="19"/>
      <c r="F617" s="19"/>
      <c r="G617" s="174"/>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row>
    <row r="618">
      <c r="A618" s="216"/>
      <c r="B618" s="239"/>
      <c r="C618" s="19"/>
      <c r="D618" s="19"/>
      <c r="E618" s="19"/>
      <c r="F618" s="19"/>
      <c r="G618" s="174"/>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row>
    <row r="619">
      <c r="A619" s="216"/>
      <c r="B619" s="239"/>
      <c r="C619" s="19"/>
      <c r="D619" s="19"/>
      <c r="E619" s="19"/>
      <c r="F619" s="19"/>
      <c r="G619" s="174"/>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row>
    <row r="620">
      <c r="A620" s="216"/>
      <c r="B620" s="239"/>
      <c r="C620" s="19"/>
      <c r="D620" s="19"/>
      <c r="E620" s="19"/>
      <c r="F620" s="19"/>
      <c r="G620" s="174"/>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row>
    <row r="621">
      <c r="A621" s="216"/>
      <c r="B621" s="239"/>
      <c r="C621" s="19"/>
      <c r="D621" s="19"/>
      <c r="E621" s="19"/>
      <c r="F621" s="19"/>
      <c r="G621" s="174"/>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row>
    <row r="622">
      <c r="A622" s="216"/>
      <c r="B622" s="239"/>
      <c r="C622" s="19"/>
      <c r="D622" s="19"/>
      <c r="E622" s="19"/>
      <c r="F622" s="19"/>
      <c r="G622" s="174"/>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row>
    <row r="623">
      <c r="A623" s="216"/>
      <c r="B623" s="239"/>
      <c r="C623" s="19"/>
      <c r="D623" s="19"/>
      <c r="E623" s="19"/>
      <c r="F623" s="19"/>
      <c r="G623" s="174"/>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row>
    <row r="624">
      <c r="A624" s="216"/>
      <c r="B624" s="239"/>
      <c r="C624" s="19"/>
      <c r="D624" s="19"/>
      <c r="E624" s="19"/>
      <c r="F624" s="19"/>
      <c r="G624" s="174"/>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row>
    <row r="625">
      <c r="A625" s="216"/>
      <c r="B625" s="239"/>
      <c r="C625" s="19"/>
      <c r="D625" s="19"/>
      <c r="E625" s="19"/>
      <c r="F625" s="19"/>
      <c r="G625" s="174"/>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row>
    <row r="626">
      <c r="A626" s="216"/>
      <c r="B626" s="239"/>
      <c r="C626" s="19"/>
      <c r="D626" s="19"/>
      <c r="E626" s="19"/>
      <c r="F626" s="19"/>
      <c r="G626" s="174"/>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row>
    <row r="627">
      <c r="A627" s="216"/>
      <c r="B627" s="239"/>
      <c r="C627" s="19"/>
      <c r="D627" s="19"/>
      <c r="E627" s="19"/>
      <c r="F627" s="19"/>
      <c r="G627" s="174"/>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row>
    <row r="628">
      <c r="A628" s="216"/>
      <c r="B628" s="239"/>
      <c r="C628" s="19"/>
      <c r="D628" s="19"/>
      <c r="E628" s="19"/>
      <c r="F628" s="19"/>
      <c r="G628" s="174"/>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row>
    <row r="629">
      <c r="A629" s="216"/>
      <c r="B629" s="239"/>
      <c r="C629" s="19"/>
      <c r="D629" s="19"/>
      <c r="E629" s="19"/>
      <c r="F629" s="19"/>
      <c r="G629" s="174"/>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row>
    <row r="630">
      <c r="A630" s="216"/>
      <c r="B630" s="239"/>
      <c r="C630" s="19"/>
      <c r="D630" s="19"/>
      <c r="E630" s="19"/>
      <c r="F630" s="19"/>
      <c r="G630" s="174"/>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row>
    <row r="631">
      <c r="A631" s="216"/>
      <c r="B631" s="239"/>
      <c r="C631" s="19"/>
      <c r="D631" s="19"/>
      <c r="E631" s="19"/>
      <c r="F631" s="19"/>
      <c r="G631" s="174"/>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row>
    <row r="632">
      <c r="A632" s="216"/>
      <c r="B632" s="239"/>
      <c r="C632" s="19"/>
      <c r="D632" s="19"/>
      <c r="E632" s="19"/>
      <c r="F632" s="19"/>
      <c r="G632" s="174"/>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row>
    <row r="633">
      <c r="A633" s="216"/>
      <c r="B633" s="239"/>
      <c r="C633" s="19"/>
      <c r="D633" s="19"/>
      <c r="E633" s="19"/>
      <c r="F633" s="19"/>
      <c r="G633" s="174"/>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row>
    <row r="634">
      <c r="A634" s="216"/>
      <c r="B634" s="239"/>
      <c r="C634" s="19"/>
      <c r="D634" s="19"/>
      <c r="E634" s="19"/>
      <c r="F634" s="19"/>
      <c r="G634" s="174"/>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row>
    <row r="635">
      <c r="A635" s="216"/>
      <c r="B635" s="239"/>
      <c r="C635" s="19"/>
      <c r="D635" s="19"/>
      <c r="E635" s="19"/>
      <c r="F635" s="19"/>
      <c r="G635" s="174"/>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row>
    <row r="636">
      <c r="A636" s="216"/>
      <c r="B636" s="239"/>
      <c r="C636" s="19"/>
      <c r="D636" s="19"/>
      <c r="E636" s="19"/>
      <c r="F636" s="19"/>
      <c r="G636" s="174"/>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row>
    <row r="637">
      <c r="A637" s="216"/>
      <c r="B637" s="239"/>
      <c r="C637" s="19"/>
      <c r="D637" s="19"/>
      <c r="E637" s="19"/>
      <c r="F637" s="19"/>
      <c r="G637" s="174"/>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row>
    <row r="638">
      <c r="A638" s="216"/>
      <c r="B638" s="239"/>
      <c r="C638" s="19"/>
      <c r="D638" s="19"/>
      <c r="E638" s="19"/>
      <c r="F638" s="19"/>
      <c r="G638" s="174"/>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row>
    <row r="639">
      <c r="A639" s="216"/>
      <c r="B639" s="239"/>
      <c r="C639" s="19"/>
      <c r="D639" s="19"/>
      <c r="E639" s="19"/>
      <c r="F639" s="19"/>
      <c r="G639" s="174"/>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row>
    <row r="640">
      <c r="A640" s="216"/>
      <c r="B640" s="239"/>
      <c r="C640" s="19"/>
      <c r="D640" s="19"/>
      <c r="E640" s="19"/>
      <c r="F640" s="19"/>
      <c r="G640" s="174"/>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row>
    <row r="641">
      <c r="A641" s="216"/>
      <c r="B641" s="239"/>
      <c r="C641" s="19"/>
      <c r="D641" s="19"/>
      <c r="E641" s="19"/>
      <c r="F641" s="19"/>
      <c r="G641" s="174"/>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row>
    <row r="642">
      <c r="A642" s="216"/>
      <c r="B642" s="239"/>
      <c r="C642" s="19"/>
      <c r="D642" s="19"/>
      <c r="E642" s="19"/>
      <c r="F642" s="19"/>
      <c r="G642" s="174"/>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row>
    <row r="643">
      <c r="A643" s="216"/>
      <c r="B643" s="239"/>
      <c r="C643" s="19"/>
      <c r="D643" s="19"/>
      <c r="E643" s="19"/>
      <c r="F643" s="19"/>
      <c r="G643" s="174"/>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row>
    <row r="644">
      <c r="A644" s="216"/>
      <c r="B644" s="239"/>
      <c r="C644" s="19"/>
      <c r="D644" s="19"/>
      <c r="E644" s="19"/>
      <c r="F644" s="19"/>
      <c r="G644" s="174"/>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row>
    <row r="645">
      <c r="A645" s="216"/>
      <c r="B645" s="239"/>
      <c r="C645" s="19"/>
      <c r="D645" s="19"/>
      <c r="E645" s="19"/>
      <c r="F645" s="19"/>
      <c r="G645" s="174"/>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row>
    <row r="646">
      <c r="A646" s="216"/>
      <c r="B646" s="239"/>
      <c r="C646" s="19"/>
      <c r="D646" s="19"/>
      <c r="E646" s="19"/>
      <c r="F646" s="19"/>
      <c r="G646" s="174"/>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row>
    <row r="647">
      <c r="A647" s="216"/>
      <c r="B647" s="239"/>
      <c r="C647" s="19"/>
      <c r="D647" s="19"/>
      <c r="E647" s="19"/>
      <c r="F647" s="19"/>
      <c r="G647" s="174"/>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row>
    <row r="648">
      <c r="A648" s="216"/>
      <c r="B648" s="239"/>
      <c r="C648" s="19"/>
      <c r="D648" s="19"/>
      <c r="E648" s="19"/>
      <c r="F648" s="19"/>
      <c r="G648" s="174"/>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row>
    <row r="649">
      <c r="A649" s="216"/>
      <c r="B649" s="239"/>
      <c r="C649" s="19"/>
      <c r="D649" s="19"/>
      <c r="E649" s="19"/>
      <c r="F649" s="19"/>
      <c r="G649" s="174"/>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row>
    <row r="650">
      <c r="A650" s="216"/>
      <c r="B650" s="239"/>
      <c r="C650" s="19"/>
      <c r="D650" s="19"/>
      <c r="E650" s="19"/>
      <c r="F650" s="19"/>
      <c r="G650" s="174"/>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row>
    <row r="651">
      <c r="A651" s="216"/>
      <c r="B651" s="239"/>
      <c r="C651" s="19"/>
      <c r="D651" s="19"/>
      <c r="E651" s="19"/>
      <c r="F651" s="19"/>
      <c r="G651" s="174"/>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row>
    <row r="652">
      <c r="A652" s="216"/>
      <c r="B652" s="239"/>
      <c r="C652" s="19"/>
      <c r="D652" s="19"/>
      <c r="E652" s="19"/>
      <c r="F652" s="19"/>
      <c r="G652" s="174"/>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row>
    <row r="653">
      <c r="A653" s="216"/>
      <c r="B653" s="239"/>
      <c r="C653" s="19"/>
      <c r="D653" s="19"/>
      <c r="E653" s="19"/>
      <c r="F653" s="19"/>
      <c r="G653" s="174"/>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row>
    <row r="654">
      <c r="A654" s="216"/>
      <c r="B654" s="239"/>
      <c r="C654" s="19"/>
      <c r="D654" s="19"/>
      <c r="E654" s="19"/>
      <c r="F654" s="19"/>
      <c r="G654" s="174"/>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row>
    <row r="655">
      <c r="A655" s="216"/>
      <c r="B655" s="239"/>
      <c r="C655" s="19"/>
      <c r="D655" s="19"/>
      <c r="E655" s="19"/>
      <c r="F655" s="19"/>
      <c r="G655" s="174"/>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row>
    <row r="656">
      <c r="A656" s="216"/>
      <c r="B656" s="239"/>
      <c r="C656" s="19"/>
      <c r="D656" s="19"/>
      <c r="E656" s="19"/>
      <c r="F656" s="19"/>
      <c r="G656" s="174"/>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row>
    <row r="657">
      <c r="A657" s="216"/>
      <c r="B657" s="239"/>
      <c r="C657" s="19"/>
      <c r="D657" s="19"/>
      <c r="E657" s="19"/>
      <c r="F657" s="19"/>
      <c r="G657" s="174"/>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row>
    <row r="658">
      <c r="A658" s="216"/>
      <c r="B658" s="239"/>
      <c r="C658" s="19"/>
      <c r="D658" s="19"/>
      <c r="E658" s="19"/>
      <c r="F658" s="19"/>
      <c r="G658" s="174"/>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row>
    <row r="659">
      <c r="A659" s="216"/>
      <c r="B659" s="239"/>
      <c r="C659" s="19"/>
      <c r="D659" s="19"/>
      <c r="E659" s="19"/>
      <c r="F659" s="19"/>
      <c r="G659" s="174"/>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row>
    <row r="660">
      <c r="A660" s="216"/>
      <c r="B660" s="239"/>
      <c r="C660" s="19"/>
      <c r="D660" s="19"/>
      <c r="E660" s="19"/>
      <c r="F660" s="19"/>
      <c r="G660" s="174"/>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row>
    <row r="661">
      <c r="A661" s="216"/>
      <c r="B661" s="239"/>
      <c r="C661" s="19"/>
      <c r="D661" s="19"/>
      <c r="E661" s="19"/>
      <c r="F661" s="19"/>
      <c r="G661" s="174"/>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row>
    <row r="662">
      <c r="A662" s="216"/>
      <c r="B662" s="239"/>
      <c r="C662" s="19"/>
      <c r="D662" s="19"/>
      <c r="E662" s="19"/>
      <c r="F662" s="19"/>
      <c r="G662" s="174"/>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row>
    <row r="663">
      <c r="A663" s="216"/>
      <c r="B663" s="239"/>
      <c r="C663" s="19"/>
      <c r="D663" s="19"/>
      <c r="E663" s="19"/>
      <c r="F663" s="19"/>
      <c r="G663" s="174"/>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row>
    <row r="664">
      <c r="A664" s="216"/>
      <c r="B664" s="239"/>
      <c r="C664" s="19"/>
      <c r="D664" s="19"/>
      <c r="E664" s="19"/>
      <c r="F664" s="19"/>
      <c r="G664" s="174"/>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row>
    <row r="665">
      <c r="A665" s="216"/>
      <c r="B665" s="239"/>
      <c r="C665" s="19"/>
      <c r="D665" s="19"/>
      <c r="E665" s="19"/>
      <c r="F665" s="19"/>
      <c r="G665" s="174"/>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row>
    <row r="666">
      <c r="A666" s="216"/>
      <c r="B666" s="239"/>
      <c r="C666" s="19"/>
      <c r="D666" s="19"/>
      <c r="E666" s="19"/>
      <c r="F666" s="19"/>
      <c r="G666" s="174"/>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row>
    <row r="667">
      <c r="A667" s="216"/>
      <c r="B667" s="239"/>
      <c r="C667" s="19"/>
      <c r="D667" s="19"/>
      <c r="E667" s="19"/>
      <c r="F667" s="19"/>
      <c r="G667" s="174"/>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row>
    <row r="668">
      <c r="A668" s="216"/>
      <c r="B668" s="239"/>
      <c r="C668" s="19"/>
      <c r="D668" s="19"/>
      <c r="E668" s="19"/>
      <c r="F668" s="19"/>
      <c r="G668" s="174"/>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row>
    <row r="669">
      <c r="A669" s="216"/>
      <c r="B669" s="239"/>
      <c r="C669" s="19"/>
      <c r="D669" s="19"/>
      <c r="E669" s="19"/>
      <c r="F669" s="19"/>
      <c r="G669" s="174"/>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row>
    <row r="670">
      <c r="A670" s="216"/>
      <c r="B670" s="239"/>
      <c r="C670" s="19"/>
      <c r="D670" s="19"/>
      <c r="E670" s="19"/>
      <c r="F670" s="19"/>
      <c r="G670" s="174"/>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row>
    <row r="671">
      <c r="A671" s="216"/>
      <c r="B671" s="239"/>
      <c r="C671" s="19"/>
      <c r="D671" s="19"/>
      <c r="E671" s="19"/>
      <c r="F671" s="19"/>
      <c r="G671" s="174"/>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row>
    <row r="672">
      <c r="A672" s="216"/>
      <c r="B672" s="239"/>
      <c r="C672" s="19"/>
      <c r="D672" s="19"/>
      <c r="E672" s="19"/>
      <c r="F672" s="19"/>
      <c r="G672" s="174"/>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row>
    <row r="673">
      <c r="A673" s="216"/>
      <c r="B673" s="239"/>
      <c r="C673" s="19"/>
      <c r="D673" s="19"/>
      <c r="E673" s="19"/>
      <c r="F673" s="19"/>
      <c r="G673" s="174"/>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row>
    <row r="674">
      <c r="A674" s="216"/>
      <c r="B674" s="239"/>
      <c r="C674" s="19"/>
      <c r="D674" s="19"/>
      <c r="E674" s="19"/>
      <c r="F674" s="19"/>
      <c r="G674" s="174"/>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row>
    <row r="675">
      <c r="A675" s="216"/>
      <c r="B675" s="239"/>
      <c r="C675" s="19"/>
      <c r="D675" s="19"/>
      <c r="E675" s="19"/>
      <c r="F675" s="19"/>
      <c r="G675" s="174"/>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row>
    <row r="676">
      <c r="A676" s="216"/>
      <c r="B676" s="239"/>
      <c r="C676" s="19"/>
      <c r="D676" s="19"/>
      <c r="E676" s="19"/>
      <c r="F676" s="19"/>
      <c r="G676" s="174"/>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row>
    <row r="677">
      <c r="A677" s="216"/>
      <c r="B677" s="239"/>
      <c r="C677" s="19"/>
      <c r="D677" s="19"/>
      <c r="E677" s="19"/>
      <c r="F677" s="19"/>
      <c r="G677" s="174"/>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row>
    <row r="678">
      <c r="A678" s="216"/>
      <c r="B678" s="239"/>
      <c r="C678" s="19"/>
      <c r="D678" s="19"/>
      <c r="E678" s="19"/>
      <c r="F678" s="19"/>
      <c r="G678" s="174"/>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row>
    <row r="679">
      <c r="A679" s="216"/>
      <c r="B679" s="239"/>
      <c r="C679" s="19"/>
      <c r="D679" s="19"/>
      <c r="E679" s="19"/>
      <c r="F679" s="19"/>
      <c r="G679" s="174"/>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row>
    <row r="680">
      <c r="A680" s="216"/>
      <c r="B680" s="239"/>
      <c r="C680" s="19"/>
      <c r="D680" s="19"/>
      <c r="E680" s="19"/>
      <c r="F680" s="19"/>
      <c r="G680" s="174"/>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row>
    <row r="681">
      <c r="A681" s="216"/>
      <c r="B681" s="239"/>
      <c r="C681" s="19"/>
      <c r="D681" s="19"/>
      <c r="E681" s="19"/>
      <c r="F681" s="19"/>
      <c r="G681" s="174"/>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row>
    <row r="682">
      <c r="A682" s="216"/>
      <c r="B682" s="239"/>
      <c r="C682" s="19"/>
      <c r="D682" s="19"/>
      <c r="E682" s="19"/>
      <c r="F682" s="19"/>
      <c r="G682" s="174"/>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row>
    <row r="683">
      <c r="A683" s="216"/>
      <c r="B683" s="239"/>
      <c r="C683" s="19"/>
      <c r="D683" s="19"/>
      <c r="E683" s="19"/>
      <c r="F683" s="19"/>
      <c r="G683" s="174"/>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row>
    <row r="684">
      <c r="A684" s="216"/>
      <c r="B684" s="239"/>
      <c r="C684" s="19"/>
      <c r="D684" s="19"/>
      <c r="E684" s="19"/>
      <c r="F684" s="19"/>
      <c r="G684" s="174"/>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row>
    <row r="685">
      <c r="A685" s="216"/>
      <c r="B685" s="239"/>
      <c r="C685" s="19"/>
      <c r="D685" s="19"/>
      <c r="E685" s="19"/>
      <c r="F685" s="19"/>
      <c r="G685" s="174"/>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row>
    <row r="686">
      <c r="A686" s="216"/>
      <c r="B686" s="239"/>
      <c r="C686" s="19"/>
      <c r="D686" s="19"/>
      <c r="E686" s="19"/>
      <c r="F686" s="19"/>
      <c r="G686" s="174"/>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row>
    <row r="687">
      <c r="A687" s="216"/>
      <c r="B687" s="239"/>
      <c r="C687" s="19"/>
      <c r="D687" s="19"/>
      <c r="E687" s="19"/>
      <c r="F687" s="19"/>
      <c r="G687" s="174"/>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row>
    <row r="688">
      <c r="A688" s="216"/>
      <c r="B688" s="239"/>
      <c r="C688" s="19"/>
      <c r="D688" s="19"/>
      <c r="E688" s="19"/>
      <c r="F688" s="19"/>
      <c r="G688" s="174"/>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row>
    <row r="689">
      <c r="A689" s="216"/>
      <c r="B689" s="239"/>
      <c r="C689" s="19"/>
      <c r="D689" s="19"/>
      <c r="E689" s="19"/>
      <c r="F689" s="19"/>
      <c r="G689" s="174"/>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9"/>
      <c r="BS689" s="19"/>
      <c r="BT689" s="19"/>
      <c r="BU689" s="19"/>
      <c r="BV689" s="19"/>
    </row>
    <row r="690">
      <c r="A690" s="216"/>
      <c r="B690" s="239"/>
      <c r="C690" s="19"/>
      <c r="D690" s="19"/>
      <c r="E690" s="19"/>
      <c r="F690" s="19"/>
      <c r="G690" s="174"/>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row>
    <row r="691">
      <c r="A691" s="216"/>
      <c r="B691" s="239"/>
      <c r="C691" s="19"/>
      <c r="D691" s="19"/>
      <c r="E691" s="19"/>
      <c r="F691" s="19"/>
      <c r="G691" s="174"/>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19"/>
      <c r="BL691" s="19"/>
      <c r="BM691" s="19"/>
      <c r="BN691" s="19"/>
      <c r="BO691" s="19"/>
      <c r="BP691" s="19"/>
      <c r="BQ691" s="19"/>
      <c r="BR691" s="19"/>
      <c r="BS691" s="19"/>
      <c r="BT691" s="19"/>
      <c r="BU691" s="19"/>
      <c r="BV691" s="19"/>
    </row>
    <row r="692">
      <c r="A692" s="216"/>
      <c r="B692" s="239"/>
      <c r="C692" s="19"/>
      <c r="D692" s="19"/>
      <c r="E692" s="19"/>
      <c r="F692" s="19"/>
      <c r="G692" s="174"/>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row>
    <row r="693">
      <c r="A693" s="216"/>
      <c r="B693" s="239"/>
      <c r="C693" s="19"/>
      <c r="D693" s="19"/>
      <c r="E693" s="19"/>
      <c r="F693" s="19"/>
      <c r="G693" s="174"/>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19"/>
      <c r="BU693" s="19"/>
      <c r="BV693" s="19"/>
    </row>
    <row r="694">
      <c r="A694" s="216"/>
      <c r="B694" s="239"/>
      <c r="C694" s="19"/>
      <c r="D694" s="19"/>
      <c r="E694" s="19"/>
      <c r="F694" s="19"/>
      <c r="G694" s="174"/>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row>
    <row r="695">
      <c r="A695" s="216"/>
      <c r="B695" s="239"/>
      <c r="C695" s="19"/>
      <c r="D695" s="19"/>
      <c r="E695" s="19"/>
      <c r="F695" s="19"/>
      <c r="G695" s="174"/>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9"/>
      <c r="BS695" s="19"/>
      <c r="BT695" s="19"/>
      <c r="BU695" s="19"/>
      <c r="BV695" s="19"/>
    </row>
    <row r="696">
      <c r="A696" s="216"/>
      <c r="B696" s="239"/>
      <c r="C696" s="19"/>
      <c r="D696" s="19"/>
      <c r="E696" s="19"/>
      <c r="F696" s="19"/>
      <c r="G696" s="174"/>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row>
    <row r="697">
      <c r="A697" s="216"/>
      <c r="B697" s="239"/>
      <c r="C697" s="19"/>
      <c r="D697" s="19"/>
      <c r="E697" s="19"/>
      <c r="F697" s="19"/>
      <c r="G697" s="174"/>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9"/>
      <c r="BS697" s="19"/>
      <c r="BT697" s="19"/>
      <c r="BU697" s="19"/>
      <c r="BV697" s="19"/>
    </row>
    <row r="698">
      <c r="A698" s="216"/>
      <c r="B698" s="239"/>
      <c r="C698" s="19"/>
      <c r="D698" s="19"/>
      <c r="E698" s="19"/>
      <c r="F698" s="19"/>
      <c r="G698" s="174"/>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19"/>
      <c r="BU698" s="19"/>
      <c r="BV698" s="19"/>
    </row>
    <row r="699">
      <c r="A699" s="216"/>
      <c r="B699" s="239"/>
      <c r="C699" s="19"/>
      <c r="D699" s="19"/>
      <c r="E699" s="19"/>
      <c r="F699" s="19"/>
      <c r="G699" s="174"/>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9"/>
      <c r="BS699" s="19"/>
      <c r="BT699" s="19"/>
      <c r="BU699" s="19"/>
      <c r="BV699" s="19"/>
    </row>
    <row r="700">
      <c r="A700" s="216"/>
      <c r="B700" s="239"/>
      <c r="C700" s="19"/>
      <c r="D700" s="19"/>
      <c r="E700" s="19"/>
      <c r="F700" s="19"/>
      <c r="G700" s="174"/>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9"/>
      <c r="BS700" s="19"/>
      <c r="BT700" s="19"/>
      <c r="BU700" s="19"/>
      <c r="BV700" s="19"/>
    </row>
    <row r="701">
      <c r="A701" s="216"/>
      <c r="B701" s="239"/>
      <c r="C701" s="19"/>
      <c r="D701" s="19"/>
      <c r="E701" s="19"/>
      <c r="F701" s="19"/>
      <c r="G701" s="174"/>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9"/>
      <c r="BS701" s="19"/>
      <c r="BT701" s="19"/>
      <c r="BU701" s="19"/>
      <c r="BV701" s="19"/>
    </row>
    <row r="702">
      <c r="A702" s="216"/>
      <c r="B702" s="239"/>
      <c r="C702" s="19"/>
      <c r="D702" s="19"/>
      <c r="E702" s="19"/>
      <c r="F702" s="19"/>
      <c r="G702" s="174"/>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row>
    <row r="703">
      <c r="A703" s="216"/>
      <c r="B703" s="239"/>
      <c r="C703" s="19"/>
      <c r="D703" s="19"/>
      <c r="E703" s="19"/>
      <c r="F703" s="19"/>
      <c r="G703" s="174"/>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19"/>
      <c r="BL703" s="19"/>
      <c r="BM703" s="19"/>
      <c r="BN703" s="19"/>
      <c r="BO703" s="19"/>
      <c r="BP703" s="19"/>
      <c r="BQ703" s="19"/>
      <c r="BR703" s="19"/>
      <c r="BS703" s="19"/>
      <c r="BT703" s="19"/>
      <c r="BU703" s="19"/>
      <c r="BV703" s="19"/>
    </row>
    <row r="704">
      <c r="A704" s="216"/>
      <c r="B704" s="239"/>
      <c r="C704" s="19"/>
      <c r="D704" s="19"/>
      <c r="E704" s="19"/>
      <c r="F704" s="19"/>
      <c r="G704" s="174"/>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row>
    <row r="705">
      <c r="A705" s="216"/>
      <c r="B705" s="239"/>
      <c r="C705" s="19"/>
      <c r="D705" s="19"/>
      <c r="E705" s="19"/>
      <c r="F705" s="19"/>
      <c r="G705" s="174"/>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row>
    <row r="706">
      <c r="A706" s="216"/>
      <c r="B706" s="239"/>
      <c r="C706" s="19"/>
      <c r="D706" s="19"/>
      <c r="E706" s="19"/>
      <c r="F706" s="19"/>
      <c r="G706" s="174"/>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row>
    <row r="707">
      <c r="A707" s="216"/>
      <c r="B707" s="239"/>
      <c r="C707" s="19"/>
      <c r="D707" s="19"/>
      <c r="E707" s="19"/>
      <c r="F707" s="19"/>
      <c r="G707" s="174"/>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row>
    <row r="708">
      <c r="A708" s="216"/>
      <c r="B708" s="239"/>
      <c r="C708" s="19"/>
      <c r="D708" s="19"/>
      <c r="E708" s="19"/>
      <c r="F708" s="19"/>
      <c r="G708" s="174"/>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row>
    <row r="709">
      <c r="A709" s="216"/>
      <c r="B709" s="239"/>
      <c r="C709" s="19"/>
      <c r="D709" s="19"/>
      <c r="E709" s="19"/>
      <c r="F709" s="19"/>
      <c r="G709" s="174"/>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row>
    <row r="710">
      <c r="A710" s="216"/>
      <c r="B710" s="239"/>
      <c r="C710" s="19"/>
      <c r="D710" s="19"/>
      <c r="E710" s="19"/>
      <c r="F710" s="19"/>
      <c r="G710" s="174"/>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row>
    <row r="711">
      <c r="A711" s="216"/>
      <c r="B711" s="239"/>
      <c r="C711" s="19"/>
      <c r="D711" s="19"/>
      <c r="E711" s="19"/>
      <c r="F711" s="19"/>
      <c r="G711" s="174"/>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row>
    <row r="712">
      <c r="A712" s="216"/>
      <c r="B712" s="239"/>
      <c r="C712" s="19"/>
      <c r="D712" s="19"/>
      <c r="E712" s="19"/>
      <c r="F712" s="19"/>
      <c r="G712" s="174"/>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row>
    <row r="713">
      <c r="A713" s="216"/>
      <c r="B713" s="239"/>
      <c r="C713" s="19"/>
      <c r="D713" s="19"/>
      <c r="E713" s="19"/>
      <c r="F713" s="19"/>
      <c r="G713" s="174"/>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row>
    <row r="714">
      <c r="A714" s="216"/>
      <c r="B714" s="239"/>
      <c r="C714" s="19"/>
      <c r="D714" s="19"/>
      <c r="E714" s="19"/>
      <c r="F714" s="19"/>
      <c r="G714" s="174"/>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19"/>
      <c r="BL714" s="19"/>
      <c r="BM714" s="19"/>
      <c r="BN714" s="19"/>
      <c r="BO714" s="19"/>
      <c r="BP714" s="19"/>
      <c r="BQ714" s="19"/>
      <c r="BR714" s="19"/>
      <c r="BS714" s="19"/>
      <c r="BT714" s="19"/>
      <c r="BU714" s="19"/>
      <c r="BV714" s="19"/>
    </row>
    <row r="715">
      <c r="A715" s="216"/>
      <c r="B715" s="239"/>
      <c r="C715" s="19"/>
      <c r="D715" s="19"/>
      <c r="E715" s="19"/>
      <c r="F715" s="19"/>
      <c r="G715" s="174"/>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19"/>
      <c r="BM715" s="19"/>
      <c r="BN715" s="19"/>
      <c r="BO715" s="19"/>
      <c r="BP715" s="19"/>
      <c r="BQ715" s="19"/>
      <c r="BR715" s="19"/>
      <c r="BS715" s="19"/>
      <c r="BT715" s="19"/>
      <c r="BU715" s="19"/>
      <c r="BV715" s="19"/>
    </row>
    <row r="716">
      <c r="A716" s="216"/>
      <c r="B716" s="239"/>
      <c r="C716" s="19"/>
      <c r="D716" s="19"/>
      <c r="E716" s="19"/>
      <c r="F716" s="19"/>
      <c r="G716" s="174"/>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19"/>
      <c r="BL716" s="19"/>
      <c r="BM716" s="19"/>
      <c r="BN716" s="19"/>
      <c r="BO716" s="19"/>
      <c r="BP716" s="19"/>
      <c r="BQ716" s="19"/>
      <c r="BR716" s="19"/>
      <c r="BS716" s="19"/>
      <c r="BT716" s="19"/>
      <c r="BU716" s="19"/>
      <c r="BV716" s="19"/>
    </row>
    <row r="717">
      <c r="A717" s="216"/>
      <c r="B717" s="239"/>
      <c r="C717" s="19"/>
      <c r="D717" s="19"/>
      <c r="E717" s="19"/>
      <c r="F717" s="19"/>
      <c r="G717" s="174"/>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19"/>
      <c r="BU717" s="19"/>
      <c r="BV717" s="19"/>
    </row>
    <row r="718">
      <c r="A718" s="216"/>
      <c r="B718" s="239"/>
      <c r="C718" s="19"/>
      <c r="D718" s="19"/>
      <c r="E718" s="19"/>
      <c r="F718" s="19"/>
      <c r="G718" s="174"/>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row>
    <row r="719">
      <c r="A719" s="216"/>
      <c r="B719" s="239"/>
      <c r="C719" s="19"/>
      <c r="D719" s="19"/>
      <c r="E719" s="19"/>
      <c r="F719" s="19"/>
      <c r="G719" s="174"/>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19"/>
      <c r="BL719" s="19"/>
      <c r="BM719" s="19"/>
      <c r="BN719" s="19"/>
      <c r="BO719" s="19"/>
      <c r="BP719" s="19"/>
      <c r="BQ719" s="19"/>
      <c r="BR719" s="19"/>
      <c r="BS719" s="19"/>
      <c r="BT719" s="19"/>
      <c r="BU719" s="19"/>
      <c r="BV719" s="19"/>
    </row>
    <row r="720">
      <c r="A720" s="216"/>
      <c r="B720" s="239"/>
      <c r="C720" s="19"/>
      <c r="D720" s="19"/>
      <c r="E720" s="19"/>
      <c r="F720" s="19"/>
      <c r="G720" s="174"/>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row>
    <row r="721">
      <c r="A721" s="216"/>
      <c r="B721" s="239"/>
      <c r="C721" s="19"/>
      <c r="D721" s="19"/>
      <c r="E721" s="19"/>
      <c r="F721" s="19"/>
      <c r="G721" s="174"/>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19"/>
      <c r="BL721" s="19"/>
      <c r="BM721" s="19"/>
      <c r="BN721" s="19"/>
      <c r="BO721" s="19"/>
      <c r="BP721" s="19"/>
      <c r="BQ721" s="19"/>
      <c r="BR721" s="19"/>
      <c r="BS721" s="19"/>
      <c r="BT721" s="19"/>
      <c r="BU721" s="19"/>
      <c r="BV721" s="19"/>
    </row>
    <row r="722">
      <c r="A722" s="216"/>
      <c r="B722" s="239"/>
      <c r="C722" s="19"/>
      <c r="D722" s="19"/>
      <c r="E722" s="19"/>
      <c r="F722" s="19"/>
      <c r="G722" s="174"/>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c r="BL722" s="19"/>
      <c r="BM722" s="19"/>
      <c r="BN722" s="19"/>
      <c r="BO722" s="19"/>
      <c r="BP722" s="19"/>
      <c r="BQ722" s="19"/>
      <c r="BR722" s="19"/>
      <c r="BS722" s="19"/>
      <c r="BT722" s="19"/>
      <c r="BU722" s="19"/>
      <c r="BV722" s="19"/>
    </row>
    <row r="723">
      <c r="A723" s="216"/>
      <c r="B723" s="239"/>
      <c r="C723" s="19"/>
      <c r="D723" s="19"/>
      <c r="E723" s="19"/>
      <c r="F723" s="19"/>
      <c r="G723" s="174"/>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19"/>
      <c r="BL723" s="19"/>
      <c r="BM723" s="19"/>
      <c r="BN723" s="19"/>
      <c r="BO723" s="19"/>
      <c r="BP723" s="19"/>
      <c r="BQ723" s="19"/>
      <c r="BR723" s="19"/>
      <c r="BS723" s="19"/>
      <c r="BT723" s="19"/>
      <c r="BU723" s="19"/>
      <c r="BV723" s="19"/>
    </row>
    <row r="724">
      <c r="A724" s="216"/>
      <c r="B724" s="239"/>
      <c r="C724" s="19"/>
      <c r="D724" s="19"/>
      <c r="E724" s="19"/>
      <c r="F724" s="19"/>
      <c r="G724" s="174"/>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19"/>
      <c r="BL724" s="19"/>
      <c r="BM724" s="19"/>
      <c r="BN724" s="19"/>
      <c r="BO724" s="19"/>
      <c r="BP724" s="19"/>
      <c r="BQ724" s="19"/>
      <c r="BR724" s="19"/>
      <c r="BS724" s="19"/>
      <c r="BT724" s="19"/>
      <c r="BU724" s="19"/>
      <c r="BV724" s="19"/>
    </row>
    <row r="725">
      <c r="A725" s="216"/>
      <c r="B725" s="239"/>
      <c r="C725" s="19"/>
      <c r="D725" s="19"/>
      <c r="E725" s="19"/>
      <c r="F725" s="19"/>
      <c r="G725" s="174"/>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19"/>
      <c r="BL725" s="19"/>
      <c r="BM725" s="19"/>
      <c r="BN725" s="19"/>
      <c r="BO725" s="19"/>
      <c r="BP725" s="19"/>
      <c r="BQ725" s="19"/>
      <c r="BR725" s="19"/>
      <c r="BS725" s="19"/>
      <c r="BT725" s="19"/>
      <c r="BU725" s="19"/>
      <c r="BV725" s="19"/>
    </row>
    <row r="726">
      <c r="A726" s="216"/>
      <c r="B726" s="239"/>
      <c r="C726" s="19"/>
      <c r="D726" s="19"/>
      <c r="E726" s="19"/>
      <c r="F726" s="19"/>
      <c r="G726" s="174"/>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row>
    <row r="727">
      <c r="A727" s="216"/>
      <c r="B727" s="239"/>
      <c r="C727" s="19"/>
      <c r="D727" s="19"/>
      <c r="E727" s="19"/>
      <c r="F727" s="19"/>
      <c r="G727" s="174"/>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19"/>
      <c r="BU727" s="19"/>
      <c r="BV727" s="19"/>
    </row>
    <row r="728">
      <c r="A728" s="216"/>
      <c r="B728" s="239"/>
      <c r="C728" s="19"/>
      <c r="D728" s="19"/>
      <c r="E728" s="19"/>
      <c r="F728" s="19"/>
      <c r="G728" s="174"/>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row>
    <row r="729">
      <c r="A729" s="216"/>
      <c r="B729" s="239"/>
      <c r="C729" s="19"/>
      <c r="D729" s="19"/>
      <c r="E729" s="19"/>
      <c r="F729" s="19"/>
      <c r="G729" s="174"/>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row>
    <row r="730">
      <c r="A730" s="216"/>
      <c r="B730" s="239"/>
      <c r="C730" s="19"/>
      <c r="D730" s="19"/>
      <c r="E730" s="19"/>
      <c r="F730" s="19"/>
      <c r="G730" s="174"/>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row>
    <row r="731">
      <c r="A731" s="216"/>
      <c r="B731" s="239"/>
      <c r="C731" s="19"/>
      <c r="D731" s="19"/>
      <c r="E731" s="19"/>
      <c r="F731" s="19"/>
      <c r="G731" s="174"/>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row>
    <row r="732">
      <c r="A732" s="216"/>
      <c r="B732" s="239"/>
      <c r="C732" s="19"/>
      <c r="D732" s="19"/>
      <c r="E732" s="19"/>
      <c r="F732" s="19"/>
      <c r="G732" s="174"/>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row>
    <row r="733">
      <c r="A733" s="216"/>
      <c r="B733" s="239"/>
      <c r="C733" s="19"/>
      <c r="D733" s="19"/>
      <c r="E733" s="19"/>
      <c r="F733" s="19"/>
      <c r="G733" s="174"/>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row>
    <row r="734">
      <c r="A734" s="216"/>
      <c r="B734" s="239"/>
      <c r="C734" s="19"/>
      <c r="D734" s="19"/>
      <c r="E734" s="19"/>
      <c r="F734" s="19"/>
      <c r="G734" s="174"/>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row>
    <row r="735">
      <c r="A735" s="216"/>
      <c r="B735" s="239"/>
      <c r="C735" s="19"/>
      <c r="D735" s="19"/>
      <c r="E735" s="19"/>
      <c r="F735" s="19"/>
      <c r="G735" s="174"/>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row>
    <row r="736">
      <c r="A736" s="216"/>
      <c r="B736" s="239"/>
      <c r="C736" s="19"/>
      <c r="D736" s="19"/>
      <c r="E736" s="19"/>
      <c r="F736" s="19"/>
      <c r="G736" s="174"/>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row>
    <row r="737">
      <c r="A737" s="216"/>
      <c r="B737" s="239"/>
      <c r="C737" s="19"/>
      <c r="D737" s="19"/>
      <c r="E737" s="19"/>
      <c r="F737" s="19"/>
      <c r="G737" s="174"/>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row>
    <row r="738">
      <c r="A738" s="216"/>
      <c r="B738" s="239"/>
      <c r="C738" s="19"/>
      <c r="D738" s="19"/>
      <c r="E738" s="19"/>
      <c r="F738" s="19"/>
      <c r="G738" s="174"/>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row>
    <row r="739">
      <c r="A739" s="216"/>
      <c r="B739" s="239"/>
      <c r="C739" s="19"/>
      <c r="D739" s="19"/>
      <c r="E739" s="19"/>
      <c r="F739" s="19"/>
      <c r="G739" s="174"/>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row>
    <row r="740">
      <c r="A740" s="216"/>
      <c r="B740" s="239"/>
      <c r="C740" s="19"/>
      <c r="D740" s="19"/>
      <c r="E740" s="19"/>
      <c r="F740" s="19"/>
      <c r="G740" s="174"/>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row>
    <row r="741">
      <c r="A741" s="216"/>
      <c r="B741" s="239"/>
      <c r="C741" s="19"/>
      <c r="D741" s="19"/>
      <c r="E741" s="19"/>
      <c r="F741" s="19"/>
      <c r="G741" s="174"/>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row>
    <row r="742">
      <c r="A742" s="216"/>
      <c r="B742" s="239"/>
      <c r="C742" s="19"/>
      <c r="D742" s="19"/>
      <c r="E742" s="19"/>
      <c r="F742" s="19"/>
      <c r="G742" s="174"/>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row>
    <row r="743">
      <c r="A743" s="216"/>
      <c r="B743" s="239"/>
      <c r="C743" s="19"/>
      <c r="D743" s="19"/>
      <c r="E743" s="19"/>
      <c r="F743" s="19"/>
      <c r="G743" s="174"/>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row>
    <row r="744">
      <c r="A744" s="216"/>
      <c r="B744" s="239"/>
      <c r="C744" s="19"/>
      <c r="D744" s="19"/>
      <c r="E744" s="19"/>
      <c r="F744" s="19"/>
      <c r="G744" s="174"/>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row>
    <row r="745">
      <c r="A745" s="216"/>
      <c r="B745" s="239"/>
      <c r="C745" s="19"/>
      <c r="D745" s="19"/>
      <c r="E745" s="19"/>
      <c r="F745" s="19"/>
      <c r="G745" s="174"/>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19"/>
      <c r="BU745" s="19"/>
      <c r="BV745" s="19"/>
    </row>
    <row r="746">
      <c r="A746" s="216"/>
      <c r="B746" s="239"/>
      <c r="C746" s="19"/>
      <c r="D746" s="19"/>
      <c r="E746" s="19"/>
      <c r="F746" s="19"/>
      <c r="G746" s="174"/>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19"/>
      <c r="BU746" s="19"/>
      <c r="BV746" s="19"/>
    </row>
    <row r="747">
      <c r="A747" s="216"/>
      <c r="B747" s="239"/>
      <c r="C747" s="19"/>
      <c r="D747" s="19"/>
      <c r="E747" s="19"/>
      <c r="F747" s="19"/>
      <c r="G747" s="174"/>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19"/>
      <c r="BL747" s="19"/>
      <c r="BM747" s="19"/>
      <c r="BN747" s="19"/>
      <c r="BO747" s="19"/>
      <c r="BP747" s="19"/>
      <c r="BQ747" s="19"/>
      <c r="BR747" s="19"/>
      <c r="BS747" s="19"/>
      <c r="BT747" s="19"/>
      <c r="BU747" s="19"/>
      <c r="BV747" s="19"/>
    </row>
    <row r="748">
      <c r="A748" s="216"/>
      <c r="B748" s="239"/>
      <c r="C748" s="19"/>
      <c r="D748" s="19"/>
      <c r="E748" s="19"/>
      <c r="F748" s="19"/>
      <c r="G748" s="174"/>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19"/>
      <c r="BL748" s="19"/>
      <c r="BM748" s="19"/>
      <c r="BN748" s="19"/>
      <c r="BO748" s="19"/>
      <c r="BP748" s="19"/>
      <c r="BQ748" s="19"/>
      <c r="BR748" s="19"/>
      <c r="BS748" s="19"/>
      <c r="BT748" s="19"/>
      <c r="BU748" s="19"/>
      <c r="BV748" s="19"/>
    </row>
    <row r="749">
      <c r="A749" s="216"/>
      <c r="B749" s="239"/>
      <c r="C749" s="19"/>
      <c r="D749" s="19"/>
      <c r="E749" s="19"/>
      <c r="F749" s="19"/>
      <c r="G749" s="174"/>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19"/>
      <c r="BU749" s="19"/>
      <c r="BV749" s="19"/>
    </row>
    <row r="750">
      <c r="A750" s="216"/>
      <c r="B750" s="239"/>
      <c r="C750" s="19"/>
      <c r="D750" s="19"/>
      <c r="E750" s="19"/>
      <c r="F750" s="19"/>
      <c r="G750" s="174"/>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row>
    <row r="751">
      <c r="A751" s="216"/>
      <c r="B751" s="239"/>
      <c r="C751" s="19"/>
      <c r="D751" s="19"/>
      <c r="E751" s="19"/>
      <c r="F751" s="19"/>
      <c r="G751" s="174"/>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19"/>
      <c r="BL751" s="19"/>
      <c r="BM751" s="19"/>
      <c r="BN751" s="19"/>
      <c r="BO751" s="19"/>
      <c r="BP751" s="19"/>
      <c r="BQ751" s="19"/>
      <c r="BR751" s="19"/>
      <c r="BS751" s="19"/>
      <c r="BT751" s="19"/>
      <c r="BU751" s="19"/>
      <c r="BV751" s="19"/>
    </row>
    <row r="752">
      <c r="A752" s="216"/>
      <c r="B752" s="239"/>
      <c r="C752" s="19"/>
      <c r="D752" s="19"/>
      <c r="E752" s="19"/>
      <c r="F752" s="19"/>
      <c r="G752" s="174"/>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19"/>
      <c r="BL752" s="19"/>
      <c r="BM752" s="19"/>
      <c r="BN752" s="19"/>
      <c r="BO752" s="19"/>
      <c r="BP752" s="19"/>
      <c r="BQ752" s="19"/>
      <c r="BR752" s="19"/>
      <c r="BS752" s="19"/>
      <c r="BT752" s="19"/>
      <c r="BU752" s="19"/>
      <c r="BV752" s="19"/>
    </row>
    <row r="753">
      <c r="A753" s="216"/>
      <c r="B753" s="239"/>
      <c r="C753" s="19"/>
      <c r="D753" s="19"/>
      <c r="E753" s="19"/>
      <c r="F753" s="19"/>
      <c r="G753" s="174"/>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19"/>
      <c r="BL753" s="19"/>
      <c r="BM753" s="19"/>
      <c r="BN753" s="19"/>
      <c r="BO753" s="19"/>
      <c r="BP753" s="19"/>
      <c r="BQ753" s="19"/>
      <c r="BR753" s="19"/>
      <c r="BS753" s="19"/>
      <c r="BT753" s="19"/>
      <c r="BU753" s="19"/>
      <c r="BV753" s="19"/>
    </row>
    <row r="754">
      <c r="A754" s="216"/>
      <c r="B754" s="239"/>
      <c r="C754" s="19"/>
      <c r="D754" s="19"/>
      <c r="E754" s="19"/>
      <c r="F754" s="19"/>
      <c r="G754" s="174"/>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row>
    <row r="755">
      <c r="A755" s="216"/>
      <c r="B755" s="239"/>
      <c r="C755" s="19"/>
      <c r="D755" s="19"/>
      <c r="E755" s="19"/>
      <c r="F755" s="19"/>
      <c r="G755" s="174"/>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row>
    <row r="756">
      <c r="A756" s="216"/>
      <c r="B756" s="239"/>
      <c r="C756" s="19"/>
      <c r="D756" s="19"/>
      <c r="E756" s="19"/>
      <c r="F756" s="19"/>
      <c r="G756" s="174"/>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row>
    <row r="757">
      <c r="A757" s="216"/>
      <c r="B757" s="239"/>
      <c r="C757" s="19"/>
      <c r="D757" s="19"/>
      <c r="E757" s="19"/>
      <c r="F757" s="19"/>
      <c r="G757" s="174"/>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row>
    <row r="758">
      <c r="A758" s="216"/>
      <c r="B758" s="239"/>
      <c r="C758" s="19"/>
      <c r="D758" s="19"/>
      <c r="E758" s="19"/>
      <c r="F758" s="19"/>
      <c r="G758" s="174"/>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row>
    <row r="759">
      <c r="A759" s="216"/>
      <c r="B759" s="239"/>
      <c r="C759" s="19"/>
      <c r="D759" s="19"/>
      <c r="E759" s="19"/>
      <c r="F759" s="19"/>
      <c r="G759" s="174"/>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row>
    <row r="760">
      <c r="A760" s="216"/>
      <c r="B760" s="239"/>
      <c r="C760" s="19"/>
      <c r="D760" s="19"/>
      <c r="E760" s="19"/>
      <c r="F760" s="19"/>
      <c r="G760" s="174"/>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row>
    <row r="761">
      <c r="A761" s="216"/>
      <c r="B761" s="239"/>
      <c r="C761" s="19"/>
      <c r="D761" s="19"/>
      <c r="E761" s="19"/>
      <c r="F761" s="19"/>
      <c r="G761" s="174"/>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row>
    <row r="762">
      <c r="A762" s="216"/>
      <c r="B762" s="239"/>
      <c r="C762" s="19"/>
      <c r="D762" s="19"/>
      <c r="E762" s="19"/>
      <c r="F762" s="19"/>
      <c r="G762" s="174"/>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row>
    <row r="763">
      <c r="A763" s="216"/>
      <c r="B763" s="239"/>
      <c r="C763" s="19"/>
      <c r="D763" s="19"/>
      <c r="E763" s="19"/>
      <c r="F763" s="19"/>
      <c r="G763" s="174"/>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row>
    <row r="764">
      <c r="A764" s="216"/>
      <c r="B764" s="239"/>
      <c r="C764" s="19"/>
      <c r="D764" s="19"/>
      <c r="E764" s="19"/>
      <c r="F764" s="19"/>
      <c r="G764" s="174"/>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19"/>
      <c r="BL764" s="19"/>
      <c r="BM764" s="19"/>
      <c r="BN764" s="19"/>
      <c r="BO764" s="19"/>
      <c r="BP764" s="19"/>
      <c r="BQ764" s="19"/>
      <c r="BR764" s="19"/>
      <c r="BS764" s="19"/>
      <c r="BT764" s="19"/>
      <c r="BU764" s="19"/>
      <c r="BV764" s="19"/>
    </row>
    <row r="765">
      <c r="A765" s="216"/>
      <c r="B765" s="239"/>
      <c r="C765" s="19"/>
      <c r="D765" s="19"/>
      <c r="E765" s="19"/>
      <c r="F765" s="19"/>
      <c r="G765" s="174"/>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19"/>
      <c r="BL765" s="19"/>
      <c r="BM765" s="19"/>
      <c r="BN765" s="19"/>
      <c r="BO765" s="19"/>
      <c r="BP765" s="19"/>
      <c r="BQ765" s="19"/>
      <c r="BR765" s="19"/>
      <c r="BS765" s="19"/>
      <c r="BT765" s="19"/>
      <c r="BU765" s="19"/>
      <c r="BV765" s="19"/>
    </row>
    <row r="766">
      <c r="A766" s="216"/>
      <c r="B766" s="239"/>
      <c r="C766" s="19"/>
      <c r="D766" s="19"/>
      <c r="E766" s="19"/>
      <c r="F766" s="19"/>
      <c r="G766" s="174"/>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row>
    <row r="767">
      <c r="A767" s="216"/>
      <c r="B767" s="239"/>
      <c r="C767" s="19"/>
      <c r="D767" s="19"/>
      <c r="E767" s="19"/>
      <c r="F767" s="19"/>
      <c r="G767" s="174"/>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19"/>
      <c r="BL767" s="19"/>
      <c r="BM767" s="19"/>
      <c r="BN767" s="19"/>
      <c r="BO767" s="19"/>
      <c r="BP767" s="19"/>
      <c r="BQ767" s="19"/>
      <c r="BR767" s="19"/>
      <c r="BS767" s="19"/>
      <c r="BT767" s="19"/>
      <c r="BU767" s="19"/>
      <c r="BV767" s="19"/>
    </row>
    <row r="768">
      <c r="A768" s="216"/>
      <c r="B768" s="239"/>
      <c r="C768" s="19"/>
      <c r="D768" s="19"/>
      <c r="E768" s="19"/>
      <c r="F768" s="19"/>
      <c r="G768" s="174"/>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row>
    <row r="769">
      <c r="A769" s="216"/>
      <c r="B769" s="239"/>
      <c r="C769" s="19"/>
      <c r="D769" s="19"/>
      <c r="E769" s="19"/>
      <c r="F769" s="19"/>
      <c r="G769" s="174"/>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row>
    <row r="770">
      <c r="A770" s="216"/>
      <c r="B770" s="239"/>
      <c r="C770" s="19"/>
      <c r="D770" s="19"/>
      <c r="E770" s="19"/>
      <c r="F770" s="19"/>
      <c r="G770" s="174"/>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19"/>
      <c r="BM770" s="19"/>
      <c r="BN770" s="19"/>
      <c r="BO770" s="19"/>
      <c r="BP770" s="19"/>
      <c r="BQ770" s="19"/>
      <c r="BR770" s="19"/>
      <c r="BS770" s="19"/>
      <c r="BT770" s="19"/>
      <c r="BU770" s="19"/>
      <c r="BV770" s="19"/>
    </row>
    <row r="771">
      <c r="A771" s="216"/>
      <c r="B771" s="239"/>
      <c r="C771" s="19"/>
      <c r="D771" s="19"/>
      <c r="E771" s="19"/>
      <c r="F771" s="19"/>
      <c r="G771" s="174"/>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19"/>
      <c r="BM771" s="19"/>
      <c r="BN771" s="19"/>
      <c r="BO771" s="19"/>
      <c r="BP771" s="19"/>
      <c r="BQ771" s="19"/>
      <c r="BR771" s="19"/>
      <c r="BS771" s="19"/>
      <c r="BT771" s="19"/>
      <c r="BU771" s="19"/>
      <c r="BV771" s="19"/>
    </row>
    <row r="772">
      <c r="A772" s="216"/>
      <c r="B772" s="239"/>
      <c r="C772" s="19"/>
      <c r="D772" s="19"/>
      <c r="E772" s="19"/>
      <c r="F772" s="19"/>
      <c r="G772" s="174"/>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9"/>
      <c r="BS772" s="19"/>
      <c r="BT772" s="19"/>
      <c r="BU772" s="19"/>
      <c r="BV772" s="19"/>
    </row>
    <row r="773">
      <c r="A773" s="216"/>
      <c r="B773" s="239"/>
      <c r="C773" s="19"/>
      <c r="D773" s="19"/>
      <c r="E773" s="19"/>
      <c r="F773" s="19"/>
      <c r="G773" s="174"/>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9"/>
      <c r="BS773" s="19"/>
      <c r="BT773" s="19"/>
      <c r="BU773" s="19"/>
      <c r="BV773" s="19"/>
    </row>
    <row r="774">
      <c r="A774" s="216"/>
      <c r="B774" s="239"/>
      <c r="C774" s="19"/>
      <c r="D774" s="19"/>
      <c r="E774" s="19"/>
      <c r="F774" s="19"/>
      <c r="G774" s="174"/>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row>
    <row r="775">
      <c r="A775" s="216"/>
      <c r="B775" s="239"/>
      <c r="C775" s="19"/>
      <c r="D775" s="19"/>
      <c r="E775" s="19"/>
      <c r="F775" s="19"/>
      <c r="G775" s="174"/>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9"/>
      <c r="BS775" s="19"/>
      <c r="BT775" s="19"/>
      <c r="BU775" s="19"/>
      <c r="BV775" s="19"/>
    </row>
    <row r="776">
      <c r="A776" s="216"/>
      <c r="B776" s="239"/>
      <c r="C776" s="19"/>
      <c r="D776" s="19"/>
      <c r="E776" s="19"/>
      <c r="F776" s="19"/>
      <c r="G776" s="174"/>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9"/>
      <c r="BS776" s="19"/>
      <c r="BT776" s="19"/>
      <c r="BU776" s="19"/>
      <c r="BV776" s="19"/>
    </row>
    <row r="777">
      <c r="A777" s="216"/>
      <c r="B777" s="239"/>
      <c r="C777" s="19"/>
      <c r="D777" s="19"/>
      <c r="E777" s="19"/>
      <c r="F777" s="19"/>
      <c r="G777" s="174"/>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9"/>
      <c r="BS777" s="19"/>
      <c r="BT777" s="19"/>
      <c r="BU777" s="19"/>
      <c r="BV777" s="19"/>
    </row>
    <row r="778">
      <c r="A778" s="216"/>
      <c r="B778" s="239"/>
      <c r="C778" s="19"/>
      <c r="D778" s="19"/>
      <c r="E778" s="19"/>
      <c r="F778" s="19"/>
      <c r="G778" s="174"/>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9"/>
      <c r="BS778" s="19"/>
      <c r="BT778" s="19"/>
      <c r="BU778" s="19"/>
      <c r="BV778" s="19"/>
    </row>
    <row r="779">
      <c r="A779" s="216"/>
      <c r="B779" s="239"/>
      <c r="C779" s="19"/>
      <c r="D779" s="19"/>
      <c r="E779" s="19"/>
      <c r="F779" s="19"/>
      <c r="G779" s="174"/>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row>
    <row r="780">
      <c r="A780" s="216"/>
      <c r="B780" s="239"/>
      <c r="C780" s="19"/>
      <c r="D780" s="19"/>
      <c r="E780" s="19"/>
      <c r="F780" s="19"/>
      <c r="G780" s="174"/>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row>
    <row r="781">
      <c r="A781" s="216"/>
      <c r="B781" s="239"/>
      <c r="C781" s="19"/>
      <c r="D781" s="19"/>
      <c r="E781" s="19"/>
      <c r="F781" s="19"/>
      <c r="G781" s="174"/>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row>
    <row r="782">
      <c r="A782" s="216"/>
      <c r="B782" s="239"/>
      <c r="C782" s="19"/>
      <c r="D782" s="19"/>
      <c r="E782" s="19"/>
      <c r="F782" s="19"/>
      <c r="G782" s="174"/>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row>
    <row r="783">
      <c r="A783" s="216"/>
      <c r="B783" s="239"/>
      <c r="C783" s="19"/>
      <c r="D783" s="19"/>
      <c r="E783" s="19"/>
      <c r="F783" s="19"/>
      <c r="G783" s="174"/>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row>
    <row r="784">
      <c r="A784" s="216"/>
      <c r="B784" s="239"/>
      <c r="C784" s="19"/>
      <c r="D784" s="19"/>
      <c r="E784" s="19"/>
      <c r="F784" s="19"/>
      <c r="G784" s="174"/>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row>
    <row r="785">
      <c r="A785" s="216"/>
      <c r="B785" s="239"/>
      <c r="C785" s="19"/>
      <c r="D785" s="19"/>
      <c r="E785" s="19"/>
      <c r="F785" s="19"/>
      <c r="G785" s="174"/>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row>
    <row r="786">
      <c r="A786" s="216"/>
      <c r="B786" s="239"/>
      <c r="C786" s="19"/>
      <c r="D786" s="19"/>
      <c r="E786" s="19"/>
      <c r="F786" s="19"/>
      <c r="G786" s="174"/>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row>
    <row r="787">
      <c r="A787" s="216"/>
      <c r="B787" s="239"/>
      <c r="C787" s="19"/>
      <c r="D787" s="19"/>
      <c r="E787" s="19"/>
      <c r="F787" s="19"/>
      <c r="G787" s="174"/>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row>
    <row r="788">
      <c r="A788" s="216"/>
      <c r="B788" s="239"/>
      <c r="C788" s="19"/>
      <c r="D788" s="19"/>
      <c r="E788" s="19"/>
      <c r="F788" s="19"/>
      <c r="G788" s="174"/>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row>
    <row r="789">
      <c r="A789" s="216"/>
      <c r="B789" s="239"/>
      <c r="C789" s="19"/>
      <c r="D789" s="19"/>
      <c r="E789" s="19"/>
      <c r="F789" s="19"/>
      <c r="G789" s="174"/>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19"/>
      <c r="BL789" s="19"/>
      <c r="BM789" s="19"/>
      <c r="BN789" s="19"/>
      <c r="BO789" s="19"/>
      <c r="BP789" s="19"/>
      <c r="BQ789" s="19"/>
      <c r="BR789" s="19"/>
      <c r="BS789" s="19"/>
      <c r="BT789" s="19"/>
      <c r="BU789" s="19"/>
      <c r="BV789" s="19"/>
    </row>
    <row r="790">
      <c r="A790" s="216"/>
      <c r="B790" s="239"/>
      <c r="C790" s="19"/>
      <c r="D790" s="19"/>
      <c r="E790" s="19"/>
      <c r="F790" s="19"/>
      <c r="G790" s="174"/>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row>
    <row r="791">
      <c r="A791" s="216"/>
      <c r="B791" s="239"/>
      <c r="C791" s="19"/>
      <c r="D791" s="19"/>
      <c r="E791" s="19"/>
      <c r="F791" s="19"/>
      <c r="G791" s="174"/>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19"/>
      <c r="BM791" s="19"/>
      <c r="BN791" s="19"/>
      <c r="BO791" s="19"/>
      <c r="BP791" s="19"/>
      <c r="BQ791" s="19"/>
      <c r="BR791" s="19"/>
      <c r="BS791" s="19"/>
      <c r="BT791" s="19"/>
      <c r="BU791" s="19"/>
      <c r="BV791" s="19"/>
    </row>
    <row r="792">
      <c r="A792" s="216"/>
      <c r="B792" s="239"/>
      <c r="C792" s="19"/>
      <c r="D792" s="19"/>
      <c r="E792" s="19"/>
      <c r="F792" s="19"/>
      <c r="G792" s="174"/>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19"/>
      <c r="BM792" s="19"/>
      <c r="BN792" s="19"/>
      <c r="BO792" s="19"/>
      <c r="BP792" s="19"/>
      <c r="BQ792" s="19"/>
      <c r="BR792" s="19"/>
      <c r="BS792" s="19"/>
      <c r="BT792" s="19"/>
      <c r="BU792" s="19"/>
      <c r="BV792" s="19"/>
    </row>
    <row r="793">
      <c r="A793" s="216"/>
      <c r="B793" s="239"/>
      <c r="C793" s="19"/>
      <c r="D793" s="19"/>
      <c r="E793" s="19"/>
      <c r="F793" s="19"/>
      <c r="G793" s="174"/>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19"/>
      <c r="BL793" s="19"/>
      <c r="BM793" s="19"/>
      <c r="BN793" s="19"/>
      <c r="BO793" s="19"/>
      <c r="BP793" s="19"/>
      <c r="BQ793" s="19"/>
      <c r="BR793" s="19"/>
      <c r="BS793" s="19"/>
      <c r="BT793" s="19"/>
      <c r="BU793" s="19"/>
      <c r="BV793" s="19"/>
    </row>
    <row r="794">
      <c r="A794" s="216"/>
      <c r="B794" s="239"/>
      <c r="C794" s="19"/>
      <c r="D794" s="19"/>
      <c r="E794" s="19"/>
      <c r="F794" s="19"/>
      <c r="G794" s="174"/>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19"/>
      <c r="BL794" s="19"/>
      <c r="BM794" s="19"/>
      <c r="BN794" s="19"/>
      <c r="BO794" s="19"/>
      <c r="BP794" s="19"/>
      <c r="BQ794" s="19"/>
      <c r="BR794" s="19"/>
      <c r="BS794" s="19"/>
      <c r="BT794" s="19"/>
      <c r="BU794" s="19"/>
      <c r="BV794" s="19"/>
    </row>
    <row r="795">
      <c r="A795" s="216"/>
      <c r="B795" s="239"/>
      <c r="C795" s="19"/>
      <c r="D795" s="19"/>
      <c r="E795" s="19"/>
      <c r="F795" s="19"/>
      <c r="G795" s="174"/>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row>
    <row r="796">
      <c r="A796" s="216"/>
      <c r="B796" s="239"/>
      <c r="C796" s="19"/>
      <c r="D796" s="19"/>
      <c r="E796" s="19"/>
      <c r="F796" s="19"/>
      <c r="G796" s="174"/>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19"/>
      <c r="BM796" s="19"/>
      <c r="BN796" s="19"/>
      <c r="BO796" s="19"/>
      <c r="BP796" s="19"/>
      <c r="BQ796" s="19"/>
      <c r="BR796" s="19"/>
      <c r="BS796" s="19"/>
      <c r="BT796" s="19"/>
      <c r="BU796" s="19"/>
      <c r="BV796" s="19"/>
    </row>
    <row r="797">
      <c r="A797" s="216"/>
      <c r="B797" s="239"/>
      <c r="C797" s="19"/>
      <c r="D797" s="19"/>
      <c r="E797" s="19"/>
      <c r="F797" s="19"/>
      <c r="G797" s="174"/>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19"/>
      <c r="BM797" s="19"/>
      <c r="BN797" s="19"/>
      <c r="BO797" s="19"/>
      <c r="BP797" s="19"/>
      <c r="BQ797" s="19"/>
      <c r="BR797" s="19"/>
      <c r="BS797" s="19"/>
      <c r="BT797" s="19"/>
      <c r="BU797" s="19"/>
      <c r="BV797" s="19"/>
    </row>
    <row r="798">
      <c r="A798" s="216"/>
      <c r="B798" s="239"/>
      <c r="C798" s="19"/>
      <c r="D798" s="19"/>
      <c r="E798" s="19"/>
      <c r="F798" s="19"/>
      <c r="G798" s="174"/>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row>
    <row r="799">
      <c r="A799" s="216"/>
      <c r="B799" s="239"/>
      <c r="C799" s="19"/>
      <c r="D799" s="19"/>
      <c r="E799" s="19"/>
      <c r="F799" s="19"/>
      <c r="G799" s="174"/>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19"/>
      <c r="BO799" s="19"/>
      <c r="BP799" s="19"/>
      <c r="BQ799" s="19"/>
      <c r="BR799" s="19"/>
      <c r="BS799" s="19"/>
      <c r="BT799" s="19"/>
      <c r="BU799" s="19"/>
      <c r="BV799" s="19"/>
    </row>
    <row r="800">
      <c r="A800" s="216"/>
      <c r="B800" s="239"/>
      <c r="C800" s="19"/>
      <c r="D800" s="19"/>
      <c r="E800" s="19"/>
      <c r="F800" s="19"/>
      <c r="G800" s="174"/>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19"/>
      <c r="BL800" s="19"/>
      <c r="BM800" s="19"/>
      <c r="BN800" s="19"/>
      <c r="BO800" s="19"/>
      <c r="BP800" s="19"/>
      <c r="BQ800" s="19"/>
      <c r="BR800" s="19"/>
      <c r="BS800" s="19"/>
      <c r="BT800" s="19"/>
      <c r="BU800" s="19"/>
      <c r="BV800" s="19"/>
    </row>
    <row r="801">
      <c r="A801" s="216"/>
      <c r="B801" s="239"/>
      <c r="C801" s="19"/>
      <c r="D801" s="19"/>
      <c r="E801" s="19"/>
      <c r="F801" s="19"/>
      <c r="G801" s="174"/>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19"/>
      <c r="BL801" s="19"/>
      <c r="BM801" s="19"/>
      <c r="BN801" s="19"/>
      <c r="BO801" s="19"/>
      <c r="BP801" s="19"/>
      <c r="BQ801" s="19"/>
      <c r="BR801" s="19"/>
      <c r="BS801" s="19"/>
      <c r="BT801" s="19"/>
      <c r="BU801" s="19"/>
      <c r="BV801" s="19"/>
    </row>
    <row r="802">
      <c r="A802" s="216"/>
      <c r="B802" s="239"/>
      <c r="C802" s="19"/>
      <c r="D802" s="19"/>
      <c r="E802" s="19"/>
      <c r="F802" s="19"/>
      <c r="G802" s="174"/>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row>
    <row r="803">
      <c r="A803" s="216"/>
      <c r="B803" s="239"/>
      <c r="C803" s="19"/>
      <c r="D803" s="19"/>
      <c r="E803" s="19"/>
      <c r="F803" s="19"/>
      <c r="G803" s="174"/>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row>
    <row r="804">
      <c r="A804" s="216"/>
      <c r="B804" s="239"/>
      <c r="C804" s="19"/>
      <c r="D804" s="19"/>
      <c r="E804" s="19"/>
      <c r="F804" s="19"/>
      <c r="G804" s="174"/>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row>
    <row r="805">
      <c r="A805" s="216"/>
      <c r="B805" s="239"/>
      <c r="C805" s="19"/>
      <c r="D805" s="19"/>
      <c r="E805" s="19"/>
      <c r="F805" s="19"/>
      <c r="G805" s="174"/>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row>
    <row r="806">
      <c r="A806" s="216"/>
      <c r="B806" s="239"/>
      <c r="C806" s="19"/>
      <c r="D806" s="19"/>
      <c r="E806" s="19"/>
      <c r="F806" s="19"/>
      <c r="G806" s="174"/>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row>
    <row r="807">
      <c r="A807" s="216"/>
      <c r="B807" s="239"/>
      <c r="C807" s="19"/>
      <c r="D807" s="19"/>
      <c r="E807" s="19"/>
      <c r="F807" s="19"/>
      <c r="G807" s="174"/>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row>
    <row r="808">
      <c r="A808" s="216"/>
      <c r="B808" s="239"/>
      <c r="C808" s="19"/>
      <c r="D808" s="19"/>
      <c r="E808" s="19"/>
      <c r="F808" s="19"/>
      <c r="G808" s="174"/>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row>
    <row r="809">
      <c r="A809" s="216"/>
      <c r="B809" s="239"/>
      <c r="C809" s="19"/>
      <c r="D809" s="19"/>
      <c r="E809" s="19"/>
      <c r="F809" s="19"/>
      <c r="G809" s="174"/>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row>
    <row r="810">
      <c r="A810" s="216"/>
      <c r="B810" s="239"/>
      <c r="C810" s="19"/>
      <c r="D810" s="19"/>
      <c r="E810" s="19"/>
      <c r="F810" s="19"/>
      <c r="G810" s="174"/>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row>
    <row r="811">
      <c r="A811" s="216"/>
      <c r="B811" s="239"/>
      <c r="C811" s="19"/>
      <c r="D811" s="19"/>
      <c r="E811" s="19"/>
      <c r="F811" s="19"/>
      <c r="G811" s="174"/>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row>
    <row r="812">
      <c r="A812" s="216"/>
      <c r="B812" s="239"/>
      <c r="C812" s="19"/>
      <c r="D812" s="19"/>
      <c r="E812" s="19"/>
      <c r="F812" s="19"/>
      <c r="G812" s="174"/>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row>
    <row r="813">
      <c r="A813" s="216"/>
      <c r="B813" s="239"/>
      <c r="C813" s="19"/>
      <c r="D813" s="19"/>
      <c r="E813" s="19"/>
      <c r="F813" s="19"/>
      <c r="G813" s="174"/>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row>
    <row r="814">
      <c r="A814" s="216"/>
      <c r="B814" s="239"/>
      <c r="C814" s="19"/>
      <c r="D814" s="19"/>
      <c r="E814" s="19"/>
      <c r="F814" s="19"/>
      <c r="G814" s="174"/>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row>
    <row r="815">
      <c r="A815" s="216"/>
      <c r="B815" s="239"/>
      <c r="C815" s="19"/>
      <c r="D815" s="19"/>
      <c r="E815" s="19"/>
      <c r="F815" s="19"/>
      <c r="G815" s="174"/>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19"/>
      <c r="BU815" s="19"/>
      <c r="BV815" s="19"/>
    </row>
    <row r="816">
      <c r="A816" s="216"/>
      <c r="B816" s="239"/>
      <c r="C816" s="19"/>
      <c r="D816" s="19"/>
      <c r="E816" s="19"/>
      <c r="F816" s="19"/>
      <c r="G816" s="174"/>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c r="BL816" s="19"/>
      <c r="BM816" s="19"/>
      <c r="BN816" s="19"/>
      <c r="BO816" s="19"/>
      <c r="BP816" s="19"/>
      <c r="BQ816" s="19"/>
      <c r="BR816" s="19"/>
      <c r="BS816" s="19"/>
      <c r="BT816" s="19"/>
      <c r="BU816" s="19"/>
      <c r="BV816" s="19"/>
    </row>
    <row r="817">
      <c r="A817" s="216"/>
      <c r="B817" s="239"/>
      <c r="C817" s="19"/>
      <c r="D817" s="19"/>
      <c r="E817" s="19"/>
      <c r="F817" s="19"/>
      <c r="G817" s="174"/>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19"/>
      <c r="BL817" s="19"/>
      <c r="BM817" s="19"/>
      <c r="BN817" s="19"/>
      <c r="BO817" s="19"/>
      <c r="BP817" s="19"/>
      <c r="BQ817" s="19"/>
      <c r="BR817" s="19"/>
      <c r="BS817" s="19"/>
      <c r="BT817" s="19"/>
      <c r="BU817" s="19"/>
      <c r="BV817" s="19"/>
    </row>
    <row r="818">
      <c r="A818" s="216"/>
      <c r="B818" s="239"/>
      <c r="C818" s="19"/>
      <c r="D818" s="19"/>
      <c r="E818" s="19"/>
      <c r="F818" s="19"/>
      <c r="G818" s="174"/>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9"/>
      <c r="BS818" s="19"/>
      <c r="BT818" s="19"/>
      <c r="BU818" s="19"/>
      <c r="BV818" s="19"/>
    </row>
    <row r="819">
      <c r="A819" s="216"/>
      <c r="B819" s="239"/>
      <c r="C819" s="19"/>
      <c r="D819" s="19"/>
      <c r="E819" s="19"/>
      <c r="F819" s="19"/>
      <c r="G819" s="174"/>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row>
    <row r="820">
      <c r="A820" s="216"/>
      <c r="B820" s="239"/>
      <c r="C820" s="19"/>
      <c r="D820" s="19"/>
      <c r="E820" s="19"/>
      <c r="F820" s="19"/>
      <c r="G820" s="174"/>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9"/>
      <c r="BS820" s="19"/>
      <c r="BT820" s="19"/>
      <c r="BU820" s="19"/>
      <c r="BV820" s="19"/>
    </row>
    <row r="821">
      <c r="A821" s="216"/>
      <c r="B821" s="239"/>
      <c r="C821" s="19"/>
      <c r="D821" s="19"/>
      <c r="E821" s="19"/>
      <c r="F821" s="19"/>
      <c r="G821" s="174"/>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9"/>
      <c r="BS821" s="19"/>
      <c r="BT821" s="19"/>
      <c r="BU821" s="19"/>
      <c r="BV821" s="19"/>
    </row>
    <row r="822">
      <c r="A822" s="216"/>
      <c r="B822" s="239"/>
      <c r="C822" s="19"/>
      <c r="D822" s="19"/>
      <c r="E822" s="19"/>
      <c r="F822" s="19"/>
      <c r="G822" s="174"/>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row>
    <row r="823">
      <c r="A823" s="216"/>
      <c r="B823" s="239"/>
      <c r="C823" s="19"/>
      <c r="D823" s="19"/>
      <c r="E823" s="19"/>
      <c r="F823" s="19"/>
      <c r="G823" s="174"/>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row>
    <row r="824">
      <c r="A824" s="216"/>
      <c r="B824" s="239"/>
      <c r="C824" s="19"/>
      <c r="D824" s="19"/>
      <c r="E824" s="19"/>
      <c r="F824" s="19"/>
      <c r="G824" s="174"/>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row>
    <row r="825">
      <c r="A825" s="216"/>
      <c r="B825" s="239"/>
      <c r="C825" s="19"/>
      <c r="D825" s="19"/>
      <c r="E825" s="19"/>
      <c r="F825" s="19"/>
      <c r="G825" s="174"/>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row>
    <row r="826">
      <c r="A826" s="216"/>
      <c r="B826" s="239"/>
      <c r="C826" s="19"/>
      <c r="D826" s="19"/>
      <c r="E826" s="19"/>
      <c r="F826" s="19"/>
      <c r="G826" s="174"/>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row>
    <row r="827">
      <c r="A827" s="216"/>
      <c r="B827" s="239"/>
      <c r="C827" s="19"/>
      <c r="D827" s="19"/>
      <c r="E827" s="19"/>
      <c r="F827" s="19"/>
      <c r="G827" s="174"/>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row>
    <row r="828">
      <c r="A828" s="216"/>
      <c r="B828" s="239"/>
      <c r="C828" s="19"/>
      <c r="D828" s="19"/>
      <c r="E828" s="19"/>
      <c r="F828" s="19"/>
      <c r="G828" s="174"/>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9"/>
      <c r="BS828" s="19"/>
      <c r="BT828" s="19"/>
      <c r="BU828" s="19"/>
      <c r="BV828" s="19"/>
    </row>
    <row r="829">
      <c r="A829" s="216"/>
      <c r="B829" s="239"/>
      <c r="C829" s="19"/>
      <c r="D829" s="19"/>
      <c r="E829" s="19"/>
      <c r="F829" s="19"/>
      <c r="G829" s="174"/>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row>
    <row r="830">
      <c r="A830" s="216"/>
      <c r="B830" s="239"/>
      <c r="C830" s="19"/>
      <c r="D830" s="19"/>
      <c r="E830" s="19"/>
      <c r="F830" s="19"/>
      <c r="G830" s="174"/>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row>
    <row r="831">
      <c r="A831" s="216"/>
      <c r="B831" s="239"/>
      <c r="C831" s="19"/>
      <c r="D831" s="19"/>
      <c r="E831" s="19"/>
      <c r="F831" s="19"/>
      <c r="G831" s="174"/>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row>
    <row r="832">
      <c r="A832" s="216"/>
      <c r="B832" s="239"/>
      <c r="C832" s="19"/>
      <c r="D832" s="19"/>
      <c r="E832" s="19"/>
      <c r="F832" s="19"/>
      <c r="G832" s="174"/>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row>
    <row r="833">
      <c r="A833" s="216"/>
      <c r="B833" s="239"/>
      <c r="C833" s="19"/>
      <c r="D833" s="19"/>
      <c r="E833" s="19"/>
      <c r="F833" s="19"/>
      <c r="G833" s="174"/>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row>
    <row r="834">
      <c r="A834" s="216"/>
      <c r="B834" s="239"/>
      <c r="C834" s="19"/>
      <c r="D834" s="19"/>
      <c r="E834" s="19"/>
      <c r="F834" s="19"/>
      <c r="G834" s="174"/>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row>
    <row r="835">
      <c r="A835" s="216"/>
      <c r="B835" s="239"/>
      <c r="C835" s="19"/>
      <c r="D835" s="19"/>
      <c r="E835" s="19"/>
      <c r="F835" s="19"/>
      <c r="G835" s="174"/>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row>
    <row r="836">
      <c r="A836" s="216"/>
      <c r="B836" s="239"/>
      <c r="C836" s="19"/>
      <c r="D836" s="19"/>
      <c r="E836" s="19"/>
      <c r="F836" s="19"/>
      <c r="G836" s="174"/>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row>
    <row r="837">
      <c r="A837" s="216"/>
      <c r="B837" s="239"/>
      <c r="C837" s="19"/>
      <c r="D837" s="19"/>
      <c r="E837" s="19"/>
      <c r="F837" s="19"/>
      <c r="G837" s="174"/>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row>
    <row r="838">
      <c r="A838" s="216"/>
      <c r="B838" s="239"/>
      <c r="C838" s="19"/>
      <c r="D838" s="19"/>
      <c r="E838" s="19"/>
      <c r="F838" s="19"/>
      <c r="G838" s="174"/>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row>
    <row r="839">
      <c r="A839" s="216"/>
      <c r="B839" s="239"/>
      <c r="C839" s="19"/>
      <c r="D839" s="19"/>
      <c r="E839" s="19"/>
      <c r="F839" s="19"/>
      <c r="G839" s="174"/>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c r="BL839" s="19"/>
      <c r="BM839" s="19"/>
      <c r="BN839" s="19"/>
      <c r="BO839" s="19"/>
      <c r="BP839" s="19"/>
      <c r="BQ839" s="19"/>
      <c r="BR839" s="19"/>
      <c r="BS839" s="19"/>
      <c r="BT839" s="19"/>
      <c r="BU839" s="19"/>
      <c r="BV839" s="19"/>
    </row>
    <row r="840">
      <c r="A840" s="216"/>
      <c r="B840" s="239"/>
      <c r="C840" s="19"/>
      <c r="D840" s="19"/>
      <c r="E840" s="19"/>
      <c r="F840" s="19"/>
      <c r="G840" s="174"/>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19"/>
      <c r="BO840" s="19"/>
      <c r="BP840" s="19"/>
      <c r="BQ840" s="19"/>
      <c r="BR840" s="19"/>
      <c r="BS840" s="19"/>
      <c r="BT840" s="19"/>
      <c r="BU840" s="19"/>
      <c r="BV840" s="19"/>
    </row>
    <row r="841">
      <c r="A841" s="216"/>
      <c r="B841" s="239"/>
      <c r="C841" s="19"/>
      <c r="D841" s="19"/>
      <c r="E841" s="19"/>
      <c r="F841" s="19"/>
      <c r="G841" s="174"/>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19"/>
      <c r="BO841" s="19"/>
      <c r="BP841" s="19"/>
      <c r="BQ841" s="19"/>
      <c r="BR841" s="19"/>
      <c r="BS841" s="19"/>
      <c r="BT841" s="19"/>
      <c r="BU841" s="19"/>
      <c r="BV841" s="19"/>
    </row>
    <row r="842">
      <c r="A842" s="216"/>
      <c r="B842" s="239"/>
      <c r="C842" s="19"/>
      <c r="D842" s="19"/>
      <c r="E842" s="19"/>
      <c r="F842" s="19"/>
      <c r="G842" s="174"/>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19"/>
      <c r="BL842" s="19"/>
      <c r="BM842" s="19"/>
      <c r="BN842" s="19"/>
      <c r="BO842" s="19"/>
      <c r="BP842" s="19"/>
      <c r="BQ842" s="19"/>
      <c r="BR842" s="19"/>
      <c r="BS842" s="19"/>
      <c r="BT842" s="19"/>
      <c r="BU842" s="19"/>
      <c r="BV842" s="19"/>
    </row>
    <row r="843">
      <c r="A843" s="216"/>
      <c r="B843" s="239"/>
      <c r="C843" s="19"/>
      <c r="D843" s="19"/>
      <c r="E843" s="19"/>
      <c r="F843" s="19"/>
      <c r="G843" s="174"/>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c r="BL843" s="19"/>
      <c r="BM843" s="19"/>
      <c r="BN843" s="19"/>
      <c r="BO843" s="19"/>
      <c r="BP843" s="19"/>
      <c r="BQ843" s="19"/>
      <c r="BR843" s="19"/>
      <c r="BS843" s="19"/>
      <c r="BT843" s="19"/>
      <c r="BU843" s="19"/>
      <c r="BV843" s="19"/>
    </row>
    <row r="844">
      <c r="A844" s="216"/>
      <c r="B844" s="239"/>
      <c r="C844" s="19"/>
      <c r="D844" s="19"/>
      <c r="E844" s="19"/>
      <c r="F844" s="19"/>
      <c r="G844" s="174"/>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19"/>
      <c r="BL844" s="19"/>
      <c r="BM844" s="19"/>
      <c r="BN844" s="19"/>
      <c r="BO844" s="19"/>
      <c r="BP844" s="19"/>
      <c r="BQ844" s="19"/>
      <c r="BR844" s="19"/>
      <c r="BS844" s="19"/>
      <c r="BT844" s="19"/>
      <c r="BU844" s="19"/>
      <c r="BV844" s="19"/>
    </row>
    <row r="845">
      <c r="A845" s="216"/>
      <c r="B845" s="239"/>
      <c r="C845" s="19"/>
      <c r="D845" s="19"/>
      <c r="E845" s="19"/>
      <c r="F845" s="19"/>
      <c r="G845" s="174"/>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c r="BL845" s="19"/>
      <c r="BM845" s="19"/>
      <c r="BN845" s="19"/>
      <c r="BO845" s="19"/>
      <c r="BP845" s="19"/>
      <c r="BQ845" s="19"/>
      <c r="BR845" s="19"/>
      <c r="BS845" s="19"/>
      <c r="BT845" s="19"/>
      <c r="BU845" s="19"/>
      <c r="BV845" s="19"/>
    </row>
    <row r="846">
      <c r="A846" s="216"/>
      <c r="B846" s="239"/>
      <c r="C846" s="19"/>
      <c r="D846" s="19"/>
      <c r="E846" s="19"/>
      <c r="F846" s="19"/>
      <c r="G846" s="174"/>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row>
    <row r="847">
      <c r="A847" s="216"/>
      <c r="B847" s="239"/>
      <c r="C847" s="19"/>
      <c r="D847" s="19"/>
      <c r="E847" s="19"/>
      <c r="F847" s="19"/>
      <c r="G847" s="174"/>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19"/>
      <c r="BO847" s="19"/>
      <c r="BP847" s="19"/>
      <c r="BQ847" s="19"/>
      <c r="BR847" s="19"/>
      <c r="BS847" s="19"/>
      <c r="BT847" s="19"/>
      <c r="BU847" s="19"/>
      <c r="BV847" s="19"/>
    </row>
    <row r="848">
      <c r="A848" s="216"/>
      <c r="B848" s="239"/>
      <c r="C848" s="19"/>
      <c r="D848" s="19"/>
      <c r="E848" s="19"/>
      <c r="F848" s="19"/>
      <c r="G848" s="174"/>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c r="BL848" s="19"/>
      <c r="BM848" s="19"/>
      <c r="BN848" s="19"/>
      <c r="BO848" s="19"/>
      <c r="BP848" s="19"/>
      <c r="BQ848" s="19"/>
      <c r="BR848" s="19"/>
      <c r="BS848" s="19"/>
      <c r="BT848" s="19"/>
      <c r="BU848" s="19"/>
      <c r="BV848" s="19"/>
    </row>
    <row r="849">
      <c r="A849" s="216"/>
      <c r="B849" s="239"/>
      <c r="C849" s="19"/>
      <c r="D849" s="19"/>
      <c r="E849" s="19"/>
      <c r="F849" s="19"/>
      <c r="G849" s="174"/>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c r="BL849" s="19"/>
      <c r="BM849" s="19"/>
      <c r="BN849" s="19"/>
      <c r="BO849" s="19"/>
      <c r="BP849" s="19"/>
      <c r="BQ849" s="19"/>
      <c r="BR849" s="19"/>
      <c r="BS849" s="19"/>
      <c r="BT849" s="19"/>
      <c r="BU849" s="19"/>
      <c r="BV849" s="19"/>
    </row>
    <row r="850">
      <c r="A850" s="216"/>
      <c r="B850" s="239"/>
      <c r="C850" s="19"/>
      <c r="D850" s="19"/>
      <c r="E850" s="19"/>
      <c r="F850" s="19"/>
      <c r="G850" s="174"/>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c r="BL850" s="19"/>
      <c r="BM850" s="19"/>
      <c r="BN850" s="19"/>
      <c r="BO850" s="19"/>
      <c r="BP850" s="19"/>
      <c r="BQ850" s="19"/>
      <c r="BR850" s="19"/>
      <c r="BS850" s="19"/>
      <c r="BT850" s="19"/>
      <c r="BU850" s="19"/>
      <c r="BV850" s="19"/>
    </row>
    <row r="851">
      <c r="A851" s="216"/>
      <c r="B851" s="239"/>
      <c r="C851" s="19"/>
      <c r="D851" s="19"/>
      <c r="E851" s="19"/>
      <c r="F851" s="19"/>
      <c r="G851" s="174"/>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19"/>
      <c r="BL851" s="19"/>
      <c r="BM851" s="19"/>
      <c r="BN851" s="19"/>
      <c r="BO851" s="19"/>
      <c r="BP851" s="19"/>
      <c r="BQ851" s="19"/>
      <c r="BR851" s="19"/>
      <c r="BS851" s="19"/>
      <c r="BT851" s="19"/>
      <c r="BU851" s="19"/>
      <c r="BV851" s="19"/>
    </row>
    <row r="852">
      <c r="A852" s="216"/>
      <c r="B852" s="239"/>
      <c r="C852" s="19"/>
      <c r="D852" s="19"/>
      <c r="E852" s="19"/>
      <c r="F852" s="19"/>
      <c r="G852" s="174"/>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row>
    <row r="853">
      <c r="A853" s="216"/>
      <c r="B853" s="239"/>
      <c r="C853" s="19"/>
      <c r="D853" s="19"/>
      <c r="E853" s="19"/>
      <c r="F853" s="19"/>
      <c r="G853" s="174"/>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19"/>
      <c r="BO853" s="19"/>
      <c r="BP853" s="19"/>
      <c r="BQ853" s="19"/>
      <c r="BR853" s="19"/>
      <c r="BS853" s="19"/>
      <c r="BT853" s="19"/>
      <c r="BU853" s="19"/>
      <c r="BV853" s="19"/>
    </row>
    <row r="854">
      <c r="A854" s="216"/>
      <c r="B854" s="239"/>
      <c r="C854" s="19"/>
      <c r="D854" s="19"/>
      <c r="E854" s="19"/>
      <c r="F854" s="19"/>
      <c r="G854" s="174"/>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row>
    <row r="855">
      <c r="A855" s="216"/>
      <c r="B855" s="239"/>
      <c r="C855" s="19"/>
      <c r="D855" s="19"/>
      <c r="E855" s="19"/>
      <c r="F855" s="19"/>
      <c r="G855" s="174"/>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row>
    <row r="856">
      <c r="A856" s="216"/>
      <c r="B856" s="239"/>
      <c r="C856" s="19"/>
      <c r="D856" s="19"/>
      <c r="E856" s="19"/>
      <c r="F856" s="19"/>
      <c r="G856" s="174"/>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row>
    <row r="857">
      <c r="A857" s="216"/>
      <c r="B857" s="239"/>
      <c r="C857" s="19"/>
      <c r="D857" s="19"/>
      <c r="E857" s="19"/>
      <c r="F857" s="19"/>
      <c r="G857" s="174"/>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row>
    <row r="858">
      <c r="A858" s="216"/>
      <c r="B858" s="239"/>
      <c r="C858" s="19"/>
      <c r="D858" s="19"/>
      <c r="E858" s="19"/>
      <c r="F858" s="19"/>
      <c r="G858" s="174"/>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row>
    <row r="859">
      <c r="A859" s="216"/>
      <c r="B859" s="239"/>
      <c r="C859" s="19"/>
      <c r="D859" s="19"/>
      <c r="E859" s="19"/>
      <c r="F859" s="19"/>
      <c r="G859" s="174"/>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row>
    <row r="860">
      <c r="A860" s="216"/>
      <c r="B860" s="239"/>
      <c r="C860" s="19"/>
      <c r="D860" s="19"/>
      <c r="E860" s="19"/>
      <c r="F860" s="19"/>
      <c r="G860" s="174"/>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row>
    <row r="861">
      <c r="A861" s="216"/>
      <c r="B861" s="239"/>
      <c r="C861" s="19"/>
      <c r="D861" s="19"/>
      <c r="E861" s="19"/>
      <c r="F861" s="19"/>
      <c r="G861" s="174"/>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row>
    <row r="862">
      <c r="A862" s="216"/>
      <c r="B862" s="239"/>
      <c r="C862" s="19"/>
      <c r="D862" s="19"/>
      <c r="E862" s="19"/>
      <c r="F862" s="19"/>
      <c r="G862" s="174"/>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row>
    <row r="863">
      <c r="A863" s="216"/>
      <c r="B863" s="239"/>
      <c r="C863" s="19"/>
      <c r="D863" s="19"/>
      <c r="E863" s="19"/>
      <c r="F863" s="19"/>
      <c r="G863" s="174"/>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row>
    <row r="864">
      <c r="A864" s="216"/>
      <c r="B864" s="239"/>
      <c r="C864" s="19"/>
      <c r="D864" s="19"/>
      <c r="E864" s="19"/>
      <c r="F864" s="19"/>
      <c r="G864" s="174"/>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9"/>
      <c r="BS864" s="19"/>
      <c r="BT864" s="19"/>
      <c r="BU864" s="19"/>
      <c r="BV864" s="19"/>
    </row>
    <row r="865">
      <c r="A865" s="216"/>
      <c r="B865" s="239"/>
      <c r="C865" s="19"/>
      <c r="D865" s="19"/>
      <c r="E865" s="19"/>
      <c r="F865" s="19"/>
      <c r="G865" s="174"/>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c r="BL865" s="19"/>
      <c r="BM865" s="19"/>
      <c r="BN865" s="19"/>
      <c r="BO865" s="19"/>
      <c r="BP865" s="19"/>
      <c r="BQ865" s="19"/>
      <c r="BR865" s="19"/>
      <c r="BS865" s="19"/>
      <c r="BT865" s="19"/>
      <c r="BU865" s="19"/>
      <c r="BV865" s="19"/>
    </row>
    <row r="866">
      <c r="A866" s="216"/>
      <c r="B866" s="239"/>
      <c r="C866" s="19"/>
      <c r="D866" s="19"/>
      <c r="E866" s="19"/>
      <c r="F866" s="19"/>
      <c r="G866" s="174"/>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c r="BL866" s="19"/>
      <c r="BM866" s="19"/>
      <c r="BN866" s="19"/>
      <c r="BO866" s="19"/>
      <c r="BP866" s="19"/>
      <c r="BQ866" s="19"/>
      <c r="BR866" s="19"/>
      <c r="BS866" s="19"/>
      <c r="BT866" s="19"/>
      <c r="BU866" s="19"/>
      <c r="BV866" s="19"/>
    </row>
    <row r="867">
      <c r="A867" s="216"/>
      <c r="B867" s="239"/>
      <c r="C867" s="19"/>
      <c r="D867" s="19"/>
      <c r="E867" s="19"/>
      <c r="F867" s="19"/>
      <c r="G867" s="174"/>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9"/>
      <c r="BS867" s="19"/>
      <c r="BT867" s="19"/>
      <c r="BU867" s="19"/>
      <c r="BV867" s="19"/>
    </row>
    <row r="868">
      <c r="A868" s="216"/>
      <c r="B868" s="239"/>
      <c r="C868" s="19"/>
      <c r="D868" s="19"/>
      <c r="E868" s="19"/>
      <c r="F868" s="19"/>
      <c r="G868" s="174"/>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19"/>
      <c r="BL868" s="19"/>
      <c r="BM868" s="19"/>
      <c r="BN868" s="19"/>
      <c r="BO868" s="19"/>
      <c r="BP868" s="19"/>
      <c r="BQ868" s="19"/>
      <c r="BR868" s="19"/>
      <c r="BS868" s="19"/>
      <c r="BT868" s="19"/>
      <c r="BU868" s="19"/>
      <c r="BV868" s="19"/>
    </row>
    <row r="869">
      <c r="A869" s="216"/>
      <c r="B869" s="239"/>
      <c r="C869" s="19"/>
      <c r="D869" s="19"/>
      <c r="E869" s="19"/>
      <c r="F869" s="19"/>
      <c r="G869" s="174"/>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row>
    <row r="870">
      <c r="A870" s="216"/>
      <c r="B870" s="239"/>
      <c r="C870" s="19"/>
      <c r="D870" s="19"/>
      <c r="E870" s="19"/>
      <c r="F870" s="19"/>
      <c r="G870" s="174"/>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row>
    <row r="871">
      <c r="A871" s="216"/>
      <c r="B871" s="239"/>
      <c r="C871" s="19"/>
      <c r="D871" s="19"/>
      <c r="E871" s="19"/>
      <c r="F871" s="19"/>
      <c r="G871" s="174"/>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19"/>
      <c r="BL871" s="19"/>
      <c r="BM871" s="19"/>
      <c r="BN871" s="19"/>
      <c r="BO871" s="19"/>
      <c r="BP871" s="19"/>
      <c r="BQ871" s="19"/>
      <c r="BR871" s="19"/>
      <c r="BS871" s="19"/>
      <c r="BT871" s="19"/>
      <c r="BU871" s="19"/>
      <c r="BV871" s="19"/>
    </row>
    <row r="872">
      <c r="A872" s="216"/>
      <c r="B872" s="239"/>
      <c r="C872" s="19"/>
      <c r="D872" s="19"/>
      <c r="E872" s="19"/>
      <c r="F872" s="19"/>
      <c r="G872" s="174"/>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9"/>
      <c r="BS872" s="19"/>
      <c r="BT872" s="19"/>
      <c r="BU872" s="19"/>
      <c r="BV872" s="19"/>
    </row>
    <row r="873">
      <c r="A873" s="216"/>
      <c r="B873" s="239"/>
      <c r="C873" s="19"/>
      <c r="D873" s="19"/>
      <c r="E873" s="19"/>
      <c r="F873" s="19"/>
      <c r="G873" s="174"/>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row>
    <row r="874">
      <c r="A874" s="216"/>
      <c r="B874" s="239"/>
      <c r="C874" s="19"/>
      <c r="D874" s="19"/>
      <c r="E874" s="19"/>
      <c r="F874" s="19"/>
      <c r="G874" s="174"/>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row>
    <row r="875">
      <c r="A875" s="216"/>
      <c r="B875" s="239"/>
      <c r="C875" s="19"/>
      <c r="D875" s="19"/>
      <c r="E875" s="19"/>
      <c r="F875" s="19"/>
      <c r="G875" s="174"/>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row>
    <row r="876">
      <c r="A876" s="216"/>
      <c r="B876" s="239"/>
      <c r="C876" s="19"/>
      <c r="D876" s="19"/>
      <c r="E876" s="19"/>
      <c r="F876" s="19"/>
      <c r="G876" s="174"/>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19"/>
      <c r="BL876" s="19"/>
      <c r="BM876" s="19"/>
      <c r="BN876" s="19"/>
      <c r="BO876" s="19"/>
      <c r="BP876" s="19"/>
      <c r="BQ876" s="19"/>
      <c r="BR876" s="19"/>
      <c r="BS876" s="19"/>
      <c r="BT876" s="19"/>
      <c r="BU876" s="19"/>
      <c r="BV876" s="19"/>
    </row>
    <row r="877">
      <c r="A877" s="216"/>
      <c r="B877" s="239"/>
      <c r="C877" s="19"/>
      <c r="D877" s="19"/>
      <c r="E877" s="19"/>
      <c r="F877" s="19"/>
      <c r="G877" s="174"/>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9"/>
      <c r="BS877" s="19"/>
      <c r="BT877" s="19"/>
      <c r="BU877" s="19"/>
      <c r="BV877" s="19"/>
    </row>
    <row r="878">
      <c r="A878" s="216"/>
      <c r="B878" s="239"/>
      <c r="C878" s="19"/>
      <c r="D878" s="19"/>
      <c r="E878" s="19"/>
      <c r="F878" s="19"/>
      <c r="G878" s="174"/>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row>
    <row r="879">
      <c r="A879" s="216"/>
      <c r="B879" s="239"/>
      <c r="C879" s="19"/>
      <c r="D879" s="19"/>
      <c r="E879" s="19"/>
      <c r="F879" s="19"/>
      <c r="G879" s="174"/>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row>
    <row r="880">
      <c r="A880" s="216"/>
      <c r="B880" s="239"/>
      <c r="C880" s="19"/>
      <c r="D880" s="19"/>
      <c r="E880" s="19"/>
      <c r="F880" s="19"/>
      <c r="G880" s="174"/>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row>
    <row r="881">
      <c r="A881" s="216"/>
      <c r="B881" s="239"/>
      <c r="C881" s="19"/>
      <c r="D881" s="19"/>
      <c r="E881" s="19"/>
      <c r="F881" s="19"/>
      <c r="G881" s="174"/>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row>
    <row r="882">
      <c r="A882" s="216"/>
      <c r="B882" s="239"/>
      <c r="C882" s="19"/>
      <c r="D882" s="19"/>
      <c r="E882" s="19"/>
      <c r="F882" s="19"/>
      <c r="G882" s="174"/>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row>
    <row r="883">
      <c r="A883" s="216"/>
      <c r="B883" s="239"/>
      <c r="C883" s="19"/>
      <c r="D883" s="19"/>
      <c r="E883" s="19"/>
      <c r="F883" s="19"/>
      <c r="G883" s="174"/>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row>
    <row r="884">
      <c r="A884" s="216"/>
      <c r="B884" s="239"/>
      <c r="C884" s="19"/>
      <c r="D884" s="19"/>
      <c r="E884" s="19"/>
      <c r="F884" s="19"/>
      <c r="G884" s="174"/>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row>
    <row r="885">
      <c r="A885" s="216"/>
      <c r="B885" s="239"/>
      <c r="C885" s="19"/>
      <c r="D885" s="19"/>
      <c r="E885" s="19"/>
      <c r="F885" s="19"/>
      <c r="G885" s="174"/>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row>
    <row r="886">
      <c r="A886" s="216"/>
      <c r="B886" s="239"/>
      <c r="C886" s="19"/>
      <c r="D886" s="19"/>
      <c r="E886" s="19"/>
      <c r="F886" s="19"/>
      <c r="G886" s="174"/>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row>
    <row r="887">
      <c r="A887" s="216"/>
      <c r="B887" s="239"/>
      <c r="C887" s="19"/>
      <c r="D887" s="19"/>
      <c r="E887" s="19"/>
      <c r="F887" s="19"/>
      <c r="G887" s="174"/>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row>
    <row r="888">
      <c r="A888" s="216"/>
      <c r="B888" s="239"/>
      <c r="C888" s="19"/>
      <c r="D888" s="19"/>
      <c r="E888" s="19"/>
      <c r="F888" s="19"/>
      <c r="G888" s="174"/>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row>
    <row r="889">
      <c r="A889" s="216"/>
      <c r="B889" s="239"/>
      <c r="C889" s="19"/>
      <c r="D889" s="19"/>
      <c r="E889" s="19"/>
      <c r="F889" s="19"/>
      <c r="G889" s="174"/>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row>
    <row r="890">
      <c r="A890" s="216"/>
      <c r="B890" s="239"/>
      <c r="C890" s="19"/>
      <c r="D890" s="19"/>
      <c r="E890" s="19"/>
      <c r="F890" s="19"/>
      <c r="G890" s="174"/>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row>
    <row r="891">
      <c r="A891" s="216"/>
      <c r="B891" s="239"/>
      <c r="C891" s="19"/>
      <c r="D891" s="19"/>
      <c r="E891" s="19"/>
      <c r="F891" s="19"/>
      <c r="G891" s="174"/>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19"/>
      <c r="BL891" s="19"/>
      <c r="BM891" s="19"/>
      <c r="BN891" s="19"/>
      <c r="BO891" s="19"/>
      <c r="BP891" s="19"/>
      <c r="BQ891" s="19"/>
      <c r="BR891" s="19"/>
      <c r="BS891" s="19"/>
      <c r="BT891" s="19"/>
      <c r="BU891" s="19"/>
      <c r="BV891" s="19"/>
    </row>
    <row r="892">
      <c r="A892" s="216"/>
      <c r="B892" s="239"/>
      <c r="C892" s="19"/>
      <c r="D892" s="19"/>
      <c r="E892" s="19"/>
      <c r="F892" s="19"/>
      <c r="G892" s="174"/>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c r="BL892" s="19"/>
      <c r="BM892" s="19"/>
      <c r="BN892" s="19"/>
      <c r="BO892" s="19"/>
      <c r="BP892" s="19"/>
      <c r="BQ892" s="19"/>
      <c r="BR892" s="19"/>
      <c r="BS892" s="19"/>
      <c r="BT892" s="19"/>
      <c r="BU892" s="19"/>
      <c r="BV892" s="19"/>
    </row>
    <row r="893">
      <c r="A893" s="216"/>
      <c r="B893" s="239"/>
      <c r="C893" s="19"/>
      <c r="D893" s="19"/>
      <c r="E893" s="19"/>
      <c r="F893" s="19"/>
      <c r="G893" s="174"/>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19"/>
      <c r="BL893" s="19"/>
      <c r="BM893" s="19"/>
      <c r="BN893" s="19"/>
      <c r="BO893" s="19"/>
      <c r="BP893" s="19"/>
      <c r="BQ893" s="19"/>
      <c r="BR893" s="19"/>
      <c r="BS893" s="19"/>
      <c r="BT893" s="19"/>
      <c r="BU893" s="19"/>
      <c r="BV893" s="19"/>
    </row>
    <row r="894">
      <c r="A894" s="216"/>
      <c r="B894" s="239"/>
      <c r="C894" s="19"/>
      <c r="D894" s="19"/>
      <c r="E894" s="19"/>
      <c r="F894" s="19"/>
      <c r="G894" s="174"/>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row>
    <row r="895">
      <c r="A895" s="216"/>
      <c r="B895" s="239"/>
      <c r="C895" s="19"/>
      <c r="D895" s="19"/>
      <c r="E895" s="19"/>
      <c r="F895" s="19"/>
      <c r="G895" s="174"/>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9"/>
      <c r="BS895" s="19"/>
      <c r="BT895" s="19"/>
      <c r="BU895" s="19"/>
      <c r="BV895" s="19"/>
    </row>
    <row r="896">
      <c r="A896" s="216"/>
      <c r="B896" s="239"/>
      <c r="C896" s="19"/>
      <c r="D896" s="19"/>
      <c r="E896" s="19"/>
      <c r="F896" s="19"/>
      <c r="G896" s="174"/>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19"/>
      <c r="BM896" s="19"/>
      <c r="BN896" s="19"/>
      <c r="BO896" s="19"/>
      <c r="BP896" s="19"/>
      <c r="BQ896" s="19"/>
      <c r="BR896" s="19"/>
      <c r="BS896" s="19"/>
      <c r="BT896" s="19"/>
      <c r="BU896" s="19"/>
      <c r="BV896" s="19"/>
    </row>
    <row r="897">
      <c r="A897" s="216"/>
      <c r="B897" s="239"/>
      <c r="C897" s="19"/>
      <c r="D897" s="19"/>
      <c r="E897" s="19"/>
      <c r="F897" s="19"/>
      <c r="G897" s="174"/>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9"/>
      <c r="BS897" s="19"/>
      <c r="BT897" s="19"/>
      <c r="BU897" s="19"/>
      <c r="BV897" s="19"/>
    </row>
    <row r="898">
      <c r="A898" s="216"/>
      <c r="B898" s="239"/>
      <c r="C898" s="19"/>
      <c r="D898" s="19"/>
      <c r="E898" s="19"/>
      <c r="F898" s="19"/>
      <c r="G898" s="174"/>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row>
    <row r="899">
      <c r="A899" s="216"/>
      <c r="B899" s="239"/>
      <c r="C899" s="19"/>
      <c r="D899" s="19"/>
      <c r="E899" s="19"/>
      <c r="F899" s="19"/>
      <c r="G899" s="174"/>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19"/>
      <c r="BL899" s="19"/>
      <c r="BM899" s="19"/>
      <c r="BN899" s="19"/>
      <c r="BO899" s="19"/>
      <c r="BP899" s="19"/>
      <c r="BQ899" s="19"/>
      <c r="BR899" s="19"/>
      <c r="BS899" s="19"/>
      <c r="BT899" s="19"/>
      <c r="BU899" s="19"/>
      <c r="BV899" s="19"/>
    </row>
    <row r="900">
      <c r="A900" s="216"/>
      <c r="B900" s="239"/>
      <c r="C900" s="19"/>
      <c r="D900" s="19"/>
      <c r="E900" s="19"/>
      <c r="F900" s="19"/>
      <c r="G900" s="174"/>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9"/>
      <c r="BS900" s="19"/>
      <c r="BT900" s="19"/>
      <c r="BU900" s="19"/>
      <c r="BV900" s="19"/>
    </row>
    <row r="901">
      <c r="A901" s="216"/>
      <c r="B901" s="239"/>
      <c r="C901" s="19"/>
      <c r="D901" s="19"/>
      <c r="E901" s="19"/>
      <c r="F901" s="19"/>
      <c r="G901" s="174"/>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9"/>
      <c r="BS901" s="19"/>
      <c r="BT901" s="19"/>
      <c r="BU901" s="19"/>
      <c r="BV901" s="19"/>
    </row>
    <row r="902">
      <c r="A902" s="216"/>
      <c r="B902" s="239"/>
      <c r="C902" s="19"/>
      <c r="D902" s="19"/>
      <c r="E902" s="19"/>
      <c r="F902" s="19"/>
      <c r="G902" s="174"/>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row>
    <row r="903">
      <c r="A903" s="216"/>
      <c r="B903" s="239"/>
      <c r="C903" s="19"/>
      <c r="D903" s="19"/>
      <c r="E903" s="19"/>
      <c r="F903" s="19"/>
      <c r="G903" s="174"/>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9"/>
      <c r="BS903" s="19"/>
      <c r="BT903" s="19"/>
      <c r="BU903" s="19"/>
      <c r="BV903" s="19"/>
    </row>
    <row r="904">
      <c r="A904" s="216"/>
      <c r="B904" s="239"/>
      <c r="C904" s="19"/>
      <c r="D904" s="19"/>
      <c r="E904" s="19"/>
      <c r="F904" s="19"/>
      <c r="G904" s="174"/>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row>
    <row r="905">
      <c r="A905" s="216"/>
      <c r="B905" s="239"/>
      <c r="C905" s="19"/>
      <c r="D905" s="19"/>
      <c r="E905" s="19"/>
      <c r="F905" s="19"/>
      <c r="G905" s="174"/>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row>
    <row r="906">
      <c r="A906" s="216"/>
      <c r="B906" s="239"/>
      <c r="C906" s="19"/>
      <c r="D906" s="19"/>
      <c r="E906" s="19"/>
      <c r="F906" s="19"/>
      <c r="G906" s="174"/>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row>
    <row r="907">
      <c r="A907" s="216"/>
      <c r="B907" s="239"/>
      <c r="C907" s="19"/>
      <c r="D907" s="19"/>
      <c r="E907" s="19"/>
      <c r="F907" s="19"/>
      <c r="G907" s="174"/>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row>
    <row r="908">
      <c r="A908" s="216"/>
      <c r="B908" s="239"/>
      <c r="C908" s="19"/>
      <c r="D908" s="19"/>
      <c r="E908" s="19"/>
      <c r="F908" s="19"/>
      <c r="G908" s="174"/>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row>
    <row r="909">
      <c r="A909" s="216"/>
      <c r="B909" s="239"/>
      <c r="C909" s="19"/>
      <c r="D909" s="19"/>
      <c r="E909" s="19"/>
      <c r="F909" s="19"/>
      <c r="G909" s="174"/>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row>
    <row r="910">
      <c r="A910" s="216"/>
      <c r="B910" s="239"/>
      <c r="C910" s="19"/>
      <c r="D910" s="19"/>
      <c r="E910" s="19"/>
      <c r="F910" s="19"/>
      <c r="G910" s="174"/>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row>
    <row r="911">
      <c r="A911" s="216"/>
      <c r="B911" s="239"/>
      <c r="C911" s="19"/>
      <c r="D911" s="19"/>
      <c r="E911" s="19"/>
      <c r="F911" s="19"/>
      <c r="G911" s="174"/>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row>
    <row r="912">
      <c r="A912" s="216"/>
      <c r="B912" s="239"/>
      <c r="C912" s="19"/>
      <c r="D912" s="19"/>
      <c r="E912" s="19"/>
      <c r="F912" s="19"/>
      <c r="G912" s="174"/>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row>
    <row r="913">
      <c r="A913" s="216"/>
      <c r="B913" s="239"/>
      <c r="C913" s="19"/>
      <c r="D913" s="19"/>
      <c r="E913" s="19"/>
      <c r="F913" s="19"/>
      <c r="G913" s="174"/>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row>
    <row r="914">
      <c r="A914" s="216"/>
      <c r="B914" s="239"/>
      <c r="C914" s="19"/>
      <c r="D914" s="19"/>
      <c r="E914" s="19"/>
      <c r="F914" s="19"/>
      <c r="G914" s="174"/>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9"/>
      <c r="BS914" s="19"/>
      <c r="BT914" s="19"/>
      <c r="BU914" s="19"/>
      <c r="BV914" s="19"/>
    </row>
    <row r="915">
      <c r="A915" s="216"/>
      <c r="B915" s="239"/>
      <c r="C915" s="19"/>
      <c r="D915" s="19"/>
      <c r="E915" s="19"/>
      <c r="F915" s="19"/>
      <c r="G915" s="174"/>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9"/>
      <c r="BS915" s="19"/>
      <c r="BT915" s="19"/>
      <c r="BU915" s="19"/>
      <c r="BV915" s="19"/>
    </row>
    <row r="916">
      <c r="A916" s="216"/>
      <c r="B916" s="239"/>
      <c r="C916" s="19"/>
      <c r="D916" s="19"/>
      <c r="E916" s="19"/>
      <c r="F916" s="19"/>
      <c r="G916" s="174"/>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row>
    <row r="917">
      <c r="A917" s="216"/>
      <c r="B917" s="239"/>
      <c r="C917" s="19"/>
      <c r="D917" s="19"/>
      <c r="E917" s="19"/>
      <c r="F917" s="19"/>
      <c r="G917" s="174"/>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row>
    <row r="918">
      <c r="A918" s="216"/>
      <c r="B918" s="239"/>
      <c r="C918" s="19"/>
      <c r="D918" s="19"/>
      <c r="E918" s="19"/>
      <c r="F918" s="19"/>
      <c r="G918" s="174"/>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row>
    <row r="919">
      <c r="A919" s="216"/>
      <c r="B919" s="239"/>
      <c r="C919" s="19"/>
      <c r="D919" s="19"/>
      <c r="E919" s="19"/>
      <c r="F919" s="19"/>
      <c r="G919" s="174"/>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c r="BL919" s="19"/>
      <c r="BM919" s="19"/>
      <c r="BN919" s="19"/>
      <c r="BO919" s="19"/>
      <c r="BP919" s="19"/>
      <c r="BQ919" s="19"/>
      <c r="BR919" s="19"/>
      <c r="BS919" s="19"/>
      <c r="BT919" s="19"/>
      <c r="BU919" s="19"/>
      <c r="BV919" s="19"/>
    </row>
    <row r="920">
      <c r="A920" s="216"/>
      <c r="B920" s="239"/>
      <c r="C920" s="19"/>
      <c r="D920" s="19"/>
      <c r="E920" s="19"/>
      <c r="F920" s="19"/>
      <c r="G920" s="174"/>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row>
    <row r="921">
      <c r="A921" s="216"/>
      <c r="B921" s="239"/>
      <c r="C921" s="19"/>
      <c r="D921" s="19"/>
      <c r="E921" s="19"/>
      <c r="F921" s="19"/>
      <c r="G921" s="174"/>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row>
    <row r="922">
      <c r="A922" s="216"/>
      <c r="B922" s="239"/>
      <c r="C922" s="19"/>
      <c r="D922" s="19"/>
      <c r="E922" s="19"/>
      <c r="F922" s="19"/>
      <c r="G922" s="174"/>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row>
    <row r="923">
      <c r="A923" s="216"/>
      <c r="B923" s="239"/>
      <c r="C923" s="19"/>
      <c r="D923" s="19"/>
      <c r="E923" s="19"/>
      <c r="F923" s="19"/>
      <c r="G923" s="174"/>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19"/>
      <c r="BL923" s="19"/>
      <c r="BM923" s="19"/>
      <c r="BN923" s="19"/>
      <c r="BO923" s="19"/>
      <c r="BP923" s="19"/>
      <c r="BQ923" s="19"/>
      <c r="BR923" s="19"/>
      <c r="BS923" s="19"/>
      <c r="BT923" s="19"/>
      <c r="BU923" s="19"/>
      <c r="BV923" s="19"/>
    </row>
    <row r="924">
      <c r="A924" s="216"/>
      <c r="B924" s="239"/>
      <c r="C924" s="19"/>
      <c r="D924" s="19"/>
      <c r="E924" s="19"/>
      <c r="F924" s="19"/>
      <c r="G924" s="174"/>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row>
    <row r="925">
      <c r="A925" s="216"/>
      <c r="B925" s="239"/>
      <c r="C925" s="19"/>
      <c r="D925" s="19"/>
      <c r="E925" s="19"/>
      <c r="F925" s="19"/>
      <c r="G925" s="174"/>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19"/>
      <c r="BL925" s="19"/>
      <c r="BM925" s="19"/>
      <c r="BN925" s="19"/>
      <c r="BO925" s="19"/>
      <c r="BP925" s="19"/>
      <c r="BQ925" s="19"/>
      <c r="BR925" s="19"/>
      <c r="BS925" s="19"/>
      <c r="BT925" s="19"/>
      <c r="BU925" s="19"/>
      <c r="BV925" s="19"/>
    </row>
    <row r="926">
      <c r="A926" s="216"/>
      <c r="B926" s="239"/>
      <c r="C926" s="19"/>
      <c r="D926" s="19"/>
      <c r="E926" s="19"/>
      <c r="F926" s="19"/>
      <c r="G926" s="174"/>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row>
    <row r="927">
      <c r="A927" s="216"/>
      <c r="B927" s="239"/>
      <c r="C927" s="19"/>
      <c r="D927" s="19"/>
      <c r="E927" s="19"/>
      <c r="F927" s="19"/>
      <c r="G927" s="174"/>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9"/>
      <c r="BS927" s="19"/>
      <c r="BT927" s="19"/>
      <c r="BU927" s="19"/>
      <c r="BV927" s="19"/>
    </row>
    <row r="928">
      <c r="A928" s="216"/>
      <c r="B928" s="239"/>
      <c r="C928" s="19"/>
      <c r="D928" s="19"/>
      <c r="E928" s="19"/>
      <c r="F928" s="19"/>
      <c r="G928" s="174"/>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9"/>
      <c r="BS928" s="19"/>
      <c r="BT928" s="19"/>
      <c r="BU928" s="19"/>
      <c r="BV928" s="19"/>
    </row>
    <row r="929">
      <c r="A929" s="216"/>
      <c r="B929" s="239"/>
      <c r="C929" s="19"/>
      <c r="D929" s="19"/>
      <c r="E929" s="19"/>
      <c r="F929" s="19"/>
      <c r="G929" s="174"/>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row>
    <row r="930">
      <c r="A930" s="216"/>
      <c r="B930" s="239"/>
      <c r="C930" s="19"/>
      <c r="D930" s="19"/>
      <c r="E930" s="19"/>
      <c r="F930" s="19"/>
      <c r="G930" s="174"/>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row>
    <row r="931">
      <c r="A931" s="216"/>
      <c r="B931" s="239"/>
      <c r="C931" s="19"/>
      <c r="D931" s="19"/>
      <c r="E931" s="19"/>
      <c r="F931" s="19"/>
      <c r="G931" s="174"/>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row>
    <row r="932">
      <c r="A932" s="216"/>
      <c r="B932" s="239"/>
      <c r="C932" s="19"/>
      <c r="D932" s="19"/>
      <c r="E932" s="19"/>
      <c r="F932" s="19"/>
      <c r="G932" s="174"/>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row>
    <row r="933">
      <c r="A933" s="216"/>
      <c r="B933" s="239"/>
      <c r="C933" s="19"/>
      <c r="D933" s="19"/>
      <c r="E933" s="19"/>
      <c r="F933" s="19"/>
      <c r="G933" s="174"/>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row>
    <row r="934">
      <c r="A934" s="216"/>
      <c r="B934" s="239"/>
      <c r="C934" s="19"/>
      <c r="D934" s="19"/>
      <c r="E934" s="19"/>
      <c r="F934" s="19"/>
      <c r="G934" s="174"/>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row>
    <row r="935">
      <c r="A935" s="216"/>
      <c r="B935" s="239"/>
      <c r="C935" s="19"/>
      <c r="D935" s="19"/>
      <c r="E935" s="19"/>
      <c r="F935" s="19"/>
      <c r="G935" s="174"/>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row>
    <row r="936">
      <c r="A936" s="216"/>
      <c r="B936" s="239"/>
      <c r="C936" s="19"/>
      <c r="D936" s="19"/>
      <c r="E936" s="19"/>
      <c r="F936" s="19"/>
      <c r="G936" s="174"/>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row>
    <row r="937">
      <c r="A937" s="216"/>
      <c r="B937" s="239"/>
      <c r="C937" s="19"/>
      <c r="D937" s="19"/>
      <c r="E937" s="19"/>
      <c r="F937" s="19"/>
      <c r="G937" s="174"/>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row>
    <row r="938">
      <c r="A938" s="216"/>
      <c r="B938" s="239"/>
      <c r="C938" s="19"/>
      <c r="D938" s="19"/>
      <c r="E938" s="19"/>
      <c r="F938" s="19"/>
      <c r="G938" s="174"/>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row>
    <row r="939">
      <c r="A939" s="216"/>
      <c r="B939" s="239"/>
      <c r="C939" s="19"/>
      <c r="D939" s="19"/>
      <c r="E939" s="19"/>
      <c r="F939" s="19"/>
      <c r="G939" s="174"/>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row>
    <row r="940">
      <c r="A940" s="216"/>
      <c r="B940" s="239"/>
      <c r="C940" s="19"/>
      <c r="D940" s="19"/>
      <c r="E940" s="19"/>
      <c r="F940" s="19"/>
      <c r="G940" s="174"/>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row>
    <row r="941">
      <c r="A941" s="216"/>
      <c r="B941" s="239"/>
      <c r="C941" s="19"/>
      <c r="D941" s="19"/>
      <c r="E941" s="19"/>
      <c r="F941" s="19"/>
      <c r="G941" s="174"/>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row>
    <row r="942">
      <c r="A942" s="216"/>
      <c r="B942" s="239"/>
      <c r="C942" s="19"/>
      <c r="D942" s="19"/>
      <c r="E942" s="19"/>
      <c r="F942" s="19"/>
      <c r="G942" s="174"/>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row>
    <row r="943">
      <c r="A943" s="216"/>
      <c r="B943" s="239"/>
      <c r="C943" s="19"/>
      <c r="D943" s="19"/>
      <c r="E943" s="19"/>
      <c r="F943" s="19"/>
      <c r="G943" s="174"/>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c r="BL943" s="19"/>
      <c r="BM943" s="19"/>
      <c r="BN943" s="19"/>
      <c r="BO943" s="19"/>
      <c r="BP943" s="19"/>
      <c r="BQ943" s="19"/>
      <c r="BR943" s="19"/>
      <c r="BS943" s="19"/>
      <c r="BT943" s="19"/>
      <c r="BU943" s="19"/>
      <c r="BV943" s="19"/>
    </row>
    <row r="944">
      <c r="A944" s="216"/>
      <c r="B944" s="239"/>
      <c r="C944" s="19"/>
      <c r="D944" s="19"/>
      <c r="E944" s="19"/>
      <c r="F944" s="19"/>
      <c r="G944" s="174"/>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9"/>
      <c r="BS944" s="19"/>
      <c r="BT944" s="19"/>
      <c r="BU944" s="19"/>
      <c r="BV944" s="19"/>
    </row>
    <row r="945">
      <c r="A945" s="216"/>
      <c r="B945" s="239"/>
      <c r="C945" s="19"/>
      <c r="D945" s="19"/>
      <c r="E945" s="19"/>
      <c r="F945" s="19"/>
      <c r="G945" s="174"/>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9"/>
      <c r="BS945" s="19"/>
      <c r="BT945" s="19"/>
      <c r="BU945" s="19"/>
      <c r="BV945" s="19"/>
    </row>
    <row r="946">
      <c r="A946" s="216"/>
      <c r="B946" s="239"/>
      <c r="C946" s="19"/>
      <c r="D946" s="19"/>
      <c r="E946" s="19"/>
      <c r="F946" s="19"/>
      <c r="G946" s="174"/>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9"/>
      <c r="BS946" s="19"/>
      <c r="BT946" s="19"/>
      <c r="BU946" s="19"/>
      <c r="BV946" s="19"/>
    </row>
    <row r="947">
      <c r="A947" s="216"/>
      <c r="B947" s="239"/>
      <c r="C947" s="19"/>
      <c r="D947" s="19"/>
      <c r="E947" s="19"/>
      <c r="F947" s="19"/>
      <c r="G947" s="174"/>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9"/>
      <c r="BS947" s="19"/>
      <c r="BT947" s="19"/>
      <c r="BU947" s="19"/>
      <c r="BV947" s="19"/>
    </row>
    <row r="948">
      <c r="A948" s="216"/>
      <c r="B948" s="239"/>
      <c r="C948" s="19"/>
      <c r="D948" s="19"/>
      <c r="E948" s="19"/>
      <c r="F948" s="19"/>
      <c r="G948" s="174"/>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19"/>
      <c r="BL948" s="19"/>
      <c r="BM948" s="19"/>
      <c r="BN948" s="19"/>
      <c r="BO948" s="19"/>
      <c r="BP948" s="19"/>
      <c r="BQ948" s="19"/>
      <c r="BR948" s="19"/>
      <c r="BS948" s="19"/>
      <c r="BT948" s="19"/>
      <c r="BU948" s="19"/>
      <c r="BV948" s="19"/>
    </row>
    <row r="949">
      <c r="A949" s="216"/>
      <c r="B949" s="239"/>
      <c r="C949" s="19"/>
      <c r="D949" s="19"/>
      <c r="E949" s="19"/>
      <c r="F949" s="19"/>
      <c r="G949" s="174"/>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9"/>
      <c r="BS949" s="19"/>
      <c r="BT949" s="19"/>
      <c r="BU949" s="19"/>
      <c r="BV949" s="19"/>
    </row>
    <row r="950">
      <c r="A950" s="216"/>
      <c r="B950" s="239"/>
      <c r="C950" s="19"/>
      <c r="D950" s="19"/>
      <c r="E950" s="19"/>
      <c r="F950" s="19"/>
      <c r="G950" s="174"/>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row>
    <row r="951">
      <c r="A951" s="216"/>
      <c r="B951" s="239"/>
      <c r="C951" s="19"/>
      <c r="D951" s="19"/>
      <c r="E951" s="19"/>
      <c r="F951" s="19"/>
      <c r="G951" s="174"/>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9"/>
      <c r="BS951" s="19"/>
      <c r="BT951" s="19"/>
      <c r="BU951" s="19"/>
      <c r="BV951" s="19"/>
    </row>
    <row r="952">
      <c r="A952" s="216"/>
      <c r="B952" s="239"/>
      <c r="C952" s="19"/>
      <c r="D952" s="19"/>
      <c r="E952" s="19"/>
      <c r="F952" s="19"/>
      <c r="G952" s="174"/>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9"/>
      <c r="BS952" s="19"/>
      <c r="BT952" s="19"/>
      <c r="BU952" s="19"/>
      <c r="BV952" s="19"/>
    </row>
    <row r="953">
      <c r="A953" s="216"/>
      <c r="B953" s="239"/>
      <c r="C953" s="19"/>
      <c r="D953" s="19"/>
      <c r="E953" s="19"/>
      <c r="F953" s="19"/>
      <c r="G953" s="174"/>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row>
    <row r="954">
      <c r="A954" s="216"/>
      <c r="B954" s="239"/>
      <c r="C954" s="19"/>
      <c r="D954" s="19"/>
      <c r="E954" s="19"/>
      <c r="F954" s="19"/>
      <c r="G954" s="174"/>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row>
    <row r="955">
      <c r="A955" s="216"/>
      <c r="B955" s="239"/>
      <c r="C955" s="19"/>
      <c r="D955" s="19"/>
      <c r="E955" s="19"/>
      <c r="F955" s="19"/>
      <c r="G955" s="174"/>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row>
    <row r="956">
      <c r="A956" s="216"/>
      <c r="B956" s="239"/>
      <c r="C956" s="19"/>
      <c r="D956" s="19"/>
      <c r="E956" s="19"/>
      <c r="F956" s="19"/>
      <c r="G956" s="174"/>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row>
    <row r="957">
      <c r="A957" s="216"/>
      <c r="B957" s="239"/>
      <c r="C957" s="19"/>
      <c r="D957" s="19"/>
      <c r="E957" s="19"/>
      <c r="F957" s="19"/>
      <c r="G957" s="174"/>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row>
    <row r="958">
      <c r="A958" s="216"/>
      <c r="B958" s="239"/>
      <c r="C958" s="19"/>
      <c r="D958" s="19"/>
      <c r="E958" s="19"/>
      <c r="F958" s="19"/>
      <c r="G958" s="174"/>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row>
    <row r="959">
      <c r="A959" s="216"/>
      <c r="B959" s="239"/>
      <c r="C959" s="19"/>
      <c r="D959" s="19"/>
      <c r="E959" s="19"/>
      <c r="F959" s="19"/>
      <c r="G959" s="174"/>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row>
    <row r="960">
      <c r="A960" s="216"/>
      <c r="B960" s="239"/>
      <c r="C960" s="19"/>
      <c r="D960" s="19"/>
      <c r="E960" s="19"/>
      <c r="F960" s="19"/>
      <c r="G960" s="174"/>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row>
    <row r="961">
      <c r="A961" s="216"/>
      <c r="B961" s="239"/>
      <c r="C961" s="19"/>
      <c r="D961" s="19"/>
      <c r="E961" s="19"/>
      <c r="F961" s="19"/>
      <c r="G961" s="174"/>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row>
    <row r="962">
      <c r="A962" s="216"/>
      <c r="B962" s="239"/>
      <c r="C962" s="19"/>
      <c r="D962" s="19"/>
      <c r="E962" s="19"/>
      <c r="F962" s="19"/>
      <c r="G962" s="174"/>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row>
    <row r="963">
      <c r="A963" s="216"/>
      <c r="B963" s="239"/>
      <c r="C963" s="19"/>
      <c r="D963" s="19"/>
      <c r="E963" s="19"/>
      <c r="F963" s="19"/>
      <c r="G963" s="174"/>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row>
    <row r="964">
      <c r="A964" s="216"/>
      <c r="B964" s="239"/>
      <c r="C964" s="19"/>
      <c r="D964" s="19"/>
      <c r="E964" s="19"/>
      <c r="F964" s="19"/>
      <c r="G964" s="174"/>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9"/>
      <c r="BS964" s="19"/>
      <c r="BT964" s="19"/>
      <c r="BU964" s="19"/>
      <c r="BV964" s="19"/>
    </row>
    <row r="965">
      <c r="A965" s="216"/>
      <c r="B965" s="239"/>
      <c r="C965" s="19"/>
      <c r="D965" s="19"/>
      <c r="E965" s="19"/>
      <c r="F965" s="19"/>
      <c r="G965" s="174"/>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c r="BL965" s="19"/>
      <c r="BM965" s="19"/>
      <c r="BN965" s="19"/>
      <c r="BO965" s="19"/>
      <c r="BP965" s="19"/>
      <c r="BQ965" s="19"/>
      <c r="BR965" s="19"/>
      <c r="BS965" s="19"/>
      <c r="BT965" s="19"/>
      <c r="BU965" s="19"/>
      <c r="BV965" s="19"/>
    </row>
    <row r="966">
      <c r="A966" s="216"/>
      <c r="B966" s="239"/>
      <c r="C966" s="19"/>
      <c r="D966" s="19"/>
      <c r="E966" s="19"/>
      <c r="F966" s="19"/>
      <c r="G966" s="174"/>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row>
    <row r="967">
      <c r="A967" s="216"/>
      <c r="B967" s="239"/>
      <c r="C967" s="19"/>
      <c r="D967" s="19"/>
      <c r="E967" s="19"/>
      <c r="F967" s="19"/>
      <c r="G967" s="174"/>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19"/>
      <c r="BU967" s="19"/>
      <c r="BV967" s="19"/>
    </row>
    <row r="968">
      <c r="A968" s="216"/>
      <c r="B968" s="239"/>
      <c r="C968" s="19"/>
      <c r="D968" s="19"/>
      <c r="E968" s="19"/>
      <c r="F968" s="19"/>
      <c r="G968" s="174"/>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9"/>
      <c r="BS968" s="19"/>
      <c r="BT968" s="19"/>
      <c r="BU968" s="19"/>
      <c r="BV968" s="19"/>
    </row>
    <row r="969">
      <c r="A969" s="216"/>
      <c r="B969" s="239"/>
      <c r="C969" s="19"/>
      <c r="D969" s="19"/>
      <c r="E969" s="19"/>
      <c r="F969" s="19"/>
      <c r="G969" s="174"/>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19"/>
      <c r="BL969" s="19"/>
      <c r="BM969" s="19"/>
      <c r="BN969" s="19"/>
      <c r="BO969" s="19"/>
      <c r="BP969" s="19"/>
      <c r="BQ969" s="19"/>
      <c r="BR969" s="19"/>
      <c r="BS969" s="19"/>
      <c r="BT969" s="19"/>
      <c r="BU969" s="19"/>
      <c r="BV969" s="19"/>
    </row>
    <row r="970">
      <c r="A970" s="216"/>
      <c r="B970" s="239"/>
      <c r="C970" s="19"/>
      <c r="D970" s="19"/>
      <c r="E970" s="19"/>
      <c r="F970" s="19"/>
      <c r="G970" s="174"/>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row>
    <row r="971">
      <c r="A971" s="216"/>
      <c r="B971" s="239"/>
      <c r="C971" s="19"/>
      <c r="D971" s="19"/>
      <c r="E971" s="19"/>
      <c r="F971" s="19"/>
      <c r="G971" s="174"/>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row>
    <row r="972">
      <c r="A972" s="216"/>
      <c r="B972" s="239"/>
      <c r="C972" s="19"/>
      <c r="D972" s="19"/>
      <c r="E972" s="19"/>
      <c r="F972" s="19"/>
      <c r="G972" s="174"/>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row>
    <row r="973">
      <c r="A973" s="216"/>
      <c r="B973" s="239"/>
      <c r="C973" s="19"/>
      <c r="D973" s="19"/>
      <c r="E973" s="19"/>
      <c r="F973" s="19"/>
      <c r="G973" s="174"/>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19"/>
      <c r="BU973" s="19"/>
      <c r="BV973" s="19"/>
    </row>
    <row r="974">
      <c r="A974" s="216"/>
      <c r="B974" s="239"/>
      <c r="C974" s="19"/>
      <c r="D974" s="19"/>
      <c r="E974" s="19"/>
      <c r="F974" s="19"/>
      <c r="G974" s="174"/>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row>
    <row r="975">
      <c r="A975" s="216"/>
      <c r="B975" s="239"/>
      <c r="C975" s="19"/>
      <c r="D975" s="19"/>
      <c r="E975" s="19"/>
      <c r="F975" s="19"/>
      <c r="G975" s="174"/>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19"/>
      <c r="BL975" s="19"/>
      <c r="BM975" s="19"/>
      <c r="BN975" s="19"/>
      <c r="BO975" s="19"/>
      <c r="BP975" s="19"/>
      <c r="BQ975" s="19"/>
      <c r="BR975" s="19"/>
      <c r="BS975" s="19"/>
      <c r="BT975" s="19"/>
      <c r="BU975" s="19"/>
      <c r="BV975" s="19"/>
    </row>
    <row r="976">
      <c r="A976" s="216"/>
      <c r="B976" s="239"/>
      <c r="C976" s="19"/>
      <c r="D976" s="19"/>
      <c r="E976" s="19"/>
      <c r="F976" s="19"/>
      <c r="G976" s="174"/>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c r="BL976" s="19"/>
      <c r="BM976" s="19"/>
      <c r="BN976" s="19"/>
      <c r="BO976" s="19"/>
      <c r="BP976" s="19"/>
      <c r="BQ976" s="19"/>
      <c r="BR976" s="19"/>
      <c r="BS976" s="19"/>
      <c r="BT976" s="19"/>
      <c r="BU976" s="19"/>
      <c r="BV976" s="19"/>
    </row>
    <row r="977">
      <c r="A977" s="216"/>
      <c r="B977" s="239"/>
      <c r="C977" s="19"/>
      <c r="D977" s="19"/>
      <c r="E977" s="19"/>
      <c r="F977" s="19"/>
      <c r="G977" s="174"/>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c r="BL977" s="19"/>
      <c r="BM977" s="19"/>
      <c r="BN977" s="19"/>
      <c r="BO977" s="19"/>
      <c r="BP977" s="19"/>
      <c r="BQ977" s="19"/>
      <c r="BR977" s="19"/>
      <c r="BS977" s="19"/>
      <c r="BT977" s="19"/>
      <c r="BU977" s="19"/>
      <c r="BV977" s="19"/>
    </row>
    <row r="978">
      <c r="A978" s="216"/>
      <c r="B978" s="239"/>
      <c r="C978" s="19"/>
      <c r="D978" s="19"/>
      <c r="E978" s="19"/>
      <c r="F978" s="19"/>
      <c r="G978" s="174"/>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19"/>
      <c r="BM978" s="19"/>
      <c r="BN978" s="19"/>
      <c r="BO978" s="19"/>
      <c r="BP978" s="19"/>
      <c r="BQ978" s="19"/>
      <c r="BR978" s="19"/>
      <c r="BS978" s="19"/>
      <c r="BT978" s="19"/>
      <c r="BU978" s="19"/>
      <c r="BV978" s="19"/>
    </row>
    <row r="979">
      <c r="A979" s="216"/>
      <c r="B979" s="239"/>
      <c r="C979" s="19"/>
      <c r="D979" s="19"/>
      <c r="E979" s="19"/>
      <c r="F979" s="19"/>
      <c r="G979" s="174"/>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row>
    <row r="980">
      <c r="A980" s="216"/>
      <c r="B980" s="239"/>
      <c r="C980" s="19"/>
      <c r="D980" s="19"/>
      <c r="E980" s="19"/>
      <c r="F980" s="19"/>
      <c r="G980" s="174"/>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row>
    <row r="981">
      <c r="A981" s="216"/>
      <c r="B981" s="239"/>
      <c r="C981" s="19"/>
      <c r="D981" s="19"/>
      <c r="E981" s="19"/>
      <c r="F981" s="19"/>
      <c r="G981" s="174"/>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row>
    <row r="982">
      <c r="A982" s="216"/>
      <c r="B982" s="239"/>
      <c r="C982" s="19"/>
      <c r="D982" s="19"/>
      <c r="E982" s="19"/>
      <c r="F982" s="19"/>
      <c r="G982" s="174"/>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row>
    <row r="983">
      <c r="A983" s="216"/>
      <c r="B983" s="239"/>
      <c r="C983" s="19"/>
      <c r="D983" s="19"/>
      <c r="E983" s="19"/>
      <c r="F983" s="19"/>
      <c r="G983" s="174"/>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row>
    <row r="984">
      <c r="A984" s="216"/>
      <c r="B984" s="239"/>
      <c r="C984" s="19"/>
      <c r="D984" s="19"/>
      <c r="E984" s="19"/>
      <c r="F984" s="19"/>
      <c r="G984" s="174"/>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row>
    <row r="985">
      <c r="A985" s="216"/>
      <c r="B985" s="239"/>
      <c r="C985" s="19"/>
      <c r="D985" s="19"/>
      <c r="E985" s="19"/>
      <c r="F985" s="19"/>
      <c r="G985" s="174"/>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row>
    <row r="986">
      <c r="A986" s="216"/>
      <c r="B986" s="239"/>
      <c r="C986" s="19"/>
      <c r="D986" s="19"/>
      <c r="E986" s="19"/>
      <c r="F986" s="19"/>
      <c r="G986" s="174"/>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row>
    <row r="987">
      <c r="A987" s="216"/>
      <c r="B987" s="239"/>
      <c r="C987" s="19"/>
      <c r="D987" s="19"/>
      <c r="E987" s="19"/>
      <c r="F987" s="19"/>
      <c r="G987" s="174"/>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row>
    <row r="988">
      <c r="A988" s="216"/>
      <c r="B988" s="239"/>
      <c r="C988" s="19"/>
      <c r="D988" s="19"/>
      <c r="E988" s="19"/>
      <c r="F988" s="19"/>
      <c r="G988" s="174"/>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row>
    <row r="989">
      <c r="A989" s="216"/>
      <c r="B989" s="239"/>
      <c r="C989" s="19"/>
      <c r="D989" s="19"/>
      <c r="E989" s="19"/>
      <c r="F989" s="19"/>
      <c r="G989" s="174"/>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row>
    <row r="990">
      <c r="A990" s="216"/>
      <c r="B990" s="239"/>
      <c r="C990" s="19"/>
      <c r="D990" s="19"/>
      <c r="E990" s="19"/>
      <c r="F990" s="19"/>
      <c r="G990" s="174"/>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row>
    <row r="991">
      <c r="A991" s="216"/>
      <c r="B991" s="239"/>
      <c r="C991" s="19"/>
      <c r="D991" s="19"/>
      <c r="E991" s="19"/>
      <c r="F991" s="19"/>
      <c r="G991" s="174"/>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row>
    <row r="992">
      <c r="A992" s="216"/>
      <c r="B992" s="239"/>
      <c r="C992" s="19"/>
      <c r="D992" s="19"/>
      <c r="E992" s="19"/>
      <c r="F992" s="19"/>
      <c r="G992" s="174"/>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c r="BL992" s="19"/>
      <c r="BM992" s="19"/>
      <c r="BN992" s="19"/>
      <c r="BO992" s="19"/>
      <c r="BP992" s="19"/>
      <c r="BQ992" s="19"/>
      <c r="BR992" s="19"/>
      <c r="BS992" s="19"/>
      <c r="BT992" s="19"/>
      <c r="BU992" s="19"/>
      <c r="BV992" s="19"/>
    </row>
    <row r="993">
      <c r="A993" s="216"/>
      <c r="B993" s="239"/>
      <c r="C993" s="19"/>
      <c r="D993" s="19"/>
      <c r="E993" s="19"/>
      <c r="F993" s="19"/>
      <c r="G993" s="174"/>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row>
    <row r="994">
      <c r="A994" s="216"/>
      <c r="B994" s="239"/>
      <c r="C994" s="19"/>
      <c r="D994" s="19"/>
      <c r="E994" s="19"/>
      <c r="F994" s="19"/>
      <c r="G994" s="174"/>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row>
    <row r="995">
      <c r="A995" s="216"/>
      <c r="B995" s="239"/>
      <c r="C995" s="19"/>
      <c r="D995" s="19"/>
      <c r="E995" s="19"/>
      <c r="F995" s="19"/>
      <c r="G995" s="174"/>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row>
    <row r="996">
      <c r="A996" s="216"/>
      <c r="B996" s="239"/>
      <c r="C996" s="19"/>
      <c r="D996" s="19"/>
      <c r="E996" s="19"/>
      <c r="F996" s="19"/>
      <c r="G996" s="174"/>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row>
    <row r="997">
      <c r="A997" s="216"/>
      <c r="B997" s="239"/>
      <c r="C997" s="19"/>
      <c r="D997" s="19"/>
      <c r="E997" s="19"/>
      <c r="F997" s="19"/>
      <c r="G997" s="174"/>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row>
    <row r="998">
      <c r="A998" s="216"/>
      <c r="B998" s="239"/>
      <c r="C998" s="19"/>
      <c r="D998" s="19"/>
      <c r="E998" s="19"/>
      <c r="F998" s="19"/>
      <c r="G998" s="174"/>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row>
    <row r="999">
      <c r="A999" s="216"/>
      <c r="B999" s="239"/>
      <c r="C999" s="19"/>
      <c r="D999" s="19"/>
      <c r="E999" s="19"/>
      <c r="F999" s="19"/>
      <c r="G999" s="174"/>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19"/>
      <c r="BM999" s="19"/>
      <c r="BN999" s="19"/>
      <c r="BO999" s="19"/>
      <c r="BP999" s="19"/>
      <c r="BQ999" s="19"/>
      <c r="BR999" s="19"/>
      <c r="BS999" s="19"/>
      <c r="BT999" s="19"/>
      <c r="BU999" s="19"/>
      <c r="BV999" s="19"/>
    </row>
    <row r="1000">
      <c r="A1000" s="216"/>
      <c r="B1000" s="239"/>
      <c r="C1000" s="19"/>
      <c r="D1000" s="19"/>
      <c r="E1000" s="19"/>
      <c r="F1000" s="19"/>
      <c r="G1000" s="174"/>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row>
    <row r="1001">
      <c r="A1001" s="216"/>
      <c r="B1001" s="239"/>
      <c r="C1001" s="19"/>
      <c r="D1001" s="19"/>
      <c r="E1001" s="19"/>
      <c r="F1001" s="19"/>
      <c r="G1001" s="174"/>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19"/>
      <c r="AZ1001" s="19"/>
      <c r="BA1001" s="19"/>
      <c r="BB1001" s="19"/>
      <c r="BC1001" s="19"/>
      <c r="BD1001" s="19"/>
      <c r="BE1001" s="19"/>
      <c r="BF1001" s="19"/>
      <c r="BG1001" s="19"/>
      <c r="BH1001" s="19"/>
      <c r="BI1001" s="19"/>
      <c r="BJ1001" s="19"/>
      <c r="BK1001" s="19"/>
      <c r="BL1001" s="19"/>
      <c r="BM1001" s="19"/>
      <c r="BN1001" s="19"/>
      <c r="BO1001" s="19"/>
      <c r="BP1001" s="19"/>
      <c r="BQ1001" s="19"/>
      <c r="BR1001" s="19"/>
      <c r="BS1001" s="19"/>
      <c r="BT1001" s="19"/>
      <c r="BU1001" s="19"/>
      <c r="BV1001" s="19"/>
    </row>
    <row r="1002">
      <c r="A1002" s="216"/>
      <c r="B1002" s="239"/>
      <c r="C1002" s="19"/>
      <c r="D1002" s="19"/>
      <c r="E1002" s="19"/>
      <c r="F1002" s="19"/>
      <c r="G1002" s="174"/>
      <c r="H1002" s="19"/>
      <c r="I1002" s="19"/>
      <c r="J1002" s="19"/>
      <c r="K1002" s="19"/>
      <c r="L1002" s="19"/>
      <c r="M1002" s="19"/>
      <c r="N1002" s="19"/>
      <c r="O1002" s="19"/>
      <c r="P1002" s="19"/>
      <c r="Q1002" s="19"/>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c r="AU1002" s="19"/>
      <c r="AV1002" s="19"/>
      <c r="AW1002" s="19"/>
      <c r="AX1002" s="19"/>
      <c r="AY1002" s="19"/>
      <c r="AZ1002" s="19"/>
      <c r="BA1002" s="19"/>
      <c r="BB1002" s="19"/>
      <c r="BC1002" s="19"/>
      <c r="BD1002" s="19"/>
      <c r="BE1002" s="19"/>
      <c r="BF1002" s="19"/>
      <c r="BG1002" s="19"/>
      <c r="BH1002" s="19"/>
      <c r="BI1002" s="19"/>
      <c r="BJ1002" s="19"/>
      <c r="BK1002" s="19"/>
      <c r="BL1002" s="19"/>
      <c r="BM1002" s="19"/>
      <c r="BN1002" s="19"/>
      <c r="BO1002" s="19"/>
      <c r="BP1002" s="19"/>
      <c r="BQ1002" s="19"/>
      <c r="BR1002" s="19"/>
      <c r="BS1002" s="19"/>
      <c r="BT1002" s="19"/>
      <c r="BU1002" s="19"/>
      <c r="BV1002" s="19"/>
    </row>
    <row r="1003">
      <c r="A1003" s="216"/>
      <c r="B1003" s="239"/>
      <c r="C1003" s="19"/>
      <c r="D1003" s="19"/>
      <c r="E1003" s="19"/>
      <c r="F1003" s="19"/>
      <c r="G1003" s="174"/>
      <c r="H1003" s="19"/>
      <c r="I1003" s="19"/>
      <c r="J1003" s="19"/>
      <c r="K1003" s="19"/>
      <c r="L1003" s="19"/>
      <c r="M1003" s="19"/>
      <c r="N1003" s="19"/>
      <c r="O1003" s="19"/>
      <c r="P1003" s="19"/>
      <c r="Q1003" s="19"/>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c r="AU1003" s="19"/>
      <c r="AV1003" s="19"/>
      <c r="AW1003" s="19"/>
      <c r="AX1003" s="19"/>
      <c r="AY1003" s="19"/>
      <c r="AZ1003" s="19"/>
      <c r="BA1003" s="19"/>
      <c r="BB1003" s="19"/>
      <c r="BC1003" s="19"/>
      <c r="BD1003" s="19"/>
      <c r="BE1003" s="19"/>
      <c r="BF1003" s="19"/>
      <c r="BG1003" s="19"/>
      <c r="BH1003" s="19"/>
      <c r="BI1003" s="19"/>
      <c r="BJ1003" s="19"/>
      <c r="BK1003" s="19"/>
      <c r="BL1003" s="19"/>
      <c r="BM1003" s="19"/>
      <c r="BN1003" s="19"/>
      <c r="BO1003" s="19"/>
      <c r="BP1003" s="19"/>
      <c r="BQ1003" s="19"/>
      <c r="BR1003" s="19"/>
      <c r="BS1003" s="19"/>
      <c r="BT1003" s="19"/>
      <c r="BU1003" s="19"/>
      <c r="BV1003" s="19"/>
    </row>
    <row r="1004">
      <c r="A1004" s="216"/>
      <c r="B1004" s="239"/>
      <c r="C1004" s="19"/>
      <c r="D1004" s="19"/>
      <c r="E1004" s="19"/>
      <c r="F1004" s="19"/>
      <c r="G1004" s="174"/>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row>
    <row r="1005">
      <c r="A1005" s="216"/>
      <c r="B1005" s="239"/>
      <c r="C1005" s="19"/>
      <c r="D1005" s="19"/>
      <c r="E1005" s="19"/>
      <c r="F1005" s="19"/>
      <c r="G1005" s="174"/>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row>
    <row r="1006">
      <c r="A1006" s="216"/>
      <c r="B1006" s="239"/>
      <c r="C1006" s="19"/>
      <c r="D1006" s="19"/>
      <c r="E1006" s="19"/>
      <c r="F1006" s="19"/>
      <c r="G1006" s="174"/>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row>
    <row r="1007">
      <c r="A1007" s="216"/>
      <c r="B1007" s="239"/>
      <c r="C1007" s="19"/>
      <c r="D1007" s="19"/>
      <c r="E1007" s="19"/>
      <c r="F1007" s="19"/>
      <c r="G1007" s="174"/>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row>
    <row r="1008">
      <c r="A1008" s="216"/>
      <c r="B1008" s="239"/>
      <c r="C1008" s="19"/>
      <c r="D1008" s="19"/>
      <c r="E1008" s="19"/>
      <c r="F1008" s="19"/>
      <c r="G1008" s="174"/>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row>
    <row r="1009">
      <c r="A1009" s="216"/>
      <c r="B1009" s="239"/>
      <c r="C1009" s="19"/>
      <c r="D1009" s="19"/>
      <c r="E1009" s="19"/>
      <c r="F1009" s="19"/>
      <c r="G1009" s="174"/>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row>
    <row r="1010">
      <c r="A1010" s="216"/>
      <c r="B1010" s="239"/>
      <c r="C1010" s="19"/>
      <c r="D1010" s="19"/>
      <c r="E1010" s="19"/>
      <c r="F1010" s="19"/>
      <c r="G1010" s="174"/>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row>
    <row r="1011">
      <c r="A1011" s="216"/>
      <c r="B1011" s="239"/>
      <c r="C1011" s="19"/>
      <c r="D1011" s="19"/>
      <c r="E1011" s="19"/>
      <c r="F1011" s="19"/>
      <c r="G1011" s="174"/>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row>
    <row r="1012">
      <c r="A1012" s="216"/>
      <c r="B1012" s="239"/>
      <c r="C1012" s="19"/>
      <c r="D1012" s="19"/>
      <c r="E1012" s="19"/>
      <c r="F1012" s="19"/>
      <c r="G1012" s="174"/>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row>
    <row r="1013">
      <c r="A1013" s="216"/>
      <c r="B1013" s="239"/>
      <c r="C1013" s="19"/>
      <c r="D1013" s="19"/>
      <c r="E1013" s="19"/>
      <c r="F1013" s="19"/>
      <c r="G1013" s="174"/>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row>
    <row r="1014">
      <c r="A1014" s="216"/>
      <c r="B1014" s="239"/>
      <c r="C1014" s="19"/>
      <c r="D1014" s="19"/>
      <c r="E1014" s="19"/>
      <c r="F1014" s="19"/>
      <c r="G1014" s="174"/>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row>
    <row r="1015">
      <c r="A1015" s="216"/>
      <c r="B1015" s="239"/>
      <c r="C1015" s="19"/>
      <c r="D1015" s="19"/>
      <c r="E1015" s="19"/>
      <c r="F1015" s="19"/>
      <c r="G1015" s="174"/>
      <c r="H1015" s="19"/>
      <c r="I1015" s="19"/>
      <c r="J1015" s="19"/>
      <c r="K1015" s="19"/>
      <c r="L1015" s="19"/>
      <c r="M1015" s="19"/>
      <c r="N1015" s="19"/>
      <c r="O1015" s="19"/>
      <c r="P1015" s="19"/>
      <c r="Q1015" s="19"/>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row>
    <row r="1016">
      <c r="A1016" s="216"/>
      <c r="B1016" s="239"/>
      <c r="C1016" s="19"/>
      <c r="D1016" s="19"/>
      <c r="E1016" s="19"/>
      <c r="F1016" s="19"/>
      <c r="G1016" s="174"/>
      <c r="H1016" s="19"/>
      <c r="I1016" s="19"/>
      <c r="J1016" s="19"/>
      <c r="K1016" s="19"/>
      <c r="L1016" s="19"/>
      <c r="M1016" s="19"/>
      <c r="N1016" s="19"/>
      <c r="O1016" s="19"/>
      <c r="P1016" s="19"/>
      <c r="Q1016" s="19"/>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19"/>
      <c r="AP1016" s="19"/>
      <c r="AQ1016" s="19"/>
      <c r="AR1016" s="19"/>
      <c r="AS1016" s="19"/>
      <c r="AT1016" s="19"/>
      <c r="AU1016" s="19"/>
      <c r="AV1016" s="19"/>
      <c r="AW1016" s="19"/>
      <c r="AX1016" s="19"/>
      <c r="AY1016" s="19"/>
      <c r="AZ1016" s="19"/>
      <c r="BA1016" s="19"/>
      <c r="BB1016" s="19"/>
      <c r="BC1016" s="19"/>
      <c r="BD1016" s="19"/>
      <c r="BE1016" s="19"/>
      <c r="BF1016" s="19"/>
      <c r="BG1016" s="19"/>
      <c r="BH1016" s="19"/>
      <c r="BI1016" s="19"/>
      <c r="BJ1016" s="19"/>
      <c r="BK1016" s="19"/>
      <c r="BL1016" s="19"/>
      <c r="BM1016" s="19"/>
      <c r="BN1016" s="19"/>
      <c r="BO1016" s="19"/>
      <c r="BP1016" s="19"/>
      <c r="BQ1016" s="19"/>
      <c r="BR1016" s="19"/>
      <c r="BS1016" s="19"/>
      <c r="BT1016" s="19"/>
      <c r="BU1016" s="19"/>
      <c r="BV1016" s="19"/>
    </row>
    <row r="1017">
      <c r="A1017" s="216"/>
      <c r="B1017" s="239"/>
      <c r="C1017" s="19"/>
      <c r="D1017" s="19"/>
      <c r="E1017" s="19"/>
      <c r="F1017" s="19"/>
      <c r="G1017" s="174"/>
      <c r="H1017" s="19"/>
      <c r="I1017" s="19"/>
      <c r="J1017" s="19"/>
      <c r="K1017" s="19"/>
      <c r="L1017" s="19"/>
      <c r="M1017" s="19"/>
      <c r="N1017" s="19"/>
      <c r="O1017" s="19"/>
      <c r="P1017" s="19"/>
      <c r="Q1017" s="19"/>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19"/>
      <c r="AP1017" s="19"/>
      <c r="AQ1017" s="19"/>
      <c r="AR1017" s="19"/>
      <c r="AS1017" s="19"/>
      <c r="AT1017" s="19"/>
      <c r="AU1017" s="19"/>
      <c r="AV1017" s="19"/>
      <c r="AW1017" s="19"/>
      <c r="AX1017" s="19"/>
      <c r="AY1017" s="19"/>
      <c r="AZ1017" s="19"/>
      <c r="BA1017" s="19"/>
      <c r="BB1017" s="19"/>
      <c r="BC1017" s="19"/>
      <c r="BD1017" s="19"/>
      <c r="BE1017" s="19"/>
      <c r="BF1017" s="19"/>
      <c r="BG1017" s="19"/>
      <c r="BH1017" s="19"/>
      <c r="BI1017" s="19"/>
      <c r="BJ1017" s="19"/>
      <c r="BK1017" s="19"/>
      <c r="BL1017" s="19"/>
      <c r="BM1017" s="19"/>
      <c r="BN1017" s="19"/>
      <c r="BO1017" s="19"/>
      <c r="BP1017" s="19"/>
      <c r="BQ1017" s="19"/>
      <c r="BR1017" s="19"/>
      <c r="BS1017" s="19"/>
      <c r="BT1017" s="19"/>
      <c r="BU1017" s="19"/>
      <c r="BV1017" s="19"/>
    </row>
    <row r="1018">
      <c r="A1018" s="216"/>
      <c r="B1018" s="239"/>
      <c r="C1018" s="19"/>
      <c r="D1018" s="19"/>
      <c r="E1018" s="19"/>
      <c r="F1018" s="19"/>
      <c r="G1018" s="174"/>
      <c r="H1018" s="19"/>
      <c r="I1018" s="19"/>
      <c r="J1018" s="19"/>
      <c r="K1018" s="19"/>
      <c r="L1018" s="19"/>
      <c r="M1018" s="19"/>
      <c r="N1018" s="19"/>
      <c r="O1018" s="19"/>
      <c r="P1018" s="19"/>
      <c r="Q1018" s="19"/>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19"/>
      <c r="AP1018" s="19"/>
      <c r="AQ1018" s="19"/>
      <c r="AR1018" s="19"/>
      <c r="AS1018" s="19"/>
      <c r="AT1018" s="19"/>
      <c r="AU1018" s="19"/>
      <c r="AV1018" s="19"/>
      <c r="AW1018" s="19"/>
      <c r="AX1018" s="19"/>
      <c r="AY1018" s="19"/>
      <c r="AZ1018" s="19"/>
      <c r="BA1018" s="19"/>
      <c r="BB1018" s="19"/>
      <c r="BC1018" s="19"/>
      <c r="BD1018" s="19"/>
      <c r="BE1018" s="19"/>
      <c r="BF1018" s="19"/>
      <c r="BG1018" s="19"/>
      <c r="BH1018" s="19"/>
      <c r="BI1018" s="19"/>
      <c r="BJ1018" s="19"/>
      <c r="BK1018" s="19"/>
      <c r="BL1018" s="19"/>
      <c r="BM1018" s="19"/>
      <c r="BN1018" s="19"/>
      <c r="BO1018" s="19"/>
      <c r="BP1018" s="19"/>
      <c r="BQ1018" s="19"/>
      <c r="BR1018" s="19"/>
      <c r="BS1018" s="19"/>
      <c r="BT1018" s="19"/>
      <c r="BU1018" s="19"/>
      <c r="BV1018" s="19"/>
    </row>
    <row r="1019">
      <c r="A1019" s="216"/>
      <c r="B1019" s="239"/>
      <c r="C1019" s="19"/>
      <c r="D1019" s="19"/>
      <c r="E1019" s="19"/>
      <c r="F1019" s="19"/>
      <c r="G1019" s="174"/>
      <c r="H1019" s="19"/>
      <c r="I1019" s="19"/>
      <c r="J1019" s="19"/>
      <c r="K1019" s="19"/>
      <c r="L1019" s="19"/>
      <c r="M1019" s="19"/>
      <c r="N1019" s="19"/>
      <c r="O1019" s="19"/>
      <c r="P1019" s="19"/>
      <c r="Q1019" s="19"/>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19"/>
      <c r="AP1019" s="19"/>
      <c r="AQ1019" s="19"/>
      <c r="AR1019" s="19"/>
      <c r="AS1019" s="19"/>
      <c r="AT1019" s="19"/>
      <c r="AU1019" s="19"/>
      <c r="AV1019" s="19"/>
      <c r="AW1019" s="19"/>
      <c r="AX1019" s="19"/>
      <c r="AY1019" s="19"/>
      <c r="AZ1019" s="19"/>
      <c r="BA1019" s="19"/>
      <c r="BB1019" s="19"/>
      <c r="BC1019" s="19"/>
      <c r="BD1019" s="19"/>
      <c r="BE1019" s="19"/>
      <c r="BF1019" s="19"/>
      <c r="BG1019" s="19"/>
      <c r="BH1019" s="19"/>
      <c r="BI1019" s="19"/>
      <c r="BJ1019" s="19"/>
      <c r="BK1019" s="19"/>
      <c r="BL1019" s="19"/>
      <c r="BM1019" s="19"/>
      <c r="BN1019" s="19"/>
      <c r="BO1019" s="19"/>
      <c r="BP1019" s="19"/>
      <c r="BQ1019" s="19"/>
      <c r="BR1019" s="19"/>
      <c r="BS1019" s="19"/>
      <c r="BT1019" s="19"/>
      <c r="BU1019" s="19"/>
      <c r="BV1019" s="19"/>
    </row>
    <row r="1020">
      <c r="A1020" s="216"/>
      <c r="B1020" s="239"/>
      <c r="C1020" s="19"/>
      <c r="D1020" s="19"/>
      <c r="E1020" s="19"/>
      <c r="F1020" s="19"/>
      <c r="G1020" s="174"/>
      <c r="H1020" s="19"/>
      <c r="I1020" s="19"/>
      <c r="J1020" s="19"/>
      <c r="K1020" s="1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19"/>
      <c r="AP1020" s="19"/>
      <c r="AQ1020" s="19"/>
      <c r="AR1020" s="19"/>
      <c r="AS1020" s="19"/>
      <c r="AT1020" s="19"/>
      <c r="AU1020" s="19"/>
      <c r="AV1020" s="19"/>
      <c r="AW1020" s="19"/>
      <c r="AX1020" s="19"/>
      <c r="AY1020" s="19"/>
      <c r="AZ1020" s="19"/>
      <c r="BA1020" s="19"/>
      <c r="BB1020" s="19"/>
      <c r="BC1020" s="19"/>
      <c r="BD1020" s="19"/>
      <c r="BE1020" s="19"/>
      <c r="BF1020" s="19"/>
      <c r="BG1020" s="19"/>
      <c r="BH1020" s="19"/>
      <c r="BI1020" s="19"/>
      <c r="BJ1020" s="19"/>
      <c r="BK1020" s="19"/>
      <c r="BL1020" s="19"/>
      <c r="BM1020" s="19"/>
      <c r="BN1020" s="19"/>
      <c r="BO1020" s="19"/>
      <c r="BP1020" s="19"/>
      <c r="BQ1020" s="19"/>
      <c r="BR1020" s="19"/>
      <c r="BS1020" s="19"/>
      <c r="BT1020" s="19"/>
      <c r="BU1020" s="19"/>
      <c r="BV1020" s="19"/>
    </row>
    <row r="1021">
      <c r="A1021" s="216"/>
      <c r="B1021" s="239"/>
      <c r="C1021" s="19"/>
      <c r="D1021" s="19"/>
      <c r="E1021" s="19"/>
      <c r="F1021" s="19"/>
      <c r="G1021" s="174"/>
      <c r="H1021" s="19"/>
      <c r="I1021" s="19"/>
      <c r="J1021" s="19"/>
      <c r="K1021" s="19"/>
      <c r="L1021" s="19"/>
      <c r="M1021" s="19"/>
      <c r="N1021" s="19"/>
      <c r="O1021" s="19"/>
      <c r="P1021" s="19"/>
      <c r="Q1021" s="19"/>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19"/>
      <c r="AP1021" s="19"/>
      <c r="AQ1021" s="19"/>
      <c r="AR1021" s="19"/>
      <c r="AS1021" s="19"/>
      <c r="AT1021" s="19"/>
      <c r="AU1021" s="19"/>
      <c r="AV1021" s="19"/>
      <c r="AW1021" s="19"/>
      <c r="AX1021" s="19"/>
      <c r="AY1021" s="19"/>
      <c r="AZ1021" s="19"/>
      <c r="BA1021" s="19"/>
      <c r="BB1021" s="19"/>
      <c r="BC1021" s="19"/>
      <c r="BD1021" s="19"/>
      <c r="BE1021" s="19"/>
      <c r="BF1021" s="19"/>
      <c r="BG1021" s="19"/>
      <c r="BH1021" s="19"/>
      <c r="BI1021" s="19"/>
      <c r="BJ1021" s="19"/>
      <c r="BK1021" s="19"/>
      <c r="BL1021" s="19"/>
      <c r="BM1021" s="19"/>
      <c r="BN1021" s="19"/>
      <c r="BO1021" s="19"/>
      <c r="BP1021" s="19"/>
      <c r="BQ1021" s="19"/>
      <c r="BR1021" s="19"/>
      <c r="BS1021" s="19"/>
      <c r="BT1021" s="19"/>
      <c r="BU1021" s="19"/>
      <c r="BV1021" s="19"/>
    </row>
    <row r="1022">
      <c r="A1022" s="216"/>
      <c r="B1022" s="239"/>
      <c r="C1022" s="19"/>
      <c r="D1022" s="19"/>
      <c r="E1022" s="19"/>
      <c r="F1022" s="19"/>
      <c r="G1022" s="174"/>
      <c r="H1022" s="19"/>
      <c r="I1022" s="19"/>
      <c r="J1022" s="19"/>
      <c r="K1022" s="1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c r="AG1022" s="19"/>
      <c r="AH1022" s="19"/>
      <c r="AI1022" s="19"/>
      <c r="AJ1022" s="19"/>
      <c r="AK1022" s="19"/>
      <c r="AL1022" s="19"/>
      <c r="AM1022" s="19"/>
      <c r="AN1022" s="19"/>
      <c r="AO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row>
    <row r="1023">
      <c r="A1023" s="216"/>
      <c r="B1023" s="239"/>
      <c r="C1023" s="19"/>
      <c r="D1023" s="19"/>
      <c r="E1023" s="19"/>
      <c r="F1023" s="19"/>
      <c r="G1023" s="174"/>
      <c r="H1023" s="19"/>
      <c r="I1023" s="19"/>
      <c r="J1023" s="19"/>
      <c r="K1023" s="19"/>
      <c r="L1023" s="19"/>
      <c r="M1023" s="19"/>
      <c r="N1023" s="19"/>
      <c r="O1023" s="19"/>
      <c r="P1023" s="19"/>
      <c r="Q1023" s="19"/>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19"/>
      <c r="AP1023" s="19"/>
      <c r="AQ1023" s="19"/>
      <c r="AR1023" s="19"/>
      <c r="AS1023" s="19"/>
      <c r="AT1023" s="19"/>
      <c r="AU1023" s="19"/>
      <c r="AV1023" s="19"/>
      <c r="AW1023" s="19"/>
      <c r="AX1023" s="19"/>
      <c r="AY1023" s="19"/>
      <c r="AZ1023" s="19"/>
      <c r="BA1023" s="19"/>
      <c r="BB1023" s="19"/>
      <c r="BC1023" s="19"/>
      <c r="BD1023" s="19"/>
      <c r="BE1023" s="19"/>
      <c r="BF1023" s="19"/>
      <c r="BG1023" s="19"/>
      <c r="BH1023" s="19"/>
      <c r="BI1023" s="19"/>
      <c r="BJ1023" s="19"/>
      <c r="BK1023" s="19"/>
      <c r="BL1023" s="19"/>
      <c r="BM1023" s="19"/>
      <c r="BN1023" s="19"/>
      <c r="BO1023" s="19"/>
      <c r="BP1023" s="19"/>
      <c r="BQ1023" s="19"/>
      <c r="BR1023" s="19"/>
      <c r="BS1023" s="19"/>
      <c r="BT1023" s="19"/>
      <c r="BU1023" s="19"/>
      <c r="BV1023" s="19"/>
    </row>
    <row r="1024">
      <c r="A1024" s="216"/>
      <c r="B1024" s="239"/>
      <c r="C1024" s="19"/>
      <c r="D1024" s="19"/>
      <c r="E1024" s="19"/>
      <c r="F1024" s="19"/>
      <c r="G1024" s="174"/>
      <c r="H1024" s="19"/>
      <c r="I1024" s="19"/>
      <c r="J1024" s="19"/>
      <c r="K1024" s="19"/>
      <c r="L1024" s="19"/>
      <c r="M1024" s="19"/>
      <c r="N1024" s="19"/>
      <c r="O1024" s="19"/>
      <c r="P1024" s="19"/>
      <c r="Q1024" s="19"/>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19"/>
      <c r="AP1024" s="19"/>
      <c r="AQ1024" s="19"/>
      <c r="AR1024" s="19"/>
      <c r="AS1024" s="19"/>
      <c r="AT1024" s="19"/>
      <c r="AU1024" s="19"/>
      <c r="AV1024" s="19"/>
      <c r="AW1024" s="19"/>
      <c r="AX1024" s="19"/>
      <c r="AY1024" s="19"/>
      <c r="AZ1024" s="19"/>
      <c r="BA1024" s="19"/>
      <c r="BB1024" s="19"/>
      <c r="BC1024" s="19"/>
      <c r="BD1024" s="19"/>
      <c r="BE1024" s="19"/>
      <c r="BF1024" s="19"/>
      <c r="BG1024" s="19"/>
      <c r="BH1024" s="19"/>
      <c r="BI1024" s="19"/>
      <c r="BJ1024" s="19"/>
      <c r="BK1024" s="19"/>
      <c r="BL1024" s="19"/>
      <c r="BM1024" s="19"/>
      <c r="BN1024" s="19"/>
      <c r="BO1024" s="19"/>
      <c r="BP1024" s="19"/>
      <c r="BQ1024" s="19"/>
      <c r="BR1024" s="19"/>
      <c r="BS1024" s="19"/>
      <c r="BT1024" s="19"/>
      <c r="BU1024" s="19"/>
      <c r="BV1024" s="19"/>
    </row>
    <row r="1025">
      <c r="A1025" s="216"/>
      <c r="B1025" s="239"/>
      <c r="C1025" s="19"/>
      <c r="D1025" s="19"/>
      <c r="E1025" s="19"/>
      <c r="F1025" s="19"/>
      <c r="G1025" s="174"/>
      <c r="H1025" s="19"/>
      <c r="I1025" s="19"/>
      <c r="J1025" s="19"/>
      <c r="K1025" s="19"/>
      <c r="L1025" s="19"/>
      <c r="M1025" s="19"/>
      <c r="N1025" s="19"/>
      <c r="O1025" s="19"/>
      <c r="P1025" s="19"/>
      <c r="Q1025" s="19"/>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19"/>
      <c r="AP1025" s="19"/>
      <c r="AQ1025" s="19"/>
      <c r="AR1025" s="19"/>
      <c r="AS1025" s="19"/>
      <c r="AT1025" s="19"/>
      <c r="AU1025" s="19"/>
      <c r="AV1025" s="19"/>
      <c r="AW1025" s="19"/>
      <c r="AX1025" s="19"/>
      <c r="AY1025" s="19"/>
      <c r="AZ1025" s="19"/>
      <c r="BA1025" s="19"/>
      <c r="BB1025" s="19"/>
      <c r="BC1025" s="19"/>
      <c r="BD1025" s="19"/>
      <c r="BE1025" s="19"/>
      <c r="BF1025" s="19"/>
      <c r="BG1025" s="19"/>
      <c r="BH1025" s="19"/>
      <c r="BI1025" s="19"/>
      <c r="BJ1025" s="19"/>
      <c r="BK1025" s="19"/>
      <c r="BL1025" s="19"/>
      <c r="BM1025" s="19"/>
      <c r="BN1025" s="19"/>
      <c r="BO1025" s="19"/>
      <c r="BP1025" s="19"/>
      <c r="BQ1025" s="19"/>
      <c r="BR1025" s="19"/>
      <c r="BS1025" s="19"/>
      <c r="BT1025" s="19"/>
      <c r="BU1025" s="19"/>
      <c r="BV1025" s="19"/>
    </row>
    <row r="1026">
      <c r="A1026" s="216"/>
      <c r="B1026" s="239"/>
      <c r="C1026" s="19"/>
      <c r="D1026" s="19"/>
      <c r="E1026" s="19"/>
      <c r="F1026" s="19"/>
      <c r="G1026" s="174"/>
      <c r="H1026" s="19"/>
      <c r="I1026" s="19"/>
      <c r="J1026" s="19"/>
      <c r="K1026" s="19"/>
      <c r="L1026" s="19"/>
      <c r="M1026" s="19"/>
      <c r="N1026" s="19"/>
      <c r="O1026" s="19"/>
      <c r="P1026" s="19"/>
      <c r="Q1026" s="19"/>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19"/>
      <c r="AS1026" s="19"/>
      <c r="AT1026" s="19"/>
      <c r="AU1026" s="19"/>
      <c r="AV1026" s="19"/>
      <c r="AW1026" s="19"/>
      <c r="AX1026" s="19"/>
      <c r="AY1026" s="19"/>
      <c r="AZ1026" s="19"/>
      <c r="BA1026" s="19"/>
      <c r="BB1026" s="19"/>
      <c r="BC1026" s="19"/>
      <c r="BD1026" s="19"/>
      <c r="BE1026" s="19"/>
      <c r="BF1026" s="19"/>
      <c r="BG1026" s="19"/>
      <c r="BH1026" s="19"/>
      <c r="BI1026" s="19"/>
      <c r="BJ1026" s="19"/>
      <c r="BK1026" s="19"/>
      <c r="BL1026" s="19"/>
      <c r="BM1026" s="19"/>
      <c r="BN1026" s="19"/>
      <c r="BO1026" s="19"/>
      <c r="BP1026" s="19"/>
      <c r="BQ1026" s="19"/>
      <c r="BR1026" s="19"/>
      <c r="BS1026" s="19"/>
      <c r="BT1026" s="19"/>
      <c r="BU1026" s="19"/>
      <c r="BV1026" s="19"/>
    </row>
    <row r="1027">
      <c r="A1027" s="216"/>
      <c r="B1027" s="239"/>
      <c r="C1027" s="19"/>
      <c r="D1027" s="19"/>
      <c r="E1027" s="19"/>
      <c r="F1027" s="19"/>
      <c r="G1027" s="174"/>
      <c r="H1027" s="19"/>
      <c r="I1027" s="19"/>
      <c r="J1027" s="19"/>
      <c r="K1027" s="19"/>
      <c r="L1027" s="19"/>
      <c r="M1027" s="19"/>
      <c r="N1027" s="19"/>
      <c r="O1027" s="19"/>
      <c r="P1027" s="19"/>
      <c r="Q1027" s="19"/>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19"/>
      <c r="AS1027" s="19"/>
      <c r="AT1027" s="19"/>
      <c r="AU1027" s="19"/>
      <c r="AV1027" s="19"/>
      <c r="AW1027" s="19"/>
      <c r="AX1027" s="19"/>
      <c r="AY1027" s="19"/>
      <c r="AZ1027" s="19"/>
      <c r="BA1027" s="19"/>
      <c r="BB1027" s="19"/>
      <c r="BC1027" s="19"/>
      <c r="BD1027" s="19"/>
      <c r="BE1027" s="19"/>
      <c r="BF1027" s="19"/>
      <c r="BG1027" s="19"/>
      <c r="BH1027" s="19"/>
      <c r="BI1027" s="19"/>
      <c r="BJ1027" s="19"/>
      <c r="BK1027" s="19"/>
      <c r="BL1027" s="19"/>
      <c r="BM1027" s="19"/>
      <c r="BN1027" s="19"/>
      <c r="BO1027" s="19"/>
      <c r="BP1027" s="19"/>
      <c r="BQ1027" s="19"/>
      <c r="BR1027" s="19"/>
      <c r="BS1027" s="19"/>
      <c r="BT1027" s="19"/>
      <c r="BU1027" s="19"/>
      <c r="BV1027" s="19"/>
    </row>
  </sheetData>
  <mergeCells count="3">
    <mergeCell ref="D3:F5"/>
    <mergeCell ref="F7:G7"/>
    <mergeCell ref="F8:G8"/>
  </mergeCells>
  <conditionalFormatting sqref="N22:O22">
    <cfRule type="expression" dxfId="1" priority="1">
      <formula>EQ(O$8, "Optional")</formula>
    </cfRule>
  </conditionalFormatting>
  <conditionalFormatting sqref="J7:BV7">
    <cfRule type="expression" dxfId="2" priority="2">
      <formula>EQ(J8, "Required")</formula>
    </cfRule>
  </conditionalFormatting>
  <conditionalFormatting sqref="J7:BV7">
    <cfRule type="expression" dxfId="3" priority="3">
      <formula>EQ(J8, "Optional")</formula>
    </cfRule>
  </conditionalFormatting>
  <conditionalFormatting sqref="J8:BV10">
    <cfRule type="cellIs" dxfId="4" priority="4" operator="equal">
      <formula>"Required"</formula>
    </cfRule>
  </conditionalFormatting>
  <conditionalFormatting sqref="J8:M73 N8:P21 Q8:AS73 AT8:AT16 AU8:BU73 AT18:AT73 N23:P73">
    <cfRule type="expression" dxfId="1" priority="5">
      <formula>EQ(J$8, "Optional")</formula>
    </cfRule>
  </conditionalFormatting>
  <conditionalFormatting sqref="J13:O72 P13:P21 Q13:AS72 AT13:AT16 AU13:BU72 AT18:AT72 P23:P72">
    <cfRule type="notContainsBlanks" dxfId="5" priority="6">
      <formula>LEN(TRIM(J13))&gt;0</formula>
    </cfRule>
  </conditionalFormatting>
  <conditionalFormatting sqref="G13:G73">
    <cfRule type="colorScale" priority="7">
      <colorScale>
        <cfvo type="formula" val="0"/>
        <cfvo type="formula" val="0.65"/>
        <cfvo type="formula" val="0.7"/>
        <color rgb="FFCC4125"/>
        <color rgb="FFFFD666"/>
        <color rgb="FF93C47D"/>
      </colorScale>
    </cfRule>
  </conditionalFormatting>
  <drawing r:id="rId2"/>
  <legacyDrawing r:id="rId3"/>
  <tableParts count="1">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29"/>
    <col customWidth="1" min="2" max="3" width="5.14"/>
    <col customWidth="1" min="4" max="5" width="21.14"/>
    <col customWidth="1" min="6" max="6" width="6.71"/>
    <col customWidth="1" min="7" max="7" width="21.0"/>
    <col customWidth="1" min="8" max="8" width="21.14"/>
    <col customWidth="1" min="9" max="10" width="5.0"/>
    <col customWidth="1" min="11" max="11" width="2.29"/>
  </cols>
  <sheetData>
    <row r="1" ht="11.25" customHeight="1">
      <c r="A1" s="315"/>
      <c r="B1" s="315"/>
      <c r="C1" s="315"/>
      <c r="D1" s="315"/>
      <c r="E1" s="315"/>
      <c r="F1" s="315"/>
      <c r="G1" s="315"/>
      <c r="H1" s="315"/>
      <c r="I1" s="315"/>
      <c r="J1" s="315"/>
      <c r="K1" s="315"/>
    </row>
    <row r="2">
      <c r="A2" s="315"/>
      <c r="B2" s="316"/>
      <c r="C2" s="316"/>
      <c r="D2" s="316"/>
      <c r="E2" s="316"/>
      <c r="F2" s="316"/>
      <c r="G2" s="316"/>
      <c r="H2" s="316"/>
      <c r="I2" s="316"/>
      <c r="J2" s="316"/>
      <c r="K2" s="315"/>
    </row>
    <row r="3">
      <c r="A3" s="315"/>
      <c r="B3" s="316"/>
      <c r="C3" s="317"/>
      <c r="D3" s="317" t="s">
        <v>394</v>
      </c>
      <c r="I3" s="317"/>
      <c r="J3" s="316"/>
      <c r="K3" s="315"/>
    </row>
    <row r="4">
      <c r="A4" s="315"/>
      <c r="B4" s="316"/>
      <c r="C4" s="317"/>
      <c r="I4" s="317"/>
      <c r="J4" s="316"/>
      <c r="K4" s="315"/>
    </row>
    <row r="5">
      <c r="A5" s="315"/>
      <c r="B5" s="316"/>
      <c r="C5" s="317"/>
      <c r="I5" s="317"/>
      <c r="J5" s="316"/>
      <c r="K5" s="315"/>
    </row>
    <row r="6">
      <c r="A6" s="6"/>
      <c r="B6" s="216"/>
      <c r="C6" s="222"/>
      <c r="D6" s="318" t="s">
        <v>395</v>
      </c>
      <c r="F6" s="319"/>
      <c r="G6" s="318" t="s">
        <v>396</v>
      </c>
      <c r="I6" s="320"/>
      <c r="J6" s="321"/>
      <c r="K6" s="322"/>
    </row>
    <row r="7">
      <c r="A7" s="6"/>
      <c r="B7" s="216"/>
      <c r="C7" s="222"/>
      <c r="F7" s="319"/>
      <c r="I7" s="323"/>
      <c r="J7" s="324"/>
      <c r="K7" s="325"/>
    </row>
    <row r="8">
      <c r="A8" s="6"/>
      <c r="B8" s="216"/>
      <c r="C8" s="6"/>
      <c r="D8" s="326"/>
      <c r="E8" s="326"/>
      <c r="F8" s="326"/>
      <c r="G8" s="326"/>
      <c r="H8" s="326"/>
      <c r="I8" s="326"/>
      <c r="J8" s="327"/>
      <c r="K8" s="326"/>
    </row>
    <row r="9" ht="43.5" customHeight="1">
      <c r="A9" s="6"/>
      <c r="B9" s="216"/>
      <c r="D9" s="328" t="str">
        <f>HYPERLINK("http://learn.codingdojo.com/","Learn Platform")</f>
        <v>Learn Platform</v>
      </c>
      <c r="E9" s="329"/>
      <c r="F9" s="330"/>
      <c r="G9" s="331" t="s">
        <v>397</v>
      </c>
      <c r="H9" s="329"/>
      <c r="I9" s="332"/>
      <c r="J9" s="333"/>
      <c r="K9" s="332"/>
    </row>
    <row r="10" ht="43.5" customHeight="1">
      <c r="A10" s="6"/>
      <c r="B10" s="216"/>
      <c r="D10" s="334"/>
      <c r="E10" s="329"/>
      <c r="F10" s="335"/>
      <c r="G10" s="336" t="str">
        <f>HYPERLINK("mailto:jyea@codingdojo.com","Career Service Advisor's Email")</f>
        <v>Career Service Advisor's Email</v>
      </c>
      <c r="H10" s="329"/>
      <c r="I10" s="332"/>
      <c r="J10" s="333"/>
      <c r="K10" s="332"/>
    </row>
    <row r="11" ht="43.5" customHeight="1">
      <c r="A11" s="6"/>
      <c r="B11" s="216"/>
      <c r="D11" s="337"/>
      <c r="E11" s="329"/>
      <c r="F11" s="332"/>
      <c r="G11" s="338" t="s">
        <v>398</v>
      </c>
      <c r="H11" s="339"/>
      <c r="I11" s="332"/>
      <c r="J11" s="333"/>
      <c r="K11" s="332"/>
    </row>
    <row r="12" ht="43.5" customHeight="1">
      <c r="A12" s="6"/>
      <c r="B12" s="216"/>
      <c r="D12" s="340"/>
      <c r="E12" s="329"/>
      <c r="F12" s="332"/>
      <c r="G12" s="341"/>
      <c r="H12" s="339"/>
      <c r="I12" s="332"/>
      <c r="J12" s="333"/>
      <c r="K12" s="332"/>
    </row>
    <row r="13" ht="43.5" customHeight="1">
      <c r="A13" s="6"/>
      <c r="B13" s="216"/>
      <c r="D13" s="342" t="s">
        <v>399</v>
      </c>
      <c r="E13" s="339"/>
      <c r="F13" s="332"/>
      <c r="G13" s="342" t="s">
        <v>400</v>
      </c>
      <c r="H13" s="339"/>
      <c r="I13" s="332"/>
      <c r="J13" s="333"/>
      <c r="K13" s="332"/>
    </row>
    <row r="14" ht="43.5" customHeight="1">
      <c r="A14" s="6"/>
      <c r="B14" s="216"/>
      <c r="D14" s="343"/>
      <c r="E14" s="339"/>
      <c r="F14" s="332"/>
      <c r="G14" s="341"/>
      <c r="H14" s="339"/>
      <c r="I14" s="332"/>
      <c r="J14" s="333"/>
      <c r="K14" s="332"/>
    </row>
    <row r="15" ht="43.5" customHeight="1">
      <c r="A15" s="6"/>
      <c r="B15" s="216"/>
      <c r="D15" s="341"/>
      <c r="E15" s="339"/>
      <c r="F15" s="332"/>
      <c r="G15" s="341"/>
      <c r="H15" s="339"/>
      <c r="I15" s="332"/>
      <c r="J15" s="333"/>
      <c r="K15" s="332"/>
    </row>
    <row r="16" ht="43.5" customHeight="1">
      <c r="A16" s="6"/>
      <c r="B16" s="216"/>
      <c r="D16" s="341"/>
      <c r="E16" s="339"/>
      <c r="F16" s="332"/>
      <c r="G16" s="341"/>
      <c r="H16" s="339"/>
      <c r="I16" s="332"/>
      <c r="J16" s="333"/>
      <c r="K16" s="332"/>
    </row>
    <row r="17" ht="43.5" customHeight="1">
      <c r="A17" s="6"/>
      <c r="B17" s="216"/>
      <c r="D17" s="341"/>
      <c r="E17" s="339"/>
      <c r="F17" s="332"/>
      <c r="G17" s="341"/>
      <c r="H17" s="339"/>
      <c r="I17" s="332"/>
      <c r="J17" s="333"/>
      <c r="K17" s="332"/>
    </row>
    <row r="18" ht="43.5" customHeight="1">
      <c r="A18" s="6"/>
      <c r="B18" s="216"/>
      <c r="D18" s="341"/>
      <c r="E18" s="339"/>
      <c r="F18" s="332"/>
      <c r="G18" s="341"/>
      <c r="H18" s="339"/>
      <c r="I18" s="332"/>
      <c r="J18" s="333"/>
      <c r="K18" s="332"/>
    </row>
    <row r="19" ht="43.5" customHeight="1">
      <c r="A19" s="6"/>
      <c r="B19" s="216"/>
      <c r="D19" s="341"/>
      <c r="E19" s="339"/>
      <c r="F19" s="332"/>
      <c r="G19" s="341"/>
      <c r="H19" s="339"/>
      <c r="I19" s="332"/>
      <c r="J19" s="333"/>
      <c r="K19" s="332"/>
    </row>
    <row r="20" ht="43.5" customHeight="1">
      <c r="A20" s="6"/>
      <c r="B20" s="216"/>
      <c r="D20" s="341"/>
      <c r="E20" s="339"/>
      <c r="F20" s="332"/>
      <c r="G20" s="341"/>
      <c r="H20" s="339"/>
      <c r="I20" s="332"/>
      <c r="J20" s="333"/>
      <c r="K20" s="332"/>
    </row>
    <row r="21" ht="43.5" customHeight="1">
      <c r="A21" s="6"/>
      <c r="B21" s="216"/>
      <c r="D21" s="341"/>
      <c r="E21" s="339"/>
      <c r="F21" s="332"/>
      <c r="G21" s="341"/>
      <c r="H21" s="339"/>
      <c r="I21" s="332"/>
      <c r="J21" s="333"/>
      <c r="K21" s="332"/>
    </row>
    <row r="22" ht="15.75" customHeight="1">
      <c r="A22" s="6"/>
      <c r="B22" s="216"/>
      <c r="D22" s="344"/>
      <c r="E22" s="345"/>
      <c r="F22" s="332"/>
      <c r="G22" s="344"/>
      <c r="H22" s="345"/>
      <c r="I22" s="332"/>
      <c r="J22" s="333"/>
      <c r="K22" s="332"/>
    </row>
    <row r="23" ht="15.75" customHeight="1">
      <c r="A23" s="6"/>
      <c r="B23" s="216"/>
      <c r="C23" s="216"/>
      <c r="D23" s="333"/>
      <c r="E23" s="333"/>
      <c r="F23" s="333"/>
      <c r="G23" s="333"/>
      <c r="H23" s="333"/>
      <c r="I23" s="333"/>
      <c r="J23" s="333"/>
      <c r="K23" s="332"/>
    </row>
    <row r="24" ht="11.25" customHeight="1">
      <c r="A24" s="6"/>
      <c r="B24" s="6"/>
      <c r="C24" s="6"/>
      <c r="D24" s="332"/>
      <c r="E24" s="332"/>
      <c r="F24" s="332"/>
      <c r="G24" s="332"/>
      <c r="H24" s="332"/>
      <c r="I24" s="332"/>
      <c r="J24" s="332"/>
      <c r="K24" s="332"/>
    </row>
  </sheetData>
  <mergeCells count="32">
    <mergeCell ref="G12:H12"/>
    <mergeCell ref="D13:E13"/>
    <mergeCell ref="G13:H13"/>
    <mergeCell ref="D19:E19"/>
    <mergeCell ref="G19:H19"/>
    <mergeCell ref="D20:E20"/>
    <mergeCell ref="G20:H20"/>
    <mergeCell ref="D21:E21"/>
    <mergeCell ref="G21:H21"/>
    <mergeCell ref="D22:E22"/>
    <mergeCell ref="G22:H22"/>
    <mergeCell ref="D3:H5"/>
    <mergeCell ref="D6:E7"/>
    <mergeCell ref="G6:H7"/>
    <mergeCell ref="C8:C22"/>
    <mergeCell ref="G9:H9"/>
    <mergeCell ref="G10:H10"/>
    <mergeCell ref="G11:H11"/>
    <mergeCell ref="D10:E10"/>
    <mergeCell ref="D11:E11"/>
    <mergeCell ref="D9:E9"/>
    <mergeCell ref="D12:E12"/>
    <mergeCell ref="D14:E14"/>
    <mergeCell ref="G14:H14"/>
    <mergeCell ref="D15:E15"/>
    <mergeCell ref="G15:H15"/>
    <mergeCell ref="D16:E16"/>
    <mergeCell ref="G16:H16"/>
    <mergeCell ref="D17:E17"/>
    <mergeCell ref="G17:H17"/>
    <mergeCell ref="D18:E18"/>
    <mergeCell ref="G18:H18"/>
  </mergeCells>
  <hyperlinks>
    <hyperlink r:id="rId1" ref="G9"/>
    <hyperlink r:id="rId2" ref="D13"/>
    <hyperlink r:id="rId3" ref="G13"/>
  </hyperlinks>
  <drawing r:id="rId4"/>
</worksheet>
</file>