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la\Portfolio_Projects\Excel Challenges\25Aug2024\"/>
    </mc:Choice>
  </mc:AlternateContent>
  <xr:revisionPtr revIDLastSave="0" documentId="13_ncr:1_{3E5F54F1-7EEC-45C5-A811-7895CD6D2F7B}" xr6:coauthVersionLast="47" xr6:coauthVersionMax="47" xr10:uidLastSave="{00000000-0000-0000-0000-000000000000}"/>
  <bookViews>
    <workbookView xWindow="-108" yWindow="-108" windowWidth="23256" windowHeight="12456" activeTab="7" xr2:uid="{026D6EA8-2B24-453E-80E3-E8675828F416}"/>
  </bookViews>
  <sheets>
    <sheet name="Challenge 23" sheetId="2" r:id="rId1"/>
    <sheet name="Solution" sheetId="3" r:id="rId2"/>
    <sheet name="Solution2" sheetId="4" r:id="rId3"/>
    <sheet name="Solution3" sheetId="5" r:id="rId4"/>
    <sheet name="Solution4" sheetId="7" r:id="rId5"/>
    <sheet name="Solution5" sheetId="8" r:id="rId6"/>
    <sheet name="Solution6" sheetId="9" r:id="rId7"/>
    <sheet name="Solution7" sheetId="10" r:id="rId8"/>
  </sheets>
  <definedNames>
    <definedName name="_xlnm._FilterDatabase" localSheetId="0" hidden="1">'Challenge 23'!$A$1:$C$36</definedName>
    <definedName name="_xlnm._FilterDatabase" localSheetId="4" hidden="1">Solution4!$A$1:$D$36</definedName>
    <definedName name="_xlnm.Criteria" localSheetId="4">Solution4!#REF!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0" l="1" a="1"/>
  <c r="G2" i="10" s="1"/>
  <c r="E2" i="10"/>
  <c r="D23" i="10"/>
  <c r="D16" i="10"/>
  <c r="D28" i="10"/>
  <c r="D33" i="10"/>
  <c r="D12" i="10"/>
  <c r="D18" i="10"/>
  <c r="D25" i="10"/>
  <c r="D17" i="10"/>
  <c r="D4" i="10"/>
  <c r="D14" i="10"/>
  <c r="D5" i="10"/>
  <c r="D35" i="10"/>
  <c r="D27" i="10"/>
  <c r="D20" i="10"/>
  <c r="D29" i="10"/>
  <c r="D21" i="10"/>
  <c r="D6" i="10"/>
  <c r="D36" i="10"/>
  <c r="D34" i="10"/>
  <c r="D8" i="10"/>
  <c r="D2" i="10"/>
  <c r="D22" i="10"/>
  <c r="D24" i="10"/>
  <c r="D9" i="10"/>
  <c r="D26" i="10"/>
  <c r="D13" i="10"/>
  <c r="D7" i="10"/>
  <c r="D32" i="10"/>
  <c r="D10" i="10"/>
  <c r="D11" i="10"/>
  <c r="D30" i="10"/>
  <c r="D3" i="10"/>
  <c r="D19" i="10"/>
  <c r="D15" i="10"/>
  <c r="D31" i="10"/>
  <c r="D2" i="9"/>
  <c r="D23" i="9"/>
  <c r="D16" i="9"/>
  <c r="D28" i="9"/>
  <c r="D33" i="9"/>
  <c r="D12" i="9"/>
  <c r="D19" i="9"/>
  <c r="D25" i="9"/>
  <c r="D17" i="9"/>
  <c r="D4" i="9"/>
  <c r="D14" i="9"/>
  <c r="D6" i="9"/>
  <c r="D35" i="9"/>
  <c r="D27" i="9"/>
  <c r="D21" i="9"/>
  <c r="D29" i="9"/>
  <c r="D20" i="9"/>
  <c r="D5" i="9"/>
  <c r="D36" i="9"/>
  <c r="D34" i="9"/>
  <c r="D11" i="9"/>
  <c r="D22" i="9"/>
  <c r="D24" i="9"/>
  <c r="D9" i="9"/>
  <c r="D26" i="9"/>
  <c r="D13" i="9"/>
  <c r="D7" i="9"/>
  <c r="D32" i="9"/>
  <c r="D10" i="9"/>
  <c r="D8" i="9"/>
  <c r="D30" i="9"/>
  <c r="D3" i="9"/>
  <c r="D18" i="9"/>
  <c r="D15" i="9"/>
  <c r="D31" i="9"/>
  <c r="I2" i="8" a="1"/>
  <c r="I2" i="8" s="1"/>
  <c r="E2" i="8" a="1"/>
  <c r="E2" i="8" s="1"/>
  <c r="F2" i="5" a="1"/>
  <c r="F2" i="5" s="1"/>
  <c r="D2" i="7" a="1"/>
  <c r="D2" i="7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2" i="5"/>
  <c r="D23" i="5"/>
  <c r="D16" i="5"/>
  <c r="D28" i="5"/>
  <c r="D33" i="5"/>
  <c r="D12" i="5"/>
  <c r="D18" i="5"/>
  <c r="D25" i="5"/>
  <c r="D17" i="5"/>
  <c r="D4" i="5"/>
  <c r="D14" i="5"/>
  <c r="D5" i="5"/>
  <c r="D35" i="5"/>
  <c r="D27" i="5"/>
  <c r="D20" i="5"/>
  <c r="D29" i="5"/>
  <c r="D21" i="5"/>
  <c r="D6" i="5"/>
  <c r="D36" i="5"/>
  <c r="D34" i="5"/>
  <c r="D8" i="5"/>
  <c r="D2" i="5"/>
  <c r="D22" i="5"/>
  <c r="D24" i="5"/>
  <c r="D9" i="5"/>
  <c r="D26" i="5"/>
  <c r="D13" i="5"/>
  <c r="D7" i="5"/>
  <c r="D32" i="5"/>
  <c r="D10" i="5"/>
  <c r="D11" i="5"/>
  <c r="D30" i="5"/>
  <c r="D3" i="5"/>
  <c r="D19" i="5"/>
  <c r="D15" i="5"/>
  <c r="D31" i="5"/>
  <c r="D6" i="4"/>
  <c r="D5" i="4"/>
  <c r="D4" i="4"/>
  <c r="D3" i="4"/>
  <c r="D2" i="4"/>
  <c r="E26" i="9" l="1"/>
  <c r="F26" i="9" s="1"/>
  <c r="E23" i="9"/>
  <c r="E27" i="9"/>
  <c r="F27" i="9" s="1"/>
  <c r="E10" i="9"/>
  <c r="F10" i="9" s="1"/>
  <c r="E5" i="9"/>
  <c r="F5" i="9" s="1"/>
  <c r="E12" i="9"/>
  <c r="F12" i="9" s="1"/>
  <c r="E20" i="9"/>
  <c r="F20" i="9" s="1"/>
  <c r="E33" i="9"/>
  <c r="F33" i="9" s="1"/>
  <c r="E31" i="9"/>
  <c r="F31" i="9" s="1"/>
  <c r="E32" i="9"/>
  <c r="F32" i="9" s="1"/>
  <c r="E13" i="9"/>
  <c r="F13" i="9" s="1"/>
  <c r="E21" i="9"/>
  <c r="F21" i="9" s="1"/>
  <c r="E16" i="9"/>
  <c r="F16" i="9" s="1"/>
  <c r="F23" i="9"/>
  <c r="E35" i="9"/>
  <c r="F35" i="9" s="1"/>
  <c r="E24" i="9"/>
  <c r="F24" i="9" s="1"/>
  <c r="E15" i="9"/>
  <c r="F15" i="9" s="1"/>
  <c r="E14" i="9"/>
  <c r="F14" i="9" s="1"/>
  <c r="E18" i="9"/>
  <c r="F18" i="9" s="1"/>
  <c r="E4" i="9"/>
  <c r="F4" i="9" s="1"/>
  <c r="E3" i="9"/>
  <c r="F3" i="9" s="1"/>
  <c r="E17" i="9"/>
  <c r="F17" i="9" s="1"/>
  <c r="E30" i="9"/>
  <c r="F30" i="9" s="1"/>
  <c r="E25" i="9"/>
  <c r="F25" i="9" s="1"/>
  <c r="E19" i="9"/>
  <c r="F19" i="9" s="1"/>
  <c r="E9" i="9"/>
  <c r="F9" i="9" s="1"/>
  <c r="E6" i="9"/>
  <c r="F6" i="9" s="1"/>
  <c r="E22" i="9"/>
  <c r="F22" i="9" s="1"/>
  <c r="E2" i="9"/>
  <c r="F2" i="9" s="1"/>
  <c r="E11" i="9"/>
  <c r="F11" i="9" s="1"/>
  <c r="E34" i="9"/>
  <c r="F34" i="9" s="1"/>
  <c r="E8" i="9"/>
  <c r="F8" i="9" s="1"/>
  <c r="E36" i="9"/>
  <c r="F36" i="9" s="1"/>
  <c r="E7" i="9"/>
  <c r="F7" i="9" s="1"/>
  <c r="E29" i="9"/>
  <c r="F29" i="9" s="1"/>
  <c r="E28" i="9"/>
  <c r="F28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<sst xmlns="http://schemas.openxmlformats.org/spreadsheetml/2006/main" count="321" uniqueCount="46">
  <si>
    <t>Userid</t>
  </si>
  <si>
    <t>Agent Name</t>
  </si>
  <si>
    <t>Lisa Legg</t>
  </si>
  <si>
    <t>Bobby Brayn</t>
  </si>
  <si>
    <t>Nala Nekk</t>
  </si>
  <si>
    <t>Hansel Hande</t>
  </si>
  <si>
    <t>Francis Fayce</t>
  </si>
  <si>
    <t>Lawrence Lipps</t>
  </si>
  <si>
    <t>Trisha Towz</t>
  </si>
  <si>
    <t>Wally Waistlyin</t>
  </si>
  <si>
    <t>Julius Jawe</t>
  </si>
  <si>
    <t>Brandon Brau</t>
  </si>
  <si>
    <t>Miguel Mussel</t>
  </si>
  <si>
    <t>Henry Heal</t>
  </si>
  <si>
    <t>Arlene Arm-Strong</t>
  </si>
  <si>
    <t>Chandler Chiques</t>
  </si>
  <si>
    <t>Claudine Caff</t>
  </si>
  <si>
    <t>Brayden Bak</t>
  </si>
  <si>
    <t>Charles Chesst</t>
  </si>
  <si>
    <t>Cherrian Chyn</t>
  </si>
  <si>
    <t>Herbert Hedd</t>
  </si>
  <si>
    <t>Nancy Nayl</t>
  </si>
  <si>
    <t>Shermaine Shinn</t>
  </si>
  <si>
    <t>Salman Soul</t>
  </si>
  <si>
    <t>Randall Rist</t>
  </si>
  <si>
    <t>Lincoln Lashe</t>
  </si>
  <si>
    <t>Lamar Lowb</t>
  </si>
  <si>
    <t>Susan Strande</t>
  </si>
  <si>
    <t>Faraz Fut</t>
  </si>
  <si>
    <t>Anna Angkl</t>
  </si>
  <si>
    <t>Rachel Rutes</t>
  </si>
  <si>
    <t>Sarah Skynn</t>
  </si>
  <si>
    <t>Pamela Pawm</t>
  </si>
  <si>
    <t>Nellie Nee</t>
  </si>
  <si>
    <t>Leighton Lidd</t>
  </si>
  <si>
    <t>Quality Score</t>
  </si>
  <si>
    <t>Brittney Bowne</t>
  </si>
  <si>
    <t>Nigel Nockle</t>
  </si>
  <si>
    <t>RANK</t>
  </si>
  <si>
    <t>(Using LARGE function)</t>
  </si>
  <si>
    <t>RANKAVG</t>
  </si>
  <si>
    <t>Rank</t>
  </si>
  <si>
    <t>ORDER</t>
  </si>
  <si>
    <t>Rank Occur</t>
  </si>
  <si>
    <t>UpdatedRank</t>
  </si>
  <si>
    <t>5th 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</si>
</sst>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thin">
        <color theme="4" tint="0.39997558519241921"/>
      </bottom>
      <diagonal/>
    </border>
    <border>
      <left style="medium">
        <color rgb="FFCCCCCC"/>
      </left>
      <right style="thin">
        <color theme="4" tint="0.39997558519241921"/>
      </right>
      <top style="medium">
        <color rgb="FFCCCCCC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theme="4" tint="0.39997558519241921"/>
      </right>
      <top style="medium">
        <color rgb="FFCCCCCC"/>
      </top>
      <bottom style="medium">
        <color rgb="FFCCCCCC"/>
      </bottom>
      <diagonal/>
    </border>
    <border>
      <left/>
      <right style="thin">
        <color rgb="FF8EA9DB"/>
      </right>
      <top style="medium">
        <color rgb="FFCCCCCC"/>
      </top>
      <bottom/>
      <diagonal/>
    </border>
    <border>
      <left style="medium">
        <color rgb="FFCCCCCC"/>
      </left>
      <right style="thin">
        <color theme="4" tint="0.39997558519241921"/>
      </right>
      <top style="medium">
        <color rgb="FFCCCCCC"/>
      </top>
      <bottom/>
      <diagonal/>
    </border>
    <border>
      <left style="medium">
        <color rgb="FFCCCCCC"/>
      </left>
      <right style="thin">
        <color rgb="FF8EA9DB"/>
      </right>
      <top style="medium">
        <color rgb="FFCCCCCC"/>
      </top>
      <bottom style="medium">
        <color rgb="FFCCCCCC"/>
      </bottom>
      <diagonal/>
    </border>
    <border>
      <left/>
      <right style="thin">
        <color rgb="FF8EA9DB"/>
      </right>
      <top style="thin">
        <color theme="4" tint="0.39997558519241921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medium">
        <color rgb="FFCCCCCC"/>
      </bottom>
      <diagonal/>
    </border>
    <border>
      <left style="medium">
        <color rgb="FFCCCCCC"/>
      </left>
      <right style="thin">
        <color rgb="FF8EA9DB"/>
      </right>
      <top style="medium">
        <color rgb="FFCCCCCC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8EA9DB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3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9" fontId="3" fillId="0" borderId="0" xfId="1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9" fontId="3" fillId="0" borderId="1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9" fontId="2" fillId="0" borderId="3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9" fontId="2" fillId="2" borderId="10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9" fontId="3" fillId="3" borderId="10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9" fontId="3" fillId="0" borderId="10" xfId="1" applyNumberFormat="1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/>
    </xf>
    <xf numFmtId="9" fontId="3" fillId="3" borderId="8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9" fontId="3" fillId="0" borderId="14" xfId="1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9" fontId="3" fillId="0" borderId="11" xfId="1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9" fontId="6" fillId="0" borderId="14" xfId="1" applyNumberFormat="1" applyFont="1" applyFill="1" applyBorder="1" applyAlignment="1">
      <alignment horizontal="center"/>
    </xf>
    <xf numFmtId="9" fontId="2" fillId="2" borderId="1" xfId="1" applyNumberFormat="1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9" xfId="0" applyFont="1" applyFill="1" applyBorder="1" applyAlignment="1"/>
    <xf numFmtId="9" fontId="3" fillId="3" borderId="1" xfId="1" applyNumberFormat="1" applyFont="1" applyFill="1" applyBorder="1" applyAlignment="1">
      <alignment horizontal="center"/>
    </xf>
    <xf numFmtId="0" fontId="0" fillId="3" borderId="15" xfId="0" applyFont="1" applyFill="1" applyBorder="1" applyAlignment="1"/>
    <xf numFmtId="0" fontId="0" fillId="3" borderId="15" xfId="0" applyFont="1" applyFill="1" applyBorder="1"/>
    <xf numFmtId="0" fontId="0" fillId="3" borderId="16" xfId="0" applyFont="1" applyFill="1" applyBorder="1" applyAlignment="1"/>
    <xf numFmtId="9" fontId="3" fillId="0" borderId="1" xfId="1" applyNumberFormat="1" applyFont="1" applyBorder="1" applyAlignment="1">
      <alignment horizontal="center"/>
    </xf>
    <xf numFmtId="0" fontId="0" fillId="0" borderId="15" xfId="0" applyFont="1" applyBorder="1" applyAlignment="1"/>
    <xf numFmtId="0" fontId="0" fillId="0" borderId="15" xfId="0" applyFont="1" applyBorder="1"/>
    <xf numFmtId="0" fontId="0" fillId="0" borderId="16" xfId="0" applyFont="1" applyBorder="1" applyAlignment="1"/>
    <xf numFmtId="9" fontId="3" fillId="3" borderId="7" xfId="1" applyNumberFormat="1" applyFont="1" applyFill="1" applyBorder="1" applyAlignment="1">
      <alignment horizontal="center"/>
    </xf>
    <xf numFmtId="0" fontId="0" fillId="3" borderId="13" xfId="0" applyFont="1" applyFill="1" applyBorder="1" applyAlignment="1"/>
    <xf numFmtId="0" fontId="0" fillId="3" borderId="13" xfId="0" applyFont="1" applyFill="1" applyBorder="1"/>
    <xf numFmtId="0" fontId="0" fillId="3" borderId="12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9" fontId="2" fillId="2" borderId="5" xfId="1" applyNumberFormat="1" applyFont="1" applyFill="1" applyBorder="1" applyAlignment="1">
      <alignment horizontal="center"/>
    </xf>
    <xf numFmtId="0" fontId="4" fillId="0" borderId="0" xfId="0" applyFont="1"/>
    <xf numFmtId="0" fontId="2" fillId="2" borderId="2" xfId="0" applyFont="1" applyFill="1" applyBorder="1"/>
    <xf numFmtId="9" fontId="2" fillId="2" borderId="6" xfId="1" applyFont="1" applyFill="1" applyBorder="1"/>
    <xf numFmtId="9" fontId="0" fillId="3" borderId="18" xfId="1" applyFont="1" applyFill="1" applyBorder="1"/>
    <xf numFmtId="9" fontId="0" fillId="0" borderId="18" xfId="1" applyFont="1" applyBorder="1"/>
    <xf numFmtId="9" fontId="0" fillId="3" borderId="17" xfId="1" applyFont="1" applyFill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rgb="FFCCCCCC"/>
        </top>
        <bottom/>
        <vertical/>
        <horizontal/>
      </border>
    </dxf>
    <dxf>
      <border outline="0">
        <left style="medium">
          <color rgb="FFCCCCCC"/>
        </left>
        <right style="thin">
          <color theme="4" tint="0.39997558519241921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rgb="FFCCCCCC"/>
        </top>
        <bottom/>
        <vertical/>
        <horizontal/>
      </border>
    </dxf>
    <dxf>
      <border outline="0">
        <left style="medium">
          <color rgb="FFCCCCCC"/>
        </left>
        <right style="thin">
          <color theme="4" tint="0.39997558519241921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rgb="FFCCCCCC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rgb="FFCCCCCC"/>
        </top>
        <bottom/>
        <vertical/>
        <horizontal/>
      </border>
    </dxf>
    <dxf>
      <border outline="0">
        <left style="medium">
          <color rgb="FFCCCCCC"/>
        </left>
        <right style="thin">
          <color theme="4" tint="0.39997558519241921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/>
        <vertical/>
        <horizontal/>
      </border>
    </dxf>
    <dxf>
      <border outline="0">
        <left style="medium">
          <color rgb="FFCCCCCC"/>
        </left>
        <right style="thin">
          <color theme="4" tint="0.39997558519241921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3EDE73-53A6-4175-B57C-7873C68B80D3}" name="Performance" displayName="Performance" ref="A1:C36" totalsRowShown="0" headerRowDxfId="25" tableBorderDxfId="24">
  <sortState xmlns:xlrd2="http://schemas.microsoft.com/office/spreadsheetml/2017/richdata2" ref="A2:C36">
    <sortCondition ref="B2:B36"/>
  </sortState>
  <tableColumns count="3">
    <tableColumn id="1" xr3:uid="{95BF3AF6-C970-4299-BE2C-DA345D45CC5C}" name="Userid" dataDxfId="10"/>
    <tableColumn id="2" xr3:uid="{85F77725-4049-4B13-B1AB-7F011543E470}" name="Agent Name" dataDxfId="23"/>
    <tableColumn id="3" xr3:uid="{45C37713-32E0-4409-9BE9-8DB79F677EC0}" name="Quality Score" dataDxfId="22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4F766-6918-4F13-9D0C-2A3185CF495B}" name="Performance2" displayName="Performance2" ref="A1:C36" totalsRowShown="0" headerRowDxfId="21" tableBorderDxfId="20">
  <autoFilter ref="A1:C36" xr:uid="{D1C4F766-6918-4F13-9D0C-2A3185CF495B}">
    <filterColumn colId="2">
      <top10 val="5" filterVal="0.97"/>
    </filterColumn>
  </autoFilter>
  <sortState xmlns:xlrd2="http://schemas.microsoft.com/office/spreadsheetml/2017/richdata2" ref="A2:C36">
    <sortCondition descending="1" ref="C1:C36"/>
  </sortState>
  <tableColumns count="3">
    <tableColumn id="1" xr3:uid="{6BFDB19C-BADC-4FAF-92BD-DE5EB2E3C412}" name="Userid" dataDxfId="19"/>
    <tableColumn id="2" xr3:uid="{14C49127-9F6A-477D-8A71-D54F98E83A83}" name="Agent Name" dataDxfId="18"/>
    <tableColumn id="3" xr3:uid="{B02D0A92-302D-426B-BAC2-7F6AE8140BD6}" name="Quality Score" dataDxfId="17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12BEC9-28CF-4352-8299-D77C41A80D05}" name="Performance6" displayName="Performance6" ref="A1:C36" totalsRowShown="0" headerRowDxfId="9" tableBorderDxfId="8">
  <sortState xmlns:xlrd2="http://schemas.microsoft.com/office/spreadsheetml/2017/richdata2" ref="A2:C36">
    <sortCondition ref="B2:B36"/>
  </sortState>
  <tableColumns count="3">
    <tableColumn id="1" xr3:uid="{B5DB68FE-8DBA-439C-8853-617E33254DD5}" name="Userid" dataDxfId="7"/>
    <tableColumn id="2" xr3:uid="{95E71151-2FEB-4D73-90BD-8DF47F116EAD}" name="Agent Name" dataDxfId="6"/>
    <tableColumn id="3" xr3:uid="{0B4EAE4B-3C9D-4C15-B46B-F84D26A2F9CC}" name="Quality Score" dataDxfId="5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04FCE6-72E5-4287-896F-805A6B85BE5C}" name="Performance7" displayName="Performance7" ref="A1:F36" totalsRowShown="0" headerRowDxfId="4" tableBorderDxfId="3">
  <autoFilter ref="A1:F36" xr:uid="{6B04FCE6-72E5-4287-896F-805A6B85BE5C}"/>
  <sortState xmlns:xlrd2="http://schemas.microsoft.com/office/spreadsheetml/2017/richdata2" ref="A2:F36">
    <sortCondition ref="D2:D36"/>
    <sortCondition ref="A2:A36"/>
    <sortCondition ref="F2:F36"/>
  </sortState>
  <tableColumns count="6">
    <tableColumn id="1" xr3:uid="{E3F3447A-D528-4152-9355-8E4EF199D304}" name="Userid" dataDxfId="2"/>
    <tableColumn id="2" xr3:uid="{21D599BB-D36C-4CF9-A326-6A3559D8D165}" name="Agent Name" dataDxfId="1"/>
    <tableColumn id="3" xr3:uid="{24BA4CCE-B6E9-4320-AC39-FBC4F1BEDB27}" name="Quality Score" dataDxfId="0" dataCellStyle="Percent"/>
    <tableColumn id="4" xr3:uid="{D0220E91-7C61-49AB-8B38-7A8D0FCC8776}" name="Rank">
      <calculatedColumnFormula>_xlfn.RANK.EQ(Performance7[[#This Row],[Quality Score]],Performance7[Quality Score],0)</calculatedColumnFormula>
    </tableColumn>
    <tableColumn id="5" xr3:uid="{6124F2A0-526C-48FB-B123-A4636C228C71}" name="Rank Occur">
      <calculatedColumnFormula>COUNTIF($D$2:D2,Performance7[[#This Row],[Rank]])</calculatedColumnFormula>
    </tableColumn>
    <tableColumn id="6" xr3:uid="{3F341E33-4BA8-415A-931A-945F307A44DD}" name="UpdatedRank">
      <calculatedColumnFormula>Performance7[[#This Row],[Rank]]+Performance7[[#This Row],[Rank Occur]]-1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C342-BE0C-4F6F-9874-38BA541E556C}">
  <dimension ref="A1:C36"/>
  <sheetViews>
    <sheetView zoomScaleNormal="100" workbookViewId="0">
      <selection activeCell="C36" sqref="A1:C36"/>
    </sheetView>
  </sheetViews>
  <sheetFormatPr defaultRowHeight="14.4" x14ac:dyDescent="0.3"/>
  <cols>
    <col min="1" max="1" width="11.5546875" style="4" customWidth="1"/>
    <col min="2" max="2" width="16" style="5" bestFit="1" customWidth="1"/>
    <col min="3" max="3" width="15.21875" style="6" customWidth="1"/>
    <col min="4" max="16384" width="8.88671875" style="1"/>
  </cols>
  <sheetData>
    <row r="1" spans="1:3" ht="15" thickBot="1" x14ac:dyDescent="0.35">
      <c r="A1" s="9" t="s">
        <v>0</v>
      </c>
      <c r="B1" s="10" t="s">
        <v>1</v>
      </c>
      <c r="C1" s="11" t="s">
        <v>35</v>
      </c>
    </row>
    <row r="2" spans="1:3" s="2" customFormat="1" ht="15" thickBot="1" x14ac:dyDescent="0.35">
      <c r="A2" s="7">
        <v>810641</v>
      </c>
      <c r="B2" s="3" t="s">
        <v>29</v>
      </c>
      <c r="C2" s="8">
        <v>0.67</v>
      </c>
    </row>
    <row r="3" spans="1:3" s="2" customFormat="1" ht="15" thickBot="1" x14ac:dyDescent="0.35">
      <c r="A3" s="7">
        <v>809807</v>
      </c>
      <c r="B3" s="3" t="s">
        <v>14</v>
      </c>
      <c r="C3" s="8">
        <v>0.81</v>
      </c>
    </row>
    <row r="4" spans="1:3" s="2" customFormat="1" ht="15" thickBot="1" x14ac:dyDescent="0.35">
      <c r="A4" s="7">
        <v>785879</v>
      </c>
      <c r="B4" s="3" t="s">
        <v>3</v>
      </c>
      <c r="C4" s="8">
        <v>0.9</v>
      </c>
    </row>
    <row r="5" spans="1:3" s="2" customFormat="1" ht="15" thickBot="1" x14ac:dyDescent="0.35">
      <c r="A5" s="7">
        <v>809778</v>
      </c>
      <c r="B5" s="3" t="s">
        <v>11</v>
      </c>
      <c r="C5" s="8">
        <v>0.74</v>
      </c>
    </row>
    <row r="6" spans="1:3" s="2" customFormat="1" ht="15" thickBot="1" x14ac:dyDescent="0.35">
      <c r="A6" s="7">
        <v>809264</v>
      </c>
      <c r="B6" s="3" t="s">
        <v>17</v>
      </c>
      <c r="C6" s="8">
        <v>0.64</v>
      </c>
    </row>
    <row r="7" spans="1:3" s="2" customFormat="1" ht="15" thickBot="1" x14ac:dyDescent="0.35">
      <c r="A7" s="7">
        <v>774308</v>
      </c>
      <c r="B7" s="3" t="s">
        <v>36</v>
      </c>
      <c r="C7" s="8">
        <v>0.95</v>
      </c>
    </row>
    <row r="8" spans="1:3" s="2" customFormat="1" ht="15" thickBot="1" x14ac:dyDescent="0.35">
      <c r="A8" s="7">
        <v>809254</v>
      </c>
      <c r="B8" s="3" t="s">
        <v>15</v>
      </c>
      <c r="C8" s="8">
        <v>0.83</v>
      </c>
    </row>
    <row r="9" spans="1:3" s="2" customFormat="1" ht="15" thickBot="1" x14ac:dyDescent="0.35">
      <c r="A9" s="7">
        <v>469821</v>
      </c>
      <c r="B9" s="3" t="s">
        <v>18</v>
      </c>
      <c r="C9" s="8">
        <v>0.79</v>
      </c>
    </row>
    <row r="10" spans="1:3" s="2" customFormat="1" ht="15" thickBot="1" x14ac:dyDescent="0.35">
      <c r="A10" s="7">
        <v>699985</v>
      </c>
      <c r="B10" s="3" t="s">
        <v>19</v>
      </c>
      <c r="C10" s="8">
        <v>0.88</v>
      </c>
    </row>
    <row r="11" spans="1:3" s="2" customFormat="1" ht="15" thickBot="1" x14ac:dyDescent="0.35">
      <c r="A11" s="7">
        <v>410678</v>
      </c>
      <c r="B11" s="3" t="s">
        <v>16</v>
      </c>
      <c r="C11" s="8">
        <v>0.98</v>
      </c>
    </row>
    <row r="12" spans="1:3" s="2" customFormat="1" ht="15" thickBot="1" x14ac:dyDescent="0.35">
      <c r="A12" s="7">
        <v>782263</v>
      </c>
      <c r="B12" s="3" t="s">
        <v>28</v>
      </c>
      <c r="C12" s="8">
        <v>0.92</v>
      </c>
    </row>
    <row r="13" spans="1:3" s="2" customFormat="1" ht="15" thickBot="1" x14ac:dyDescent="0.35">
      <c r="A13" s="7">
        <v>410662</v>
      </c>
      <c r="B13" s="3" t="s">
        <v>6</v>
      </c>
      <c r="C13" s="8">
        <v>0.97</v>
      </c>
    </row>
    <row r="14" spans="1:3" s="2" customFormat="1" ht="15" thickBot="1" x14ac:dyDescent="0.35">
      <c r="A14" s="7">
        <v>809266</v>
      </c>
      <c r="B14" s="3" t="s">
        <v>5</v>
      </c>
      <c r="C14" s="8">
        <v>0.21</v>
      </c>
    </row>
    <row r="15" spans="1:3" s="2" customFormat="1" ht="15" thickBot="1" x14ac:dyDescent="0.35">
      <c r="A15" s="7">
        <v>701618</v>
      </c>
      <c r="B15" s="3" t="s">
        <v>13</v>
      </c>
      <c r="C15" s="8">
        <v>0.77</v>
      </c>
    </row>
    <row r="16" spans="1:3" s="2" customFormat="1" ht="15" thickBot="1" x14ac:dyDescent="0.35">
      <c r="A16" s="7">
        <v>802694</v>
      </c>
      <c r="B16" s="3" t="s">
        <v>20</v>
      </c>
      <c r="C16" s="8">
        <v>0.82</v>
      </c>
    </row>
    <row r="17" spans="1:3" s="2" customFormat="1" ht="15" thickBot="1" x14ac:dyDescent="0.35">
      <c r="A17" s="7">
        <v>799631</v>
      </c>
      <c r="B17" s="3" t="s">
        <v>10</v>
      </c>
      <c r="C17" s="8">
        <v>0.7</v>
      </c>
    </row>
    <row r="18" spans="1:3" s="2" customFormat="1" ht="15" thickBot="1" x14ac:dyDescent="0.35">
      <c r="A18" s="7">
        <v>799543</v>
      </c>
      <c r="B18" s="3" t="s">
        <v>26</v>
      </c>
      <c r="C18" s="8">
        <v>0.82</v>
      </c>
    </row>
    <row r="19" spans="1:3" s="2" customFormat="1" ht="15" thickBot="1" x14ac:dyDescent="0.35">
      <c r="A19" s="7">
        <v>85962</v>
      </c>
      <c r="B19" s="3" t="s">
        <v>7</v>
      </c>
      <c r="C19" s="8">
        <v>0.97</v>
      </c>
    </row>
    <row r="20" spans="1:3" s="2" customFormat="1" ht="15" thickBot="1" x14ac:dyDescent="0.35">
      <c r="A20" s="7">
        <v>802677</v>
      </c>
      <c r="B20" s="3" t="s">
        <v>34</v>
      </c>
      <c r="C20" s="8">
        <v>0</v>
      </c>
    </row>
    <row r="21" spans="1:3" s="2" customFormat="1" ht="15" thickBot="1" x14ac:dyDescent="0.35">
      <c r="A21" s="7">
        <v>809268</v>
      </c>
      <c r="B21" s="3" t="s">
        <v>25</v>
      </c>
      <c r="C21" s="8">
        <v>0.42</v>
      </c>
    </row>
    <row r="22" spans="1:3" s="2" customFormat="1" ht="15" thickBot="1" x14ac:dyDescent="0.35">
      <c r="A22" s="7">
        <v>809823</v>
      </c>
      <c r="B22" s="3" t="s">
        <v>2</v>
      </c>
      <c r="C22" s="8">
        <v>0.96</v>
      </c>
    </row>
    <row r="23" spans="1:3" s="2" customFormat="1" ht="15" thickBot="1" x14ac:dyDescent="0.35">
      <c r="A23" s="7">
        <v>334440</v>
      </c>
      <c r="B23" s="3" t="s">
        <v>12</v>
      </c>
      <c r="C23" s="8">
        <v>1</v>
      </c>
    </row>
    <row r="24" spans="1:3" s="2" customFormat="1" ht="15" thickBot="1" x14ac:dyDescent="0.35">
      <c r="A24" s="7">
        <v>809260</v>
      </c>
      <c r="B24" s="3" t="s">
        <v>4</v>
      </c>
      <c r="C24" s="8">
        <v>0.82</v>
      </c>
    </row>
    <row r="25" spans="1:3" s="2" customFormat="1" ht="15" thickBot="1" x14ac:dyDescent="0.35">
      <c r="A25" s="7">
        <v>810109</v>
      </c>
      <c r="B25" s="3" t="s">
        <v>21</v>
      </c>
      <c r="C25" s="8">
        <v>0.8</v>
      </c>
    </row>
    <row r="26" spans="1:3" s="2" customFormat="1" ht="15" thickBot="1" x14ac:dyDescent="0.35">
      <c r="A26" s="7">
        <v>484339</v>
      </c>
      <c r="B26" s="3" t="s">
        <v>33</v>
      </c>
      <c r="C26" s="8">
        <v>0.96</v>
      </c>
    </row>
    <row r="27" spans="1:3" s="2" customFormat="1" ht="15" thickBot="1" x14ac:dyDescent="0.35">
      <c r="A27" s="7">
        <v>809815</v>
      </c>
      <c r="B27" s="3" t="s">
        <v>37</v>
      </c>
      <c r="C27" s="8">
        <v>0.79</v>
      </c>
    </row>
    <row r="28" spans="1:3" s="2" customFormat="1" ht="15" thickBot="1" x14ac:dyDescent="0.35">
      <c r="A28" s="7">
        <v>717772</v>
      </c>
      <c r="B28" s="3" t="s">
        <v>32</v>
      </c>
      <c r="C28" s="8">
        <v>0.94</v>
      </c>
    </row>
    <row r="29" spans="1:3" s="2" customFormat="1" ht="15" thickBot="1" x14ac:dyDescent="0.35">
      <c r="A29" s="7">
        <v>638187</v>
      </c>
      <c r="B29" s="3" t="s">
        <v>30</v>
      </c>
      <c r="C29" s="8">
        <v>0.97</v>
      </c>
    </row>
    <row r="30" spans="1:3" s="2" customFormat="1" ht="15" thickBot="1" x14ac:dyDescent="0.35">
      <c r="A30" s="7">
        <v>809805</v>
      </c>
      <c r="B30" s="3" t="s">
        <v>24</v>
      </c>
      <c r="C30" s="8">
        <v>0.66</v>
      </c>
    </row>
    <row r="31" spans="1:3" s="2" customFormat="1" ht="15" thickBot="1" x14ac:dyDescent="0.35">
      <c r="A31" s="7">
        <v>785901</v>
      </c>
      <c r="B31" s="3" t="s">
        <v>23</v>
      </c>
      <c r="C31" s="8">
        <v>0.96</v>
      </c>
    </row>
    <row r="32" spans="1:3" s="2" customFormat="1" ht="15" thickBot="1" x14ac:dyDescent="0.35">
      <c r="A32" s="7">
        <v>312060</v>
      </c>
      <c r="B32" s="3" t="s">
        <v>31</v>
      </c>
      <c r="C32" s="8">
        <v>0.96</v>
      </c>
    </row>
    <row r="33" spans="1:3" s="2" customFormat="1" ht="15" thickBot="1" x14ac:dyDescent="0.35">
      <c r="A33" s="7">
        <v>804326</v>
      </c>
      <c r="B33" s="3" t="s">
        <v>22</v>
      </c>
      <c r="C33" s="8">
        <v>0.7</v>
      </c>
    </row>
    <row r="34" spans="1:3" s="2" customFormat="1" ht="15" thickBot="1" x14ac:dyDescent="0.35">
      <c r="A34" s="7">
        <v>717826</v>
      </c>
      <c r="B34" s="3" t="s">
        <v>27</v>
      </c>
      <c r="C34" s="8">
        <v>1</v>
      </c>
    </row>
    <row r="35" spans="1:3" s="2" customFormat="1" ht="15" thickBot="1" x14ac:dyDescent="0.35">
      <c r="A35" s="7">
        <v>799635</v>
      </c>
      <c r="B35" s="3" t="s">
        <v>8</v>
      </c>
      <c r="C35" s="8">
        <v>0.83</v>
      </c>
    </row>
    <row r="36" spans="1:3" s="2" customFormat="1" x14ac:dyDescent="0.3">
      <c r="A36" s="7">
        <v>545771</v>
      </c>
      <c r="B36" s="3" t="s">
        <v>9</v>
      </c>
      <c r="C36" s="8">
        <v>0.91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7023-23FB-4125-8337-739735FF1112}">
  <dimension ref="A1:C36"/>
  <sheetViews>
    <sheetView workbookViewId="0">
      <selection activeCell="D38" sqref="D38"/>
    </sheetView>
  </sheetViews>
  <sheetFormatPr defaultRowHeight="14.4" x14ac:dyDescent="0.3"/>
  <cols>
    <col min="1" max="1" width="11.5546875" style="4" customWidth="1"/>
    <col min="2" max="2" width="16" style="5" bestFit="1" customWidth="1"/>
    <col min="3" max="3" width="15.21875" style="6" customWidth="1"/>
    <col min="4" max="4" width="15.88671875" style="1" customWidth="1"/>
    <col min="5" max="16384" width="8.88671875" style="1"/>
  </cols>
  <sheetData>
    <row r="1" spans="1:3" ht="15" thickBot="1" x14ac:dyDescent="0.35">
      <c r="A1" s="9" t="s">
        <v>0</v>
      </c>
      <c r="B1" s="10" t="s">
        <v>1</v>
      </c>
      <c r="C1" s="11" t="s">
        <v>35</v>
      </c>
    </row>
    <row r="2" spans="1:3" s="2" customFormat="1" ht="15" thickBot="1" x14ac:dyDescent="0.35">
      <c r="A2" s="7">
        <v>334440</v>
      </c>
      <c r="B2" s="3" t="s">
        <v>12</v>
      </c>
      <c r="C2" s="8">
        <v>1</v>
      </c>
    </row>
    <row r="3" spans="1:3" s="2" customFormat="1" ht="15" thickBot="1" x14ac:dyDescent="0.35">
      <c r="A3" s="7">
        <v>717826</v>
      </c>
      <c r="B3" s="3" t="s">
        <v>27</v>
      </c>
      <c r="C3" s="8">
        <v>1</v>
      </c>
    </row>
    <row r="4" spans="1:3" s="2" customFormat="1" ht="15" thickBot="1" x14ac:dyDescent="0.35">
      <c r="A4" s="7">
        <v>410678</v>
      </c>
      <c r="B4" s="3" t="s">
        <v>16</v>
      </c>
      <c r="C4" s="8">
        <v>0.98</v>
      </c>
    </row>
    <row r="5" spans="1:3" s="2" customFormat="1" ht="15" thickBot="1" x14ac:dyDescent="0.35">
      <c r="A5" s="7">
        <v>410662</v>
      </c>
      <c r="B5" s="3" t="s">
        <v>6</v>
      </c>
      <c r="C5" s="8">
        <v>0.97</v>
      </c>
    </row>
    <row r="6" spans="1:3" s="2" customFormat="1" ht="15" thickBot="1" x14ac:dyDescent="0.35">
      <c r="A6" s="7">
        <v>85962</v>
      </c>
      <c r="B6" s="3" t="s">
        <v>7</v>
      </c>
      <c r="C6" s="8">
        <v>0.97</v>
      </c>
    </row>
    <row r="7" spans="1:3" s="2" customFormat="1" x14ac:dyDescent="0.3">
      <c r="A7" s="7">
        <v>638187</v>
      </c>
      <c r="B7" s="3" t="s">
        <v>30</v>
      </c>
      <c r="C7" s="8">
        <v>0.97</v>
      </c>
    </row>
    <row r="8" spans="1:3" s="2" customFormat="1" hidden="1" x14ac:dyDescent="0.3">
      <c r="A8" s="7">
        <v>809823</v>
      </c>
      <c r="B8" s="3" t="s">
        <v>2</v>
      </c>
      <c r="C8" s="8">
        <v>0.96</v>
      </c>
    </row>
    <row r="9" spans="1:3" s="2" customFormat="1" hidden="1" x14ac:dyDescent="0.3">
      <c r="A9" s="7">
        <v>484339</v>
      </c>
      <c r="B9" s="3" t="s">
        <v>33</v>
      </c>
      <c r="C9" s="8">
        <v>0.96</v>
      </c>
    </row>
    <row r="10" spans="1:3" s="2" customFormat="1" hidden="1" x14ac:dyDescent="0.3">
      <c r="A10" s="7">
        <v>785901</v>
      </c>
      <c r="B10" s="3" t="s">
        <v>23</v>
      </c>
      <c r="C10" s="8">
        <v>0.96</v>
      </c>
    </row>
    <row r="11" spans="1:3" s="2" customFormat="1" hidden="1" x14ac:dyDescent="0.3">
      <c r="A11" s="7">
        <v>312060</v>
      </c>
      <c r="B11" s="3" t="s">
        <v>31</v>
      </c>
      <c r="C11" s="8">
        <v>0.96</v>
      </c>
    </row>
    <row r="12" spans="1:3" s="2" customFormat="1" hidden="1" x14ac:dyDescent="0.3">
      <c r="A12" s="7">
        <v>774308</v>
      </c>
      <c r="B12" s="3" t="s">
        <v>36</v>
      </c>
      <c r="C12" s="8">
        <v>0.95</v>
      </c>
    </row>
    <row r="13" spans="1:3" s="2" customFormat="1" hidden="1" x14ac:dyDescent="0.3">
      <c r="A13" s="7">
        <v>717772</v>
      </c>
      <c r="B13" s="3" t="s">
        <v>32</v>
      </c>
      <c r="C13" s="8">
        <v>0.94</v>
      </c>
    </row>
    <row r="14" spans="1:3" s="2" customFormat="1" hidden="1" x14ac:dyDescent="0.3">
      <c r="A14" s="7">
        <v>782263</v>
      </c>
      <c r="B14" s="3" t="s">
        <v>28</v>
      </c>
      <c r="C14" s="8">
        <v>0.92</v>
      </c>
    </row>
    <row r="15" spans="1:3" s="2" customFormat="1" hidden="1" x14ac:dyDescent="0.3">
      <c r="A15" s="7">
        <v>545771</v>
      </c>
      <c r="B15" s="3" t="s">
        <v>9</v>
      </c>
      <c r="C15" s="8">
        <v>0.91</v>
      </c>
    </row>
    <row r="16" spans="1:3" s="2" customFormat="1" hidden="1" x14ac:dyDescent="0.3">
      <c r="A16" s="7">
        <v>785879</v>
      </c>
      <c r="B16" s="3" t="s">
        <v>3</v>
      </c>
      <c r="C16" s="8">
        <v>0.9</v>
      </c>
    </row>
    <row r="17" spans="1:3" s="2" customFormat="1" hidden="1" x14ac:dyDescent="0.3">
      <c r="A17" s="7">
        <v>699985</v>
      </c>
      <c r="B17" s="3" t="s">
        <v>19</v>
      </c>
      <c r="C17" s="8">
        <v>0.88</v>
      </c>
    </row>
    <row r="18" spans="1:3" s="2" customFormat="1" hidden="1" x14ac:dyDescent="0.3">
      <c r="A18" s="7">
        <v>809254</v>
      </c>
      <c r="B18" s="3" t="s">
        <v>15</v>
      </c>
      <c r="C18" s="8">
        <v>0.83</v>
      </c>
    </row>
    <row r="19" spans="1:3" s="2" customFormat="1" hidden="1" x14ac:dyDescent="0.3">
      <c r="A19" s="7">
        <v>799635</v>
      </c>
      <c r="B19" s="3" t="s">
        <v>8</v>
      </c>
      <c r="C19" s="8">
        <v>0.83</v>
      </c>
    </row>
    <row r="20" spans="1:3" s="2" customFormat="1" hidden="1" x14ac:dyDescent="0.3">
      <c r="A20" s="7">
        <v>802694</v>
      </c>
      <c r="B20" s="3" t="s">
        <v>20</v>
      </c>
      <c r="C20" s="8">
        <v>0.82</v>
      </c>
    </row>
    <row r="21" spans="1:3" s="2" customFormat="1" hidden="1" x14ac:dyDescent="0.3">
      <c r="A21" s="7">
        <v>799543</v>
      </c>
      <c r="B21" s="3" t="s">
        <v>26</v>
      </c>
      <c r="C21" s="8">
        <v>0.82</v>
      </c>
    </row>
    <row r="22" spans="1:3" s="2" customFormat="1" hidden="1" x14ac:dyDescent="0.3">
      <c r="A22" s="7">
        <v>809260</v>
      </c>
      <c r="B22" s="3" t="s">
        <v>4</v>
      </c>
      <c r="C22" s="8">
        <v>0.82</v>
      </c>
    </row>
    <row r="23" spans="1:3" s="2" customFormat="1" hidden="1" x14ac:dyDescent="0.3">
      <c r="A23" s="7">
        <v>809807</v>
      </c>
      <c r="B23" s="3" t="s">
        <v>14</v>
      </c>
      <c r="C23" s="8">
        <v>0.81</v>
      </c>
    </row>
    <row r="24" spans="1:3" s="2" customFormat="1" hidden="1" x14ac:dyDescent="0.3">
      <c r="A24" s="7">
        <v>810109</v>
      </c>
      <c r="B24" s="3" t="s">
        <v>21</v>
      </c>
      <c r="C24" s="8">
        <v>0.8</v>
      </c>
    </row>
    <row r="25" spans="1:3" s="2" customFormat="1" hidden="1" x14ac:dyDescent="0.3">
      <c r="A25" s="7">
        <v>469821</v>
      </c>
      <c r="B25" s="3" t="s">
        <v>18</v>
      </c>
      <c r="C25" s="8">
        <v>0.79</v>
      </c>
    </row>
    <row r="26" spans="1:3" s="2" customFormat="1" hidden="1" x14ac:dyDescent="0.3">
      <c r="A26" s="7">
        <v>809815</v>
      </c>
      <c r="B26" s="3" t="s">
        <v>37</v>
      </c>
      <c r="C26" s="8">
        <v>0.79</v>
      </c>
    </row>
    <row r="27" spans="1:3" s="2" customFormat="1" hidden="1" x14ac:dyDescent="0.3">
      <c r="A27" s="7">
        <v>701618</v>
      </c>
      <c r="B27" s="3" t="s">
        <v>13</v>
      </c>
      <c r="C27" s="8">
        <v>0.77</v>
      </c>
    </row>
    <row r="28" spans="1:3" s="2" customFormat="1" hidden="1" x14ac:dyDescent="0.3">
      <c r="A28" s="7">
        <v>809778</v>
      </c>
      <c r="B28" s="3" t="s">
        <v>11</v>
      </c>
      <c r="C28" s="8">
        <v>0.74</v>
      </c>
    </row>
    <row r="29" spans="1:3" s="2" customFormat="1" hidden="1" x14ac:dyDescent="0.3">
      <c r="A29" s="7">
        <v>799631</v>
      </c>
      <c r="B29" s="3" t="s">
        <v>10</v>
      </c>
      <c r="C29" s="8">
        <v>0.7</v>
      </c>
    </row>
    <row r="30" spans="1:3" s="2" customFormat="1" hidden="1" x14ac:dyDescent="0.3">
      <c r="A30" s="7">
        <v>804326</v>
      </c>
      <c r="B30" s="3" t="s">
        <v>22</v>
      </c>
      <c r="C30" s="8">
        <v>0.7</v>
      </c>
    </row>
    <row r="31" spans="1:3" s="2" customFormat="1" hidden="1" x14ac:dyDescent="0.3">
      <c r="A31" s="7">
        <v>810641</v>
      </c>
      <c r="B31" s="3" t="s">
        <v>29</v>
      </c>
      <c r="C31" s="8">
        <v>0.67</v>
      </c>
    </row>
    <row r="32" spans="1:3" s="2" customFormat="1" hidden="1" x14ac:dyDescent="0.3">
      <c r="A32" s="7">
        <v>809805</v>
      </c>
      <c r="B32" s="3" t="s">
        <v>24</v>
      </c>
      <c r="C32" s="8">
        <v>0.66</v>
      </c>
    </row>
    <row r="33" spans="1:3" s="2" customFormat="1" hidden="1" x14ac:dyDescent="0.3">
      <c r="A33" s="7">
        <v>809264</v>
      </c>
      <c r="B33" s="3" t="s">
        <v>17</v>
      </c>
      <c r="C33" s="8">
        <v>0.64</v>
      </c>
    </row>
    <row r="34" spans="1:3" s="2" customFormat="1" hidden="1" x14ac:dyDescent="0.3">
      <c r="A34" s="7">
        <v>809268</v>
      </c>
      <c r="B34" s="3" t="s">
        <v>25</v>
      </c>
      <c r="C34" s="8">
        <v>0.42</v>
      </c>
    </row>
    <row r="35" spans="1:3" s="2" customFormat="1" hidden="1" x14ac:dyDescent="0.3">
      <c r="A35" s="7">
        <v>809266</v>
      </c>
      <c r="B35" s="3" t="s">
        <v>5</v>
      </c>
      <c r="C35" s="8">
        <v>0.21</v>
      </c>
    </row>
    <row r="36" spans="1:3" s="2" customFormat="1" hidden="1" x14ac:dyDescent="0.3">
      <c r="A36" s="7">
        <v>802677</v>
      </c>
      <c r="B36" s="3" t="s">
        <v>34</v>
      </c>
      <c r="C36" s="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BCAF-970B-4B91-A409-CD0C15B66E8B}">
  <dimension ref="A1:E36"/>
  <sheetViews>
    <sheetView workbookViewId="0">
      <selection activeCell="E2" sqref="E2"/>
    </sheetView>
  </sheetViews>
  <sheetFormatPr defaultRowHeight="14.4" x14ac:dyDescent="0.3"/>
  <cols>
    <col min="1" max="1" width="11.5546875" style="4" customWidth="1"/>
    <col min="2" max="2" width="16" style="5" bestFit="1" customWidth="1"/>
    <col min="3" max="3" width="15.21875" style="6" customWidth="1"/>
    <col min="4" max="16384" width="8.88671875" style="1"/>
  </cols>
  <sheetData>
    <row r="1" spans="1:5" ht="15" thickBot="1" x14ac:dyDescent="0.35">
      <c r="A1" s="12" t="s">
        <v>0</v>
      </c>
      <c r="B1" s="13" t="s">
        <v>1</v>
      </c>
      <c r="C1" s="14" t="s">
        <v>35</v>
      </c>
      <c r="D1" s="1" t="s">
        <v>38</v>
      </c>
      <c r="E1" s="1" t="s">
        <v>39</v>
      </c>
    </row>
    <row r="2" spans="1:5" s="2" customFormat="1" ht="15" thickBot="1" x14ac:dyDescent="0.35">
      <c r="A2" s="15">
        <v>810641</v>
      </c>
      <c r="B2" s="16" t="s">
        <v>29</v>
      </c>
      <c r="C2" s="17">
        <v>0.67</v>
      </c>
      <c r="D2" s="2">
        <f>LARGE($C$2:$C$36, 1)</f>
        <v>1</v>
      </c>
    </row>
    <row r="3" spans="1:5" s="2" customFormat="1" ht="15" thickBot="1" x14ac:dyDescent="0.35">
      <c r="A3" s="18">
        <v>809807</v>
      </c>
      <c r="B3" s="19" t="s">
        <v>14</v>
      </c>
      <c r="C3" s="20">
        <v>0.81</v>
      </c>
      <c r="D3" s="2">
        <f>LARGE($C$2:$C$36, 2)</f>
        <v>1</v>
      </c>
    </row>
    <row r="4" spans="1:5" s="2" customFormat="1" ht="15" thickBot="1" x14ac:dyDescent="0.35">
      <c r="A4" s="15">
        <v>785879</v>
      </c>
      <c r="B4" s="16" t="s">
        <v>3</v>
      </c>
      <c r="C4" s="17">
        <v>0.9</v>
      </c>
      <c r="D4" s="2">
        <f>LARGE($C$2:$C$36, 3)</f>
        <v>0.98</v>
      </c>
    </row>
    <row r="5" spans="1:5" s="2" customFormat="1" ht="15" thickBot="1" x14ac:dyDescent="0.35">
      <c r="A5" s="18">
        <v>809778</v>
      </c>
      <c r="B5" s="19" t="s">
        <v>11</v>
      </c>
      <c r="C5" s="20">
        <v>0.74</v>
      </c>
      <c r="D5" s="2">
        <f>LARGE($C$2:$C$36, 4)</f>
        <v>0.97</v>
      </c>
    </row>
    <row r="6" spans="1:5" s="2" customFormat="1" ht="15" thickBot="1" x14ac:dyDescent="0.35">
      <c r="A6" s="15">
        <v>809264</v>
      </c>
      <c r="B6" s="16" t="s">
        <v>17</v>
      </c>
      <c r="C6" s="17">
        <v>0.64</v>
      </c>
      <c r="D6" s="2">
        <f>LARGE($C$2:$C$36, 5)</f>
        <v>0.97</v>
      </c>
    </row>
    <row r="7" spans="1:5" s="2" customFormat="1" ht="15" thickBot="1" x14ac:dyDescent="0.35">
      <c r="A7" s="18">
        <v>774308</v>
      </c>
      <c r="B7" s="19" t="s">
        <v>36</v>
      </c>
      <c r="C7" s="20">
        <v>0.95</v>
      </c>
    </row>
    <row r="8" spans="1:5" s="2" customFormat="1" ht="15" thickBot="1" x14ac:dyDescent="0.35">
      <c r="A8" s="15">
        <v>809254</v>
      </c>
      <c r="B8" s="16" t="s">
        <v>15</v>
      </c>
      <c r="C8" s="17">
        <v>0.83</v>
      </c>
    </row>
    <row r="9" spans="1:5" s="2" customFormat="1" ht="15" thickBot="1" x14ac:dyDescent="0.35">
      <c r="A9" s="18">
        <v>469821</v>
      </c>
      <c r="B9" s="19" t="s">
        <v>18</v>
      </c>
      <c r="C9" s="20">
        <v>0.79</v>
      </c>
    </row>
    <row r="10" spans="1:5" s="2" customFormat="1" ht="15" thickBot="1" x14ac:dyDescent="0.35">
      <c r="A10" s="15">
        <v>699985</v>
      </c>
      <c r="B10" s="16" t="s">
        <v>19</v>
      </c>
      <c r="C10" s="17">
        <v>0.88</v>
      </c>
    </row>
    <row r="11" spans="1:5" s="2" customFormat="1" ht="15" thickBot="1" x14ac:dyDescent="0.35">
      <c r="A11" s="18">
        <v>410678</v>
      </c>
      <c r="B11" s="19" t="s">
        <v>16</v>
      </c>
      <c r="C11" s="20">
        <v>0.98</v>
      </c>
    </row>
    <row r="12" spans="1:5" s="2" customFormat="1" ht="15" thickBot="1" x14ac:dyDescent="0.35">
      <c r="A12" s="15">
        <v>782263</v>
      </c>
      <c r="B12" s="16" t="s">
        <v>28</v>
      </c>
      <c r="C12" s="17">
        <v>0.92</v>
      </c>
    </row>
    <row r="13" spans="1:5" s="2" customFormat="1" ht="15" thickBot="1" x14ac:dyDescent="0.35">
      <c r="A13" s="18">
        <v>410662</v>
      </c>
      <c r="B13" s="19" t="s">
        <v>6</v>
      </c>
      <c r="C13" s="20">
        <v>0.97</v>
      </c>
    </row>
    <row r="14" spans="1:5" s="2" customFormat="1" ht="15" thickBot="1" x14ac:dyDescent="0.35">
      <c r="A14" s="15">
        <v>809266</v>
      </c>
      <c r="B14" s="16" t="s">
        <v>5</v>
      </c>
      <c r="C14" s="17">
        <v>0.21</v>
      </c>
    </row>
    <row r="15" spans="1:5" s="2" customFormat="1" ht="15" thickBot="1" x14ac:dyDescent="0.35">
      <c r="A15" s="18">
        <v>701618</v>
      </c>
      <c r="B15" s="19" t="s">
        <v>13</v>
      </c>
      <c r="C15" s="20">
        <v>0.77</v>
      </c>
    </row>
    <row r="16" spans="1:5" s="2" customFormat="1" ht="15" thickBot="1" x14ac:dyDescent="0.35">
      <c r="A16" s="15">
        <v>802694</v>
      </c>
      <c r="B16" s="16" t="s">
        <v>20</v>
      </c>
      <c r="C16" s="17">
        <v>0.82</v>
      </c>
    </row>
    <row r="17" spans="1:3" s="2" customFormat="1" ht="15" thickBot="1" x14ac:dyDescent="0.35">
      <c r="A17" s="18">
        <v>799631</v>
      </c>
      <c r="B17" s="19" t="s">
        <v>10</v>
      </c>
      <c r="C17" s="20">
        <v>0.7</v>
      </c>
    </row>
    <row r="18" spans="1:3" s="2" customFormat="1" ht="15" thickBot="1" x14ac:dyDescent="0.35">
      <c r="A18" s="15">
        <v>799543</v>
      </c>
      <c r="B18" s="16" t="s">
        <v>26</v>
      </c>
      <c r="C18" s="17">
        <v>0.82</v>
      </c>
    </row>
    <row r="19" spans="1:3" s="2" customFormat="1" ht="15" thickBot="1" x14ac:dyDescent="0.35">
      <c r="A19" s="18">
        <v>85962</v>
      </c>
      <c r="B19" s="19" t="s">
        <v>7</v>
      </c>
      <c r="C19" s="20">
        <v>0.97</v>
      </c>
    </row>
    <row r="20" spans="1:3" s="2" customFormat="1" ht="15" thickBot="1" x14ac:dyDescent="0.35">
      <c r="A20" s="15">
        <v>802677</v>
      </c>
      <c r="B20" s="16" t="s">
        <v>34</v>
      </c>
      <c r="C20" s="17">
        <v>0</v>
      </c>
    </row>
    <row r="21" spans="1:3" s="2" customFormat="1" ht="15" thickBot="1" x14ac:dyDescent="0.35">
      <c r="A21" s="18">
        <v>809268</v>
      </c>
      <c r="B21" s="19" t="s">
        <v>25</v>
      </c>
      <c r="C21" s="20">
        <v>0.42</v>
      </c>
    </row>
    <row r="22" spans="1:3" s="2" customFormat="1" ht="15" thickBot="1" x14ac:dyDescent="0.35">
      <c r="A22" s="15">
        <v>809823</v>
      </c>
      <c r="B22" s="16" t="s">
        <v>2</v>
      </c>
      <c r="C22" s="17">
        <v>0.96</v>
      </c>
    </row>
    <row r="23" spans="1:3" s="2" customFormat="1" ht="15" thickBot="1" x14ac:dyDescent="0.35">
      <c r="A23" s="18">
        <v>334440</v>
      </c>
      <c r="B23" s="19" t="s">
        <v>12</v>
      </c>
      <c r="C23" s="20">
        <v>1</v>
      </c>
    </row>
    <row r="24" spans="1:3" s="2" customFormat="1" ht="15" thickBot="1" x14ac:dyDescent="0.35">
      <c r="A24" s="15">
        <v>809260</v>
      </c>
      <c r="B24" s="16" t="s">
        <v>4</v>
      </c>
      <c r="C24" s="17">
        <v>0.82</v>
      </c>
    </row>
    <row r="25" spans="1:3" s="2" customFormat="1" ht="15" thickBot="1" x14ac:dyDescent="0.35">
      <c r="A25" s="18">
        <v>810109</v>
      </c>
      <c r="B25" s="19" t="s">
        <v>21</v>
      </c>
      <c r="C25" s="20">
        <v>0.8</v>
      </c>
    </row>
    <row r="26" spans="1:3" s="2" customFormat="1" ht="15" thickBot="1" x14ac:dyDescent="0.35">
      <c r="A26" s="15">
        <v>484339</v>
      </c>
      <c r="B26" s="16" t="s">
        <v>33</v>
      </c>
      <c r="C26" s="17">
        <v>0.96</v>
      </c>
    </row>
    <row r="27" spans="1:3" s="2" customFormat="1" ht="15" thickBot="1" x14ac:dyDescent="0.35">
      <c r="A27" s="18">
        <v>809815</v>
      </c>
      <c r="B27" s="19" t="s">
        <v>37</v>
      </c>
      <c r="C27" s="20">
        <v>0.79</v>
      </c>
    </row>
    <row r="28" spans="1:3" s="2" customFormat="1" ht="15" thickBot="1" x14ac:dyDescent="0.35">
      <c r="A28" s="15">
        <v>717772</v>
      </c>
      <c r="B28" s="16" t="s">
        <v>32</v>
      </c>
      <c r="C28" s="17">
        <v>0.94</v>
      </c>
    </row>
    <row r="29" spans="1:3" s="2" customFormat="1" ht="15" thickBot="1" x14ac:dyDescent="0.35">
      <c r="A29" s="18">
        <v>638187</v>
      </c>
      <c r="B29" s="19" t="s">
        <v>30</v>
      </c>
      <c r="C29" s="20">
        <v>0.97</v>
      </c>
    </row>
    <row r="30" spans="1:3" s="2" customFormat="1" ht="15" thickBot="1" x14ac:dyDescent="0.35">
      <c r="A30" s="15">
        <v>809805</v>
      </c>
      <c r="B30" s="16" t="s">
        <v>24</v>
      </c>
      <c r="C30" s="17">
        <v>0.66</v>
      </c>
    </row>
    <row r="31" spans="1:3" s="2" customFormat="1" ht="15" thickBot="1" x14ac:dyDescent="0.35">
      <c r="A31" s="18">
        <v>785901</v>
      </c>
      <c r="B31" s="19" t="s">
        <v>23</v>
      </c>
      <c r="C31" s="20">
        <v>0.96</v>
      </c>
    </row>
    <row r="32" spans="1:3" s="2" customFormat="1" ht="15" thickBot="1" x14ac:dyDescent="0.35">
      <c r="A32" s="15">
        <v>312060</v>
      </c>
      <c r="B32" s="16" t="s">
        <v>31</v>
      </c>
      <c r="C32" s="17">
        <v>0.96</v>
      </c>
    </row>
    <row r="33" spans="1:3" s="2" customFormat="1" ht="15" thickBot="1" x14ac:dyDescent="0.35">
      <c r="A33" s="18">
        <v>804326</v>
      </c>
      <c r="B33" s="19" t="s">
        <v>22</v>
      </c>
      <c r="C33" s="20">
        <v>0.7</v>
      </c>
    </row>
    <row r="34" spans="1:3" s="2" customFormat="1" ht="15" thickBot="1" x14ac:dyDescent="0.35">
      <c r="A34" s="15">
        <v>717826</v>
      </c>
      <c r="B34" s="16" t="s">
        <v>27</v>
      </c>
      <c r="C34" s="17">
        <v>1</v>
      </c>
    </row>
    <row r="35" spans="1:3" s="2" customFormat="1" ht="15" thickBot="1" x14ac:dyDescent="0.35">
      <c r="A35" s="18">
        <v>799635</v>
      </c>
      <c r="B35" s="19" t="s">
        <v>8</v>
      </c>
      <c r="C35" s="20">
        <v>0.83</v>
      </c>
    </row>
    <row r="36" spans="1:3" s="2" customFormat="1" ht="15" thickBot="1" x14ac:dyDescent="0.35">
      <c r="A36" s="21">
        <v>545771</v>
      </c>
      <c r="B36" s="22" t="s">
        <v>9</v>
      </c>
      <c r="C36" s="23">
        <v>0.91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DEE1-6D2F-4093-A9B7-9AD5E9B0F8D2}">
  <dimension ref="A1:F36"/>
  <sheetViews>
    <sheetView workbookViewId="0">
      <selection activeCell="I18" sqref="I18"/>
    </sheetView>
  </sheetViews>
  <sheetFormatPr defaultRowHeight="14.4" x14ac:dyDescent="0.3"/>
  <cols>
    <col min="1" max="1" width="11.5546875" style="4" customWidth="1"/>
    <col min="2" max="2" width="16" style="5" bestFit="1" customWidth="1"/>
    <col min="3" max="3" width="15.21875" style="6" customWidth="1"/>
    <col min="4" max="4" width="8.88671875" style="1"/>
    <col min="5" max="5" width="13.6640625" style="1" customWidth="1"/>
    <col min="6" max="16384" width="8.88671875" style="1"/>
  </cols>
  <sheetData>
    <row r="1" spans="1:6" ht="15" thickBot="1" x14ac:dyDescent="0.35">
      <c r="A1" s="12" t="s">
        <v>0</v>
      </c>
      <c r="B1" s="13" t="s">
        <v>1</v>
      </c>
      <c r="C1" s="32" t="s">
        <v>35</v>
      </c>
      <c r="D1" s="33" t="s">
        <v>38</v>
      </c>
      <c r="E1" s="33" t="s">
        <v>40</v>
      </c>
      <c r="F1" s="34" t="s">
        <v>42</v>
      </c>
    </row>
    <row r="2" spans="1:6" s="2" customFormat="1" ht="15" thickBot="1" x14ac:dyDescent="0.35">
      <c r="A2" s="15">
        <v>334440</v>
      </c>
      <c r="B2" s="16" t="s">
        <v>12</v>
      </c>
      <c r="C2" s="35">
        <v>1</v>
      </c>
      <c r="D2" s="36">
        <f>RANK(Solution3!$C2,Solution3!$C$2:$C$36,0)</f>
        <v>1</v>
      </c>
      <c r="E2" s="37">
        <f>_xlfn.RANK.AVG(Solution3!$C2,Solution3!$C$2:$C$36,0)</f>
        <v>1.5</v>
      </c>
      <c r="F2" s="38" cm="1">
        <f t="array" ref="F2:F6">_xlfn.SEQUENCE(5)</f>
        <v>1</v>
      </c>
    </row>
    <row r="3" spans="1:6" s="2" customFormat="1" ht="15" thickBot="1" x14ac:dyDescent="0.35">
      <c r="A3" s="18">
        <v>717826</v>
      </c>
      <c r="B3" s="19" t="s">
        <v>27</v>
      </c>
      <c r="C3" s="39">
        <v>1</v>
      </c>
      <c r="D3" s="40">
        <f>RANK(Solution3!$C3,Solution3!$C$2:$C$36,0)</f>
        <v>1</v>
      </c>
      <c r="E3" s="41">
        <f>_xlfn.RANK.AVG(Solution3!$C3,Solution3!$C$2:$C$36,0)</f>
        <v>1.5</v>
      </c>
      <c r="F3" s="42">
        <v>2</v>
      </c>
    </row>
    <row r="4" spans="1:6" s="2" customFormat="1" ht="15" thickBot="1" x14ac:dyDescent="0.35">
      <c r="A4" s="15">
        <v>410678</v>
      </c>
      <c r="B4" s="16" t="s">
        <v>16</v>
      </c>
      <c r="C4" s="35">
        <v>0.98</v>
      </c>
      <c r="D4" s="36">
        <f>RANK(Solution3!$C4,Solution3!$C$2:$C$36,0)</f>
        <v>3</v>
      </c>
      <c r="E4" s="37">
        <f>_xlfn.RANK.AVG(Solution3!$C4,Solution3!$C$2:$C$36,0)</f>
        <v>3</v>
      </c>
      <c r="F4" s="38">
        <v>3</v>
      </c>
    </row>
    <row r="5" spans="1:6" s="2" customFormat="1" ht="15" thickBot="1" x14ac:dyDescent="0.35">
      <c r="A5" s="18">
        <v>410662</v>
      </c>
      <c r="B5" s="19" t="s">
        <v>6</v>
      </c>
      <c r="C5" s="39">
        <v>0.97</v>
      </c>
      <c r="D5" s="40">
        <f>RANK(Solution3!$C5,Solution3!$C$2:$C$36,0)</f>
        <v>4</v>
      </c>
      <c r="E5" s="41">
        <f>_xlfn.RANK.AVG(Solution3!$C5,Solution3!$C$2:$C$36,0)</f>
        <v>5</v>
      </c>
      <c r="F5" s="42">
        <v>4</v>
      </c>
    </row>
    <row r="6" spans="1:6" s="2" customFormat="1" ht="15" thickBot="1" x14ac:dyDescent="0.35">
      <c r="A6" s="15">
        <v>85962</v>
      </c>
      <c r="B6" s="16" t="s">
        <v>7</v>
      </c>
      <c r="C6" s="35">
        <v>0.97</v>
      </c>
      <c r="D6" s="36">
        <f>RANK(Solution3!$C6,Solution3!$C$2:$C$36,0)</f>
        <v>4</v>
      </c>
      <c r="E6" s="37">
        <f>_xlfn.RANK.AVG(Solution3!$C6,Solution3!$C$2:$C$36,0)</f>
        <v>5</v>
      </c>
      <c r="F6" s="38">
        <v>5</v>
      </c>
    </row>
    <row r="7" spans="1:6" s="2" customFormat="1" ht="15" thickBot="1" x14ac:dyDescent="0.35">
      <c r="A7" s="18">
        <v>638187</v>
      </c>
      <c r="B7" s="19" t="s">
        <v>30</v>
      </c>
      <c r="C7" s="39">
        <v>0.97</v>
      </c>
      <c r="D7" s="40">
        <f>RANK(Solution3!$C7,Solution3!$C$2:$C$36,0)</f>
        <v>4</v>
      </c>
      <c r="E7" s="41">
        <f>_xlfn.RANK.AVG(Solution3!$C7,Solution3!$C$2:$C$36,0)</f>
        <v>5</v>
      </c>
      <c r="F7" s="42"/>
    </row>
    <row r="8" spans="1:6" s="2" customFormat="1" ht="15" thickBot="1" x14ac:dyDescent="0.35">
      <c r="A8" s="15">
        <v>809823</v>
      </c>
      <c r="B8" s="16" t="s">
        <v>2</v>
      </c>
      <c r="C8" s="35">
        <v>0.96</v>
      </c>
      <c r="D8" s="36">
        <f>RANK(Solution3!$C8,Solution3!$C$2:$C$36,0)</f>
        <v>7</v>
      </c>
      <c r="E8" s="37">
        <f>_xlfn.RANK.AVG(Solution3!$C8,Solution3!$C$2:$C$36,0)</f>
        <v>8.5</v>
      </c>
      <c r="F8" s="38"/>
    </row>
    <row r="9" spans="1:6" s="2" customFormat="1" ht="15" thickBot="1" x14ac:dyDescent="0.35">
      <c r="A9" s="18">
        <v>484339</v>
      </c>
      <c r="B9" s="19" t="s">
        <v>33</v>
      </c>
      <c r="C9" s="39">
        <v>0.96</v>
      </c>
      <c r="D9" s="40">
        <f>RANK(Solution3!$C9,Solution3!$C$2:$C$36,0)</f>
        <v>7</v>
      </c>
      <c r="E9" s="41">
        <f>_xlfn.RANK.AVG(Solution3!$C9,Solution3!$C$2:$C$36,0)</f>
        <v>8.5</v>
      </c>
      <c r="F9" s="42"/>
    </row>
    <row r="10" spans="1:6" s="2" customFormat="1" ht="15" thickBot="1" x14ac:dyDescent="0.35">
      <c r="A10" s="15">
        <v>785901</v>
      </c>
      <c r="B10" s="16" t="s">
        <v>23</v>
      </c>
      <c r="C10" s="35">
        <v>0.96</v>
      </c>
      <c r="D10" s="36">
        <f>RANK(Solution3!$C10,Solution3!$C$2:$C$36,0)</f>
        <v>7</v>
      </c>
      <c r="E10" s="37">
        <f>_xlfn.RANK.AVG(Solution3!$C10,Solution3!$C$2:$C$36,0)</f>
        <v>8.5</v>
      </c>
      <c r="F10" s="38"/>
    </row>
    <row r="11" spans="1:6" s="2" customFormat="1" ht="15" thickBot="1" x14ac:dyDescent="0.35">
      <c r="A11" s="18">
        <v>312060</v>
      </c>
      <c r="B11" s="19" t="s">
        <v>31</v>
      </c>
      <c r="C11" s="39">
        <v>0.96</v>
      </c>
      <c r="D11" s="40">
        <f>RANK(Solution3!$C11,Solution3!$C$2:$C$36,0)</f>
        <v>7</v>
      </c>
      <c r="E11" s="41">
        <f>_xlfn.RANK.AVG(Solution3!$C11,Solution3!$C$2:$C$36,0)</f>
        <v>8.5</v>
      </c>
      <c r="F11" s="42"/>
    </row>
    <row r="12" spans="1:6" s="2" customFormat="1" ht="15" thickBot="1" x14ac:dyDescent="0.35">
      <c r="A12" s="15">
        <v>774308</v>
      </c>
      <c r="B12" s="16" t="s">
        <v>36</v>
      </c>
      <c r="C12" s="35">
        <v>0.95</v>
      </c>
      <c r="D12" s="36">
        <f>RANK(Solution3!$C12,Solution3!$C$2:$C$36,0)</f>
        <v>11</v>
      </c>
      <c r="E12" s="37">
        <f>_xlfn.RANK.AVG(Solution3!$C12,Solution3!$C$2:$C$36,0)</f>
        <v>11</v>
      </c>
      <c r="F12" s="38"/>
    </row>
    <row r="13" spans="1:6" s="2" customFormat="1" ht="15" thickBot="1" x14ac:dyDescent="0.35">
      <c r="A13" s="18">
        <v>717772</v>
      </c>
      <c r="B13" s="19" t="s">
        <v>32</v>
      </c>
      <c r="C13" s="39">
        <v>0.94</v>
      </c>
      <c r="D13" s="40">
        <f>RANK(Solution3!$C13,Solution3!$C$2:$C$36,0)</f>
        <v>12</v>
      </c>
      <c r="E13" s="41">
        <f>_xlfn.RANK.AVG(Solution3!$C13,Solution3!$C$2:$C$36,0)</f>
        <v>12</v>
      </c>
      <c r="F13" s="42"/>
    </row>
    <row r="14" spans="1:6" s="2" customFormat="1" ht="15" thickBot="1" x14ac:dyDescent="0.35">
      <c r="A14" s="15">
        <v>782263</v>
      </c>
      <c r="B14" s="16" t="s">
        <v>28</v>
      </c>
      <c r="C14" s="35">
        <v>0.92</v>
      </c>
      <c r="D14" s="36">
        <f>RANK(Solution3!$C14,Solution3!$C$2:$C$36,0)</f>
        <v>13</v>
      </c>
      <c r="E14" s="37">
        <f>_xlfn.RANK.AVG(Solution3!$C14,Solution3!$C$2:$C$36,0)</f>
        <v>13</v>
      </c>
      <c r="F14" s="38"/>
    </row>
    <row r="15" spans="1:6" s="2" customFormat="1" ht="15" thickBot="1" x14ac:dyDescent="0.35">
      <c r="A15" s="18">
        <v>545771</v>
      </c>
      <c r="B15" s="19" t="s">
        <v>9</v>
      </c>
      <c r="C15" s="39">
        <v>0.91</v>
      </c>
      <c r="D15" s="40">
        <f>RANK(Solution3!$C15,Solution3!$C$2:$C$36,0)</f>
        <v>14</v>
      </c>
      <c r="E15" s="41">
        <f>_xlfn.RANK.AVG(Solution3!$C15,Solution3!$C$2:$C$36,0)</f>
        <v>14</v>
      </c>
      <c r="F15" s="42"/>
    </row>
    <row r="16" spans="1:6" s="2" customFormat="1" ht="15" thickBot="1" x14ac:dyDescent="0.35">
      <c r="A16" s="15">
        <v>785879</v>
      </c>
      <c r="B16" s="16" t="s">
        <v>3</v>
      </c>
      <c r="C16" s="35">
        <v>0.9</v>
      </c>
      <c r="D16" s="36">
        <f>RANK(Solution3!$C16,Solution3!$C$2:$C$36,0)</f>
        <v>15</v>
      </c>
      <c r="E16" s="37">
        <f>_xlfn.RANK.AVG(Solution3!$C16,Solution3!$C$2:$C$36,0)</f>
        <v>15</v>
      </c>
      <c r="F16" s="38"/>
    </row>
    <row r="17" spans="1:6" s="2" customFormat="1" ht="15" thickBot="1" x14ac:dyDescent="0.35">
      <c r="A17" s="18">
        <v>699985</v>
      </c>
      <c r="B17" s="19" t="s">
        <v>19</v>
      </c>
      <c r="C17" s="39">
        <v>0.88</v>
      </c>
      <c r="D17" s="40">
        <f>RANK(Solution3!$C17,Solution3!$C$2:$C$36,0)</f>
        <v>16</v>
      </c>
      <c r="E17" s="41">
        <f>_xlfn.RANK.AVG(Solution3!$C17,Solution3!$C$2:$C$36,0)</f>
        <v>16</v>
      </c>
      <c r="F17" s="42"/>
    </row>
    <row r="18" spans="1:6" s="2" customFormat="1" ht="15" thickBot="1" x14ac:dyDescent="0.35">
      <c r="A18" s="15">
        <v>809254</v>
      </c>
      <c r="B18" s="16" t="s">
        <v>15</v>
      </c>
      <c r="C18" s="35">
        <v>0.83</v>
      </c>
      <c r="D18" s="36">
        <f>RANK(Solution3!$C18,Solution3!$C$2:$C$36,0)</f>
        <v>17</v>
      </c>
      <c r="E18" s="37">
        <f>_xlfn.RANK.AVG(Solution3!$C18,Solution3!$C$2:$C$36,0)</f>
        <v>17.5</v>
      </c>
      <c r="F18" s="38"/>
    </row>
    <row r="19" spans="1:6" s="2" customFormat="1" ht="15" thickBot="1" x14ac:dyDescent="0.35">
      <c r="A19" s="18">
        <v>799635</v>
      </c>
      <c r="B19" s="19" t="s">
        <v>8</v>
      </c>
      <c r="C19" s="39">
        <v>0.83</v>
      </c>
      <c r="D19" s="40">
        <f>RANK(Solution3!$C19,Solution3!$C$2:$C$36,0)</f>
        <v>17</v>
      </c>
      <c r="E19" s="41">
        <f>_xlfn.RANK.AVG(Solution3!$C19,Solution3!$C$2:$C$36,0)</f>
        <v>17.5</v>
      </c>
      <c r="F19" s="42"/>
    </row>
    <row r="20" spans="1:6" s="2" customFormat="1" ht="15" thickBot="1" x14ac:dyDescent="0.35">
      <c r="A20" s="15">
        <v>802694</v>
      </c>
      <c r="B20" s="16" t="s">
        <v>20</v>
      </c>
      <c r="C20" s="35">
        <v>0.82</v>
      </c>
      <c r="D20" s="36">
        <f>RANK(Solution3!$C20,Solution3!$C$2:$C$36,0)</f>
        <v>19</v>
      </c>
      <c r="E20" s="37">
        <f>_xlfn.RANK.AVG(Solution3!$C20,Solution3!$C$2:$C$36,0)</f>
        <v>20</v>
      </c>
      <c r="F20" s="38"/>
    </row>
    <row r="21" spans="1:6" s="2" customFormat="1" ht="15" thickBot="1" x14ac:dyDescent="0.35">
      <c r="A21" s="18">
        <v>799543</v>
      </c>
      <c r="B21" s="19" t="s">
        <v>26</v>
      </c>
      <c r="C21" s="39">
        <v>0.82</v>
      </c>
      <c r="D21" s="40">
        <f>RANK(Solution3!$C21,Solution3!$C$2:$C$36,0)</f>
        <v>19</v>
      </c>
      <c r="E21" s="41">
        <f>_xlfn.RANK.AVG(Solution3!$C21,Solution3!$C$2:$C$36,0)</f>
        <v>20</v>
      </c>
      <c r="F21" s="42"/>
    </row>
    <row r="22" spans="1:6" s="2" customFormat="1" ht="15" thickBot="1" x14ac:dyDescent="0.35">
      <c r="A22" s="15">
        <v>809260</v>
      </c>
      <c r="B22" s="16" t="s">
        <v>4</v>
      </c>
      <c r="C22" s="35">
        <v>0.82</v>
      </c>
      <c r="D22" s="36">
        <f>RANK(Solution3!$C22,Solution3!$C$2:$C$36,0)</f>
        <v>19</v>
      </c>
      <c r="E22" s="37">
        <f>_xlfn.RANK.AVG(Solution3!$C22,Solution3!$C$2:$C$36,0)</f>
        <v>20</v>
      </c>
      <c r="F22" s="38"/>
    </row>
    <row r="23" spans="1:6" s="2" customFormat="1" ht="15" thickBot="1" x14ac:dyDescent="0.35">
      <c r="A23" s="18">
        <v>809807</v>
      </c>
      <c r="B23" s="19" t="s">
        <v>14</v>
      </c>
      <c r="C23" s="39">
        <v>0.81</v>
      </c>
      <c r="D23" s="40">
        <f>RANK(Solution3!$C23,Solution3!$C$2:$C$36,0)</f>
        <v>22</v>
      </c>
      <c r="E23" s="41">
        <f>_xlfn.RANK.AVG(Solution3!$C23,Solution3!$C$2:$C$36,0)</f>
        <v>22</v>
      </c>
      <c r="F23" s="42"/>
    </row>
    <row r="24" spans="1:6" s="2" customFormat="1" ht="15" thickBot="1" x14ac:dyDescent="0.35">
      <c r="A24" s="15">
        <v>810109</v>
      </c>
      <c r="B24" s="16" t="s">
        <v>21</v>
      </c>
      <c r="C24" s="35">
        <v>0.8</v>
      </c>
      <c r="D24" s="36">
        <f>RANK(Solution3!$C24,Solution3!$C$2:$C$36,0)</f>
        <v>23</v>
      </c>
      <c r="E24" s="37">
        <f>_xlfn.RANK.AVG(Solution3!$C24,Solution3!$C$2:$C$36,0)</f>
        <v>23</v>
      </c>
      <c r="F24" s="38"/>
    </row>
    <row r="25" spans="1:6" s="2" customFormat="1" ht="15" thickBot="1" x14ac:dyDescent="0.35">
      <c r="A25" s="18">
        <v>469821</v>
      </c>
      <c r="B25" s="19" t="s">
        <v>18</v>
      </c>
      <c r="C25" s="39">
        <v>0.79</v>
      </c>
      <c r="D25" s="40">
        <f>RANK(Solution3!$C25,Solution3!$C$2:$C$36,0)</f>
        <v>24</v>
      </c>
      <c r="E25" s="41">
        <f>_xlfn.RANK.AVG(Solution3!$C25,Solution3!$C$2:$C$36,0)</f>
        <v>24.5</v>
      </c>
      <c r="F25" s="42"/>
    </row>
    <row r="26" spans="1:6" s="2" customFormat="1" ht="15" thickBot="1" x14ac:dyDescent="0.35">
      <c r="A26" s="15">
        <v>809815</v>
      </c>
      <c r="B26" s="16" t="s">
        <v>37</v>
      </c>
      <c r="C26" s="35">
        <v>0.79</v>
      </c>
      <c r="D26" s="36">
        <f>RANK(Solution3!$C26,Solution3!$C$2:$C$36,0)</f>
        <v>24</v>
      </c>
      <c r="E26" s="37">
        <f>_xlfn.RANK.AVG(Solution3!$C26,Solution3!$C$2:$C$36,0)</f>
        <v>24.5</v>
      </c>
      <c r="F26" s="38"/>
    </row>
    <row r="27" spans="1:6" s="2" customFormat="1" ht="15" thickBot="1" x14ac:dyDescent="0.35">
      <c r="A27" s="18">
        <v>701618</v>
      </c>
      <c r="B27" s="19" t="s">
        <v>13</v>
      </c>
      <c r="C27" s="39">
        <v>0.77</v>
      </c>
      <c r="D27" s="40">
        <f>RANK(Solution3!$C27,Solution3!$C$2:$C$36,0)</f>
        <v>26</v>
      </c>
      <c r="E27" s="41">
        <f>_xlfn.RANK.AVG(Solution3!$C27,Solution3!$C$2:$C$36,0)</f>
        <v>26</v>
      </c>
      <c r="F27" s="42"/>
    </row>
    <row r="28" spans="1:6" s="2" customFormat="1" ht="15" thickBot="1" x14ac:dyDescent="0.35">
      <c r="A28" s="15">
        <v>809778</v>
      </c>
      <c r="B28" s="16" t="s">
        <v>11</v>
      </c>
      <c r="C28" s="35">
        <v>0.74</v>
      </c>
      <c r="D28" s="36">
        <f>RANK(Solution3!$C28,Solution3!$C$2:$C$36,0)</f>
        <v>27</v>
      </c>
      <c r="E28" s="37">
        <f>_xlfn.RANK.AVG(Solution3!$C28,Solution3!$C$2:$C$36,0)</f>
        <v>27</v>
      </c>
      <c r="F28" s="38"/>
    </row>
    <row r="29" spans="1:6" s="2" customFormat="1" ht="15" thickBot="1" x14ac:dyDescent="0.35">
      <c r="A29" s="18">
        <v>799631</v>
      </c>
      <c r="B29" s="19" t="s">
        <v>10</v>
      </c>
      <c r="C29" s="39">
        <v>0.7</v>
      </c>
      <c r="D29" s="40">
        <f>RANK(Solution3!$C29,Solution3!$C$2:$C$36,0)</f>
        <v>28</v>
      </c>
      <c r="E29" s="41">
        <f>_xlfn.RANK.AVG(Solution3!$C29,Solution3!$C$2:$C$36,0)</f>
        <v>28.5</v>
      </c>
      <c r="F29" s="42"/>
    </row>
    <row r="30" spans="1:6" s="2" customFormat="1" ht="15" thickBot="1" x14ac:dyDescent="0.35">
      <c r="A30" s="15">
        <v>804326</v>
      </c>
      <c r="B30" s="16" t="s">
        <v>22</v>
      </c>
      <c r="C30" s="35">
        <v>0.7</v>
      </c>
      <c r="D30" s="36">
        <f>RANK(Solution3!$C30,Solution3!$C$2:$C$36,0)</f>
        <v>28</v>
      </c>
      <c r="E30" s="37">
        <f>_xlfn.RANK.AVG(Solution3!$C30,Solution3!$C$2:$C$36,0)</f>
        <v>28.5</v>
      </c>
      <c r="F30" s="38"/>
    </row>
    <row r="31" spans="1:6" s="2" customFormat="1" ht="15" thickBot="1" x14ac:dyDescent="0.35">
      <c r="A31" s="18">
        <v>810641</v>
      </c>
      <c r="B31" s="19" t="s">
        <v>29</v>
      </c>
      <c r="C31" s="39">
        <v>0.67</v>
      </c>
      <c r="D31" s="40">
        <f>RANK(Solution3!$C31,Solution3!$C$2:$C$36,0)</f>
        <v>30</v>
      </c>
      <c r="E31" s="41">
        <f>_xlfn.RANK.AVG(Solution3!$C31,Solution3!$C$2:$C$36,0)</f>
        <v>30</v>
      </c>
      <c r="F31" s="42"/>
    </row>
    <row r="32" spans="1:6" s="2" customFormat="1" ht="15" thickBot="1" x14ac:dyDescent="0.35">
      <c r="A32" s="15">
        <v>809805</v>
      </c>
      <c r="B32" s="16" t="s">
        <v>24</v>
      </c>
      <c r="C32" s="35">
        <v>0.66</v>
      </c>
      <c r="D32" s="36">
        <f>RANK(Solution3!$C32,Solution3!$C$2:$C$36,0)</f>
        <v>31</v>
      </c>
      <c r="E32" s="37">
        <f>_xlfn.RANK.AVG(Solution3!$C32,Solution3!$C$2:$C$36,0)</f>
        <v>31</v>
      </c>
      <c r="F32" s="38"/>
    </row>
    <row r="33" spans="1:6" s="2" customFormat="1" ht="15" thickBot="1" x14ac:dyDescent="0.35">
      <c r="A33" s="18">
        <v>809264</v>
      </c>
      <c r="B33" s="19" t="s">
        <v>17</v>
      </c>
      <c r="C33" s="39">
        <v>0.64</v>
      </c>
      <c r="D33" s="40">
        <f>RANK(Solution3!$C33,Solution3!$C$2:$C$36,0)</f>
        <v>32</v>
      </c>
      <c r="E33" s="41">
        <f>_xlfn.RANK.AVG(Solution3!$C33,Solution3!$C$2:$C$36,0)</f>
        <v>32</v>
      </c>
      <c r="F33" s="42"/>
    </row>
    <row r="34" spans="1:6" s="2" customFormat="1" ht="15" thickBot="1" x14ac:dyDescent="0.35">
      <c r="A34" s="15">
        <v>809268</v>
      </c>
      <c r="B34" s="16" t="s">
        <v>25</v>
      </c>
      <c r="C34" s="35">
        <v>0.42</v>
      </c>
      <c r="D34" s="36">
        <f>RANK(Solution3!$C34,Solution3!$C$2:$C$36,0)</f>
        <v>33</v>
      </c>
      <c r="E34" s="37">
        <f>_xlfn.RANK.AVG(Solution3!$C34,Solution3!$C$2:$C$36,0)</f>
        <v>33</v>
      </c>
      <c r="F34" s="38"/>
    </row>
    <row r="35" spans="1:6" s="2" customFormat="1" ht="15" thickBot="1" x14ac:dyDescent="0.35">
      <c r="A35" s="18">
        <v>809266</v>
      </c>
      <c r="B35" s="19" t="s">
        <v>5</v>
      </c>
      <c r="C35" s="39">
        <v>0.21</v>
      </c>
      <c r="D35" s="40">
        <f>RANK(Solution3!$C35,Solution3!$C$2:$C$36,0)</f>
        <v>34</v>
      </c>
      <c r="E35" s="41">
        <f>_xlfn.RANK.AVG(Solution3!$C35,Solution3!$C$2:$C$36,0)</f>
        <v>34</v>
      </c>
      <c r="F35" s="42"/>
    </row>
    <row r="36" spans="1:6" s="2" customFormat="1" ht="15" thickBot="1" x14ac:dyDescent="0.35">
      <c r="A36" s="21">
        <v>802677</v>
      </c>
      <c r="B36" s="22" t="s">
        <v>34</v>
      </c>
      <c r="C36" s="43">
        <v>0</v>
      </c>
      <c r="D36" s="44">
        <f>RANK(Solution3!$C36,Solution3!$C$2:$C$36,0)</f>
        <v>35</v>
      </c>
      <c r="E36" s="45">
        <f>_xlfn.RANK.AVG(Solution3!$C36,Solution3!$C$2:$C$36,0)</f>
        <v>35</v>
      </c>
      <c r="F36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64BC-786E-4CC6-B9D8-F31FB7933C93}">
  <sheetPr filterMode="1"/>
  <dimension ref="A1:D36"/>
  <sheetViews>
    <sheetView workbookViewId="0">
      <selection activeCell="F6" sqref="F6"/>
    </sheetView>
  </sheetViews>
  <sheetFormatPr defaultRowHeight="14.4" x14ac:dyDescent="0.3"/>
  <cols>
    <col min="1" max="1" width="11.5546875" style="4" customWidth="1"/>
    <col min="2" max="2" width="16" style="5" bestFit="1" customWidth="1"/>
    <col min="3" max="3" width="15.21875" style="6" customWidth="1"/>
    <col min="4" max="16384" width="8.88671875" style="1"/>
  </cols>
  <sheetData>
    <row r="1" spans="1:4" ht="15" thickBot="1" x14ac:dyDescent="0.35">
      <c r="A1" s="29" t="s">
        <v>0</v>
      </c>
      <c r="B1" s="30" t="s">
        <v>1</v>
      </c>
      <c r="C1" s="31" t="s">
        <v>35</v>
      </c>
      <c r="D1" s="1" t="s">
        <v>38</v>
      </c>
    </row>
    <row r="2" spans="1:4" s="2" customFormat="1" ht="15" thickBot="1" x14ac:dyDescent="0.35">
      <c r="A2" s="24">
        <v>334440</v>
      </c>
      <c r="B2" s="3" t="s">
        <v>12</v>
      </c>
      <c r="C2" s="25">
        <v>1</v>
      </c>
      <c r="D2" s="2" cm="1">
        <f t="array" ref="D2:D6">_xlfn.SEQUENCE(5)</f>
        <v>1</v>
      </c>
    </row>
    <row r="3" spans="1:4" s="2" customFormat="1" ht="15" thickBot="1" x14ac:dyDescent="0.35">
      <c r="A3" s="24">
        <v>717826</v>
      </c>
      <c r="B3" s="3" t="s">
        <v>27</v>
      </c>
      <c r="C3" s="25">
        <v>1</v>
      </c>
      <c r="D3" s="2">
        <v>2</v>
      </c>
    </row>
    <row r="4" spans="1:4" s="2" customFormat="1" ht="15" thickBot="1" x14ac:dyDescent="0.35">
      <c r="A4" s="24">
        <v>410678</v>
      </c>
      <c r="B4" s="3" t="s">
        <v>16</v>
      </c>
      <c r="C4" s="25">
        <v>0.98</v>
      </c>
      <c r="D4" s="2">
        <v>3</v>
      </c>
    </row>
    <row r="5" spans="1:4" s="2" customFormat="1" ht="15" thickBot="1" x14ac:dyDescent="0.35">
      <c r="A5" s="24">
        <v>85962</v>
      </c>
      <c r="B5" s="3" t="s">
        <v>7</v>
      </c>
      <c r="C5" s="25">
        <v>0.97</v>
      </c>
      <c r="D5" s="2">
        <v>4</v>
      </c>
    </row>
    <row r="6" spans="1:4" s="2" customFormat="1" x14ac:dyDescent="0.3">
      <c r="A6" s="24">
        <v>410662</v>
      </c>
      <c r="B6" s="3" t="s">
        <v>6</v>
      </c>
      <c r="C6" s="25">
        <v>0.97</v>
      </c>
      <c r="D6" s="2">
        <v>5</v>
      </c>
    </row>
    <row r="7" spans="1:4" s="2" customFormat="1" hidden="1" x14ac:dyDescent="0.3">
      <c r="A7" s="24">
        <v>638187</v>
      </c>
      <c r="B7" s="3" t="s">
        <v>30</v>
      </c>
      <c r="C7" s="25">
        <v>0.97</v>
      </c>
    </row>
    <row r="8" spans="1:4" s="2" customFormat="1" hidden="1" x14ac:dyDescent="0.3">
      <c r="A8" s="24">
        <v>312060</v>
      </c>
      <c r="B8" s="3" t="s">
        <v>31</v>
      </c>
      <c r="C8" s="25">
        <v>0.96</v>
      </c>
    </row>
    <row r="9" spans="1:4" s="2" customFormat="1" hidden="1" x14ac:dyDescent="0.3">
      <c r="A9" s="24">
        <v>484339</v>
      </c>
      <c r="B9" s="3" t="s">
        <v>33</v>
      </c>
      <c r="C9" s="25">
        <v>0.96</v>
      </c>
    </row>
    <row r="10" spans="1:4" s="2" customFormat="1" hidden="1" x14ac:dyDescent="0.3">
      <c r="A10" s="24">
        <v>785901</v>
      </c>
      <c r="B10" s="3" t="s">
        <v>23</v>
      </c>
      <c r="C10" s="25">
        <v>0.96</v>
      </c>
    </row>
    <row r="11" spans="1:4" s="2" customFormat="1" hidden="1" x14ac:dyDescent="0.3">
      <c r="A11" s="24">
        <v>809823</v>
      </c>
      <c r="B11" s="3" t="s">
        <v>2</v>
      </c>
      <c r="C11" s="25">
        <v>0.96</v>
      </c>
    </row>
    <row r="12" spans="1:4" s="2" customFormat="1" hidden="1" x14ac:dyDescent="0.3">
      <c r="A12" s="24">
        <v>774308</v>
      </c>
      <c r="B12" s="3" t="s">
        <v>36</v>
      </c>
      <c r="C12" s="25">
        <v>0.95</v>
      </c>
    </row>
    <row r="13" spans="1:4" s="2" customFormat="1" hidden="1" x14ac:dyDescent="0.3">
      <c r="A13" s="24">
        <v>717772</v>
      </c>
      <c r="B13" s="3" t="s">
        <v>32</v>
      </c>
      <c r="C13" s="25">
        <v>0.94</v>
      </c>
    </row>
    <row r="14" spans="1:4" s="2" customFormat="1" hidden="1" x14ac:dyDescent="0.3">
      <c r="A14" s="24">
        <v>782263</v>
      </c>
      <c r="B14" s="3" t="s">
        <v>28</v>
      </c>
      <c r="C14" s="25">
        <v>0.92</v>
      </c>
    </row>
    <row r="15" spans="1:4" s="2" customFormat="1" hidden="1" x14ac:dyDescent="0.3">
      <c r="A15" s="24">
        <v>545771</v>
      </c>
      <c r="B15" s="3" t="s">
        <v>9</v>
      </c>
      <c r="C15" s="25">
        <v>0.91</v>
      </c>
    </row>
    <row r="16" spans="1:4" s="2" customFormat="1" hidden="1" x14ac:dyDescent="0.3">
      <c r="A16" s="24">
        <v>785879</v>
      </c>
      <c r="B16" s="3" t="s">
        <v>3</v>
      </c>
      <c r="C16" s="25">
        <v>0.9</v>
      </c>
    </row>
    <row r="17" spans="1:3" s="2" customFormat="1" hidden="1" x14ac:dyDescent="0.3">
      <c r="A17" s="24">
        <v>699985</v>
      </c>
      <c r="B17" s="3" t="s">
        <v>19</v>
      </c>
      <c r="C17" s="25">
        <v>0.88</v>
      </c>
    </row>
    <row r="18" spans="1:3" s="2" customFormat="1" hidden="1" x14ac:dyDescent="0.3">
      <c r="A18" s="24">
        <v>799635</v>
      </c>
      <c r="B18" s="3" t="s">
        <v>8</v>
      </c>
      <c r="C18" s="25">
        <v>0.83</v>
      </c>
    </row>
    <row r="19" spans="1:3" s="2" customFormat="1" hidden="1" x14ac:dyDescent="0.3">
      <c r="A19" s="24">
        <v>809254</v>
      </c>
      <c r="B19" s="3" t="s">
        <v>15</v>
      </c>
      <c r="C19" s="25">
        <v>0.83</v>
      </c>
    </row>
    <row r="20" spans="1:3" s="2" customFormat="1" hidden="1" x14ac:dyDescent="0.3">
      <c r="A20" s="24">
        <v>799543</v>
      </c>
      <c r="B20" s="3" t="s">
        <v>26</v>
      </c>
      <c r="C20" s="25">
        <v>0.82</v>
      </c>
    </row>
    <row r="21" spans="1:3" s="2" customFormat="1" hidden="1" x14ac:dyDescent="0.3">
      <c r="A21" s="24">
        <v>802694</v>
      </c>
      <c r="B21" s="3" t="s">
        <v>20</v>
      </c>
      <c r="C21" s="25">
        <v>0.82</v>
      </c>
    </row>
    <row r="22" spans="1:3" s="2" customFormat="1" hidden="1" x14ac:dyDescent="0.3">
      <c r="A22" s="24">
        <v>809260</v>
      </c>
      <c r="B22" s="3" t="s">
        <v>4</v>
      </c>
      <c r="C22" s="25">
        <v>0.82</v>
      </c>
    </row>
    <row r="23" spans="1:3" s="2" customFormat="1" hidden="1" x14ac:dyDescent="0.3">
      <c r="A23" s="24">
        <v>809807</v>
      </c>
      <c r="B23" s="3" t="s">
        <v>14</v>
      </c>
      <c r="C23" s="25">
        <v>0.81</v>
      </c>
    </row>
    <row r="24" spans="1:3" s="2" customFormat="1" hidden="1" x14ac:dyDescent="0.3">
      <c r="A24" s="24">
        <v>810109</v>
      </c>
      <c r="B24" s="3" t="s">
        <v>21</v>
      </c>
      <c r="C24" s="25">
        <v>0.8</v>
      </c>
    </row>
    <row r="25" spans="1:3" s="2" customFormat="1" hidden="1" x14ac:dyDescent="0.3">
      <c r="A25" s="24">
        <v>469821</v>
      </c>
      <c r="B25" s="3" t="s">
        <v>18</v>
      </c>
      <c r="C25" s="25">
        <v>0.79</v>
      </c>
    </row>
    <row r="26" spans="1:3" s="2" customFormat="1" hidden="1" x14ac:dyDescent="0.3">
      <c r="A26" s="24">
        <v>809815</v>
      </c>
      <c r="B26" s="3" t="s">
        <v>37</v>
      </c>
      <c r="C26" s="25">
        <v>0.79</v>
      </c>
    </row>
    <row r="27" spans="1:3" s="2" customFormat="1" hidden="1" x14ac:dyDescent="0.3">
      <c r="A27" s="24">
        <v>701618</v>
      </c>
      <c r="B27" s="3" t="s">
        <v>13</v>
      </c>
      <c r="C27" s="25">
        <v>0.77</v>
      </c>
    </row>
    <row r="28" spans="1:3" s="2" customFormat="1" hidden="1" x14ac:dyDescent="0.3">
      <c r="A28" s="24">
        <v>809778</v>
      </c>
      <c r="B28" s="3" t="s">
        <v>11</v>
      </c>
      <c r="C28" s="25">
        <v>0.74</v>
      </c>
    </row>
    <row r="29" spans="1:3" s="2" customFormat="1" hidden="1" x14ac:dyDescent="0.3">
      <c r="A29" s="24">
        <v>799631</v>
      </c>
      <c r="B29" s="3" t="s">
        <v>10</v>
      </c>
      <c r="C29" s="25">
        <v>0.7</v>
      </c>
    </row>
    <row r="30" spans="1:3" s="2" customFormat="1" hidden="1" x14ac:dyDescent="0.3">
      <c r="A30" s="24">
        <v>804326</v>
      </c>
      <c r="B30" s="3" t="s">
        <v>22</v>
      </c>
      <c r="C30" s="25">
        <v>0.7</v>
      </c>
    </row>
    <row r="31" spans="1:3" s="2" customFormat="1" hidden="1" x14ac:dyDescent="0.3">
      <c r="A31" s="24">
        <v>810641</v>
      </c>
      <c r="B31" s="3" t="s">
        <v>29</v>
      </c>
      <c r="C31" s="25">
        <v>0.67</v>
      </c>
    </row>
    <row r="32" spans="1:3" s="2" customFormat="1" hidden="1" x14ac:dyDescent="0.3">
      <c r="A32" s="24">
        <v>809805</v>
      </c>
      <c r="B32" s="3" t="s">
        <v>24</v>
      </c>
      <c r="C32" s="25">
        <v>0.66</v>
      </c>
    </row>
    <row r="33" spans="1:3" s="2" customFormat="1" hidden="1" x14ac:dyDescent="0.3">
      <c r="A33" s="24">
        <v>809264</v>
      </c>
      <c r="B33" s="3" t="s">
        <v>17</v>
      </c>
      <c r="C33" s="25">
        <v>0.64</v>
      </c>
    </row>
    <row r="34" spans="1:3" s="2" customFormat="1" hidden="1" x14ac:dyDescent="0.3">
      <c r="A34" s="24">
        <v>809268</v>
      </c>
      <c r="B34" s="3" t="s">
        <v>25</v>
      </c>
      <c r="C34" s="25">
        <v>0.42</v>
      </c>
    </row>
    <row r="35" spans="1:3" s="2" customFormat="1" hidden="1" x14ac:dyDescent="0.3">
      <c r="A35" s="24">
        <v>809266</v>
      </c>
      <c r="B35" s="3" t="s">
        <v>5</v>
      </c>
      <c r="C35" s="25">
        <v>0.21</v>
      </c>
    </row>
    <row r="36" spans="1:3" s="2" customFormat="1" ht="15" hidden="1" thickBot="1" x14ac:dyDescent="0.35">
      <c r="A36" s="26">
        <v>802677</v>
      </c>
      <c r="B36" s="27" t="s">
        <v>34</v>
      </c>
      <c r="C36" s="28">
        <v>0</v>
      </c>
    </row>
  </sheetData>
  <autoFilter ref="A1:D36" xr:uid="{8F7864BC-786E-4CC6-B9D8-F31FB7933C93}">
    <filterColumn colId="3">
      <customFilters>
        <customFilter operator="notEqual" val=" "/>
      </customFilters>
    </filterColumn>
  </autoFilter>
  <sortState xmlns:xlrd2="http://schemas.microsoft.com/office/spreadsheetml/2017/richdata2" ref="A2:C36">
    <sortCondition descending="1" ref="C2:C36"/>
    <sortCondition ref="A2:A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EB8A-9256-48F2-BFCE-94399757CA7F}">
  <dimension ref="A1:K36"/>
  <sheetViews>
    <sheetView workbookViewId="0">
      <selection activeCell="M10" sqref="M10:M11"/>
    </sheetView>
  </sheetViews>
  <sheetFormatPr defaultRowHeight="14.4" x14ac:dyDescent="0.3"/>
  <cols>
    <col min="1" max="1" width="7" bestFit="1" customWidth="1"/>
    <col min="2" max="2" width="16" bestFit="1" customWidth="1"/>
    <col min="3" max="3" width="12.109375" bestFit="1" customWidth="1"/>
    <col min="5" max="5" width="7" bestFit="1" customWidth="1"/>
    <col min="6" max="6" width="16" bestFit="1" customWidth="1"/>
    <col min="7" max="7" width="12.109375" bestFit="1" customWidth="1"/>
  </cols>
  <sheetData>
    <row r="1" spans="1:11" ht="15" thickBot="1" x14ac:dyDescent="0.35">
      <c r="A1" s="9" t="s">
        <v>0</v>
      </c>
      <c r="B1" s="10" t="s">
        <v>1</v>
      </c>
      <c r="C1" s="11" t="s">
        <v>35</v>
      </c>
      <c r="E1" s="47" t="s">
        <v>0</v>
      </c>
      <c r="F1" s="48" t="s">
        <v>1</v>
      </c>
      <c r="G1" s="49" t="s">
        <v>35</v>
      </c>
    </row>
    <row r="2" spans="1:11" ht="15" thickBot="1" x14ac:dyDescent="0.35">
      <c r="A2" s="7">
        <v>810641</v>
      </c>
      <c r="B2" s="3" t="s">
        <v>29</v>
      </c>
      <c r="C2" s="8">
        <v>0.67</v>
      </c>
      <c r="E2" cm="1">
        <f t="array" ref="E2:G36">_xlfn._xlws.SORT(Performance6[],3,-1)</f>
        <v>334440</v>
      </c>
      <c r="F2" t="str">
        <v>Miguel Mussel</v>
      </c>
      <c r="G2">
        <v>1</v>
      </c>
      <c r="I2" cm="1">
        <f t="array" ref="I2:K36">_xlfn.SORTBY(Performance6[],Performance6[Quality Score],-1,Performance6[Userid],1)</f>
        <v>334440</v>
      </c>
      <c r="J2" t="str">
        <v>Miguel Mussel</v>
      </c>
      <c r="K2">
        <v>1</v>
      </c>
    </row>
    <row r="3" spans="1:11" ht="15" thickBot="1" x14ac:dyDescent="0.35">
      <c r="A3" s="7">
        <v>809807</v>
      </c>
      <c r="B3" s="3" t="s">
        <v>14</v>
      </c>
      <c r="C3" s="8">
        <v>0.81</v>
      </c>
      <c r="E3">
        <v>717826</v>
      </c>
      <c r="F3" t="str">
        <v>Susan Strande</v>
      </c>
      <c r="G3">
        <v>1</v>
      </c>
      <c r="I3">
        <v>717826</v>
      </c>
      <c r="J3" t="str">
        <v>Susan Strande</v>
      </c>
      <c r="K3">
        <v>1</v>
      </c>
    </row>
    <row r="4" spans="1:11" ht="15" thickBot="1" x14ac:dyDescent="0.35">
      <c r="A4" s="7">
        <v>785879</v>
      </c>
      <c r="B4" s="3" t="s">
        <v>3</v>
      </c>
      <c r="C4" s="8">
        <v>0.9</v>
      </c>
      <c r="E4">
        <v>410678</v>
      </c>
      <c r="F4" t="str">
        <v>Claudine Caff</v>
      </c>
      <c r="G4">
        <v>0.98</v>
      </c>
      <c r="I4">
        <v>410678</v>
      </c>
      <c r="J4" t="str">
        <v>Claudine Caff</v>
      </c>
      <c r="K4">
        <v>0.98</v>
      </c>
    </row>
    <row r="5" spans="1:11" ht="15" thickBot="1" x14ac:dyDescent="0.35">
      <c r="A5" s="7">
        <v>809778</v>
      </c>
      <c r="B5" s="3" t="s">
        <v>11</v>
      </c>
      <c r="C5" s="8">
        <v>0.74</v>
      </c>
      <c r="E5">
        <v>410662</v>
      </c>
      <c r="F5" t="str">
        <v>Francis Fayce</v>
      </c>
      <c r="G5">
        <v>0.97</v>
      </c>
      <c r="I5">
        <v>85962</v>
      </c>
      <c r="J5" t="str">
        <v>Lawrence Lipps</v>
      </c>
      <c r="K5">
        <v>0.97</v>
      </c>
    </row>
    <row r="6" spans="1:11" ht="15" thickBot="1" x14ac:dyDescent="0.35">
      <c r="A6" s="7">
        <v>809264</v>
      </c>
      <c r="B6" s="3" t="s">
        <v>17</v>
      </c>
      <c r="C6" s="8">
        <v>0.64</v>
      </c>
      <c r="E6">
        <v>85962</v>
      </c>
      <c r="F6" t="str">
        <v>Lawrence Lipps</v>
      </c>
      <c r="G6">
        <v>0.97</v>
      </c>
      <c r="I6">
        <v>410662</v>
      </c>
      <c r="J6" t="str">
        <v>Francis Fayce</v>
      </c>
      <c r="K6">
        <v>0.97</v>
      </c>
    </row>
    <row r="7" spans="1:11" ht="15" thickBot="1" x14ac:dyDescent="0.35">
      <c r="A7" s="7">
        <v>774308</v>
      </c>
      <c r="B7" s="3" t="s">
        <v>36</v>
      </c>
      <c r="C7" s="8">
        <v>0.95</v>
      </c>
      <c r="E7">
        <v>638187</v>
      </c>
      <c r="F7" t="str">
        <v>Rachel Rutes</v>
      </c>
      <c r="G7">
        <v>0.97</v>
      </c>
      <c r="I7">
        <v>638187</v>
      </c>
      <c r="J7" t="str">
        <v>Rachel Rutes</v>
      </c>
      <c r="K7">
        <v>0.97</v>
      </c>
    </row>
    <row r="8" spans="1:11" ht="15" thickBot="1" x14ac:dyDescent="0.35">
      <c r="A8" s="7">
        <v>809254</v>
      </c>
      <c r="B8" s="3" t="s">
        <v>15</v>
      </c>
      <c r="C8" s="8">
        <v>0.83</v>
      </c>
      <c r="E8">
        <v>809823</v>
      </c>
      <c r="F8" t="str">
        <v>Lisa Legg</v>
      </c>
      <c r="G8">
        <v>0.96</v>
      </c>
      <c r="I8">
        <v>312060</v>
      </c>
      <c r="J8" t="str">
        <v>Sarah Skynn</v>
      </c>
      <c r="K8">
        <v>0.96</v>
      </c>
    </row>
    <row r="9" spans="1:11" ht="15" thickBot="1" x14ac:dyDescent="0.35">
      <c r="A9" s="7">
        <v>469821</v>
      </c>
      <c r="B9" s="3" t="s">
        <v>18</v>
      </c>
      <c r="C9" s="8">
        <v>0.79</v>
      </c>
      <c r="E9">
        <v>484339</v>
      </c>
      <c r="F9" t="str">
        <v>Nellie Nee</v>
      </c>
      <c r="G9">
        <v>0.96</v>
      </c>
      <c r="I9">
        <v>484339</v>
      </c>
      <c r="J9" t="str">
        <v>Nellie Nee</v>
      </c>
      <c r="K9">
        <v>0.96</v>
      </c>
    </row>
    <row r="10" spans="1:11" ht="15" thickBot="1" x14ac:dyDescent="0.35">
      <c r="A10" s="7">
        <v>699985</v>
      </c>
      <c r="B10" s="3" t="s">
        <v>19</v>
      </c>
      <c r="C10" s="8">
        <v>0.88</v>
      </c>
      <c r="E10">
        <v>785901</v>
      </c>
      <c r="F10" t="str">
        <v>Salman Soul</v>
      </c>
      <c r="G10">
        <v>0.96</v>
      </c>
      <c r="I10">
        <v>785901</v>
      </c>
      <c r="J10" t="str">
        <v>Salman Soul</v>
      </c>
      <c r="K10">
        <v>0.96</v>
      </c>
    </row>
    <row r="11" spans="1:11" ht="15" thickBot="1" x14ac:dyDescent="0.35">
      <c r="A11" s="7">
        <v>410678</v>
      </c>
      <c r="B11" s="3" t="s">
        <v>16</v>
      </c>
      <c r="C11" s="8">
        <v>0.98</v>
      </c>
      <c r="E11">
        <v>312060</v>
      </c>
      <c r="F11" t="str">
        <v>Sarah Skynn</v>
      </c>
      <c r="G11">
        <v>0.96</v>
      </c>
      <c r="I11">
        <v>809823</v>
      </c>
      <c r="J11" t="str">
        <v>Lisa Legg</v>
      </c>
      <c r="K11">
        <v>0.96</v>
      </c>
    </row>
    <row r="12" spans="1:11" ht="15" thickBot="1" x14ac:dyDescent="0.35">
      <c r="A12" s="7">
        <v>782263</v>
      </c>
      <c r="B12" s="3" t="s">
        <v>28</v>
      </c>
      <c r="C12" s="8">
        <v>0.92</v>
      </c>
      <c r="E12">
        <v>774308</v>
      </c>
      <c r="F12" t="str">
        <v>Brittney Bowne</v>
      </c>
      <c r="G12">
        <v>0.95</v>
      </c>
      <c r="I12">
        <v>774308</v>
      </c>
      <c r="J12" t="str">
        <v>Brittney Bowne</v>
      </c>
      <c r="K12">
        <v>0.95</v>
      </c>
    </row>
    <row r="13" spans="1:11" ht="15" thickBot="1" x14ac:dyDescent="0.35">
      <c r="A13" s="7">
        <v>410662</v>
      </c>
      <c r="B13" s="3" t="s">
        <v>6</v>
      </c>
      <c r="C13" s="8">
        <v>0.97</v>
      </c>
      <c r="E13">
        <v>717772</v>
      </c>
      <c r="F13" t="str">
        <v>Pamela Pawm</v>
      </c>
      <c r="G13">
        <v>0.94</v>
      </c>
      <c r="I13">
        <v>717772</v>
      </c>
      <c r="J13" t="str">
        <v>Pamela Pawm</v>
      </c>
      <c r="K13">
        <v>0.94</v>
      </c>
    </row>
    <row r="14" spans="1:11" ht="15" thickBot="1" x14ac:dyDescent="0.35">
      <c r="A14" s="7">
        <v>809266</v>
      </c>
      <c r="B14" s="3" t="s">
        <v>5</v>
      </c>
      <c r="C14" s="8">
        <v>0.21</v>
      </c>
      <c r="E14">
        <v>782263</v>
      </c>
      <c r="F14" t="str">
        <v>Faraz Fut</v>
      </c>
      <c r="G14">
        <v>0.92</v>
      </c>
      <c r="I14">
        <v>782263</v>
      </c>
      <c r="J14" t="str">
        <v>Faraz Fut</v>
      </c>
      <c r="K14">
        <v>0.92</v>
      </c>
    </row>
    <row r="15" spans="1:11" ht="15" thickBot="1" x14ac:dyDescent="0.35">
      <c r="A15" s="7">
        <v>701618</v>
      </c>
      <c r="B15" s="3" t="s">
        <v>13</v>
      </c>
      <c r="C15" s="8">
        <v>0.77</v>
      </c>
      <c r="E15">
        <v>545771</v>
      </c>
      <c r="F15" t="str">
        <v>Wally Waistlyin</v>
      </c>
      <c r="G15">
        <v>0.91</v>
      </c>
      <c r="I15">
        <v>545771</v>
      </c>
      <c r="J15" t="str">
        <v>Wally Waistlyin</v>
      </c>
      <c r="K15">
        <v>0.91</v>
      </c>
    </row>
    <row r="16" spans="1:11" ht="15" thickBot="1" x14ac:dyDescent="0.35">
      <c r="A16" s="7">
        <v>802694</v>
      </c>
      <c r="B16" s="3" t="s">
        <v>20</v>
      </c>
      <c r="C16" s="8">
        <v>0.82</v>
      </c>
      <c r="E16">
        <v>785879</v>
      </c>
      <c r="F16" t="str">
        <v>Bobby Brayn</v>
      </c>
      <c r="G16">
        <v>0.9</v>
      </c>
      <c r="I16">
        <v>785879</v>
      </c>
      <c r="J16" t="str">
        <v>Bobby Brayn</v>
      </c>
      <c r="K16">
        <v>0.9</v>
      </c>
    </row>
    <row r="17" spans="1:11" ht="15" thickBot="1" x14ac:dyDescent="0.35">
      <c r="A17" s="7">
        <v>799631</v>
      </c>
      <c r="B17" s="3" t="s">
        <v>10</v>
      </c>
      <c r="C17" s="8">
        <v>0.7</v>
      </c>
      <c r="E17">
        <v>699985</v>
      </c>
      <c r="F17" t="str">
        <v>Cherrian Chyn</v>
      </c>
      <c r="G17">
        <v>0.88</v>
      </c>
      <c r="I17">
        <v>699985</v>
      </c>
      <c r="J17" t="str">
        <v>Cherrian Chyn</v>
      </c>
      <c r="K17">
        <v>0.88</v>
      </c>
    </row>
    <row r="18" spans="1:11" ht="15" thickBot="1" x14ac:dyDescent="0.35">
      <c r="A18" s="7">
        <v>799543</v>
      </c>
      <c r="B18" s="3" t="s">
        <v>26</v>
      </c>
      <c r="C18" s="8">
        <v>0.82</v>
      </c>
      <c r="E18">
        <v>809254</v>
      </c>
      <c r="F18" t="str">
        <v>Chandler Chiques</v>
      </c>
      <c r="G18">
        <v>0.83</v>
      </c>
      <c r="I18">
        <v>799635</v>
      </c>
      <c r="J18" t="str">
        <v>Trisha Towz</v>
      </c>
      <c r="K18">
        <v>0.83</v>
      </c>
    </row>
    <row r="19" spans="1:11" ht="15" thickBot="1" x14ac:dyDescent="0.35">
      <c r="A19" s="7">
        <v>85962</v>
      </c>
      <c r="B19" s="3" t="s">
        <v>7</v>
      </c>
      <c r="C19" s="8">
        <v>0.97</v>
      </c>
      <c r="E19">
        <v>799635</v>
      </c>
      <c r="F19" t="str">
        <v>Trisha Towz</v>
      </c>
      <c r="G19">
        <v>0.83</v>
      </c>
      <c r="I19">
        <v>809254</v>
      </c>
      <c r="J19" t="str">
        <v>Chandler Chiques</v>
      </c>
      <c r="K19">
        <v>0.83</v>
      </c>
    </row>
    <row r="20" spans="1:11" ht="15" thickBot="1" x14ac:dyDescent="0.35">
      <c r="A20" s="7">
        <v>802677</v>
      </c>
      <c r="B20" s="3" t="s">
        <v>34</v>
      </c>
      <c r="C20" s="8">
        <v>0</v>
      </c>
      <c r="E20">
        <v>802694</v>
      </c>
      <c r="F20" t="str">
        <v>Herbert Hedd</v>
      </c>
      <c r="G20">
        <v>0.82</v>
      </c>
      <c r="I20">
        <v>799543</v>
      </c>
      <c r="J20" t="str">
        <v>Lamar Lowb</v>
      </c>
      <c r="K20">
        <v>0.82</v>
      </c>
    </row>
    <row r="21" spans="1:11" ht="15" thickBot="1" x14ac:dyDescent="0.35">
      <c r="A21" s="7">
        <v>809268</v>
      </c>
      <c r="B21" s="3" t="s">
        <v>25</v>
      </c>
      <c r="C21" s="8">
        <v>0.42</v>
      </c>
      <c r="E21">
        <v>799543</v>
      </c>
      <c r="F21" t="str">
        <v>Lamar Lowb</v>
      </c>
      <c r="G21">
        <v>0.82</v>
      </c>
      <c r="I21">
        <v>802694</v>
      </c>
      <c r="J21" t="str">
        <v>Herbert Hedd</v>
      </c>
      <c r="K21">
        <v>0.82</v>
      </c>
    </row>
    <row r="22" spans="1:11" ht="15" thickBot="1" x14ac:dyDescent="0.35">
      <c r="A22" s="7">
        <v>809823</v>
      </c>
      <c r="B22" s="3" t="s">
        <v>2</v>
      </c>
      <c r="C22" s="8">
        <v>0.96</v>
      </c>
      <c r="E22">
        <v>809260</v>
      </c>
      <c r="F22" t="str">
        <v>Nala Nekk</v>
      </c>
      <c r="G22">
        <v>0.82</v>
      </c>
      <c r="I22">
        <v>809260</v>
      </c>
      <c r="J22" t="str">
        <v>Nala Nekk</v>
      </c>
      <c r="K22">
        <v>0.82</v>
      </c>
    </row>
    <row r="23" spans="1:11" ht="15" thickBot="1" x14ac:dyDescent="0.35">
      <c r="A23" s="7">
        <v>334440</v>
      </c>
      <c r="B23" s="3" t="s">
        <v>12</v>
      </c>
      <c r="C23" s="8">
        <v>1</v>
      </c>
      <c r="E23">
        <v>809807</v>
      </c>
      <c r="F23" t="str">
        <v>Arlene Arm-Strong</v>
      </c>
      <c r="G23">
        <v>0.81</v>
      </c>
      <c r="I23">
        <v>809807</v>
      </c>
      <c r="J23" t="str">
        <v>Arlene Arm-Strong</v>
      </c>
      <c r="K23">
        <v>0.81</v>
      </c>
    </row>
    <row r="24" spans="1:11" ht="15" thickBot="1" x14ac:dyDescent="0.35">
      <c r="A24" s="7">
        <v>809260</v>
      </c>
      <c r="B24" s="3" t="s">
        <v>4</v>
      </c>
      <c r="C24" s="8">
        <v>0.82</v>
      </c>
      <c r="E24">
        <v>810109</v>
      </c>
      <c r="F24" t="str">
        <v>Nancy Nayl</v>
      </c>
      <c r="G24">
        <v>0.8</v>
      </c>
      <c r="I24">
        <v>810109</v>
      </c>
      <c r="J24" t="str">
        <v>Nancy Nayl</v>
      </c>
      <c r="K24">
        <v>0.8</v>
      </c>
    </row>
    <row r="25" spans="1:11" ht="15" thickBot="1" x14ac:dyDescent="0.35">
      <c r="A25" s="7">
        <v>810109</v>
      </c>
      <c r="B25" s="3" t="s">
        <v>21</v>
      </c>
      <c r="C25" s="8">
        <v>0.8</v>
      </c>
      <c r="E25">
        <v>469821</v>
      </c>
      <c r="F25" t="str">
        <v>Charles Chesst</v>
      </c>
      <c r="G25">
        <v>0.79</v>
      </c>
      <c r="I25">
        <v>469821</v>
      </c>
      <c r="J25" t="str">
        <v>Charles Chesst</v>
      </c>
      <c r="K25">
        <v>0.79</v>
      </c>
    </row>
    <row r="26" spans="1:11" ht="15" thickBot="1" x14ac:dyDescent="0.35">
      <c r="A26" s="7">
        <v>484339</v>
      </c>
      <c r="B26" s="3" t="s">
        <v>33</v>
      </c>
      <c r="C26" s="8">
        <v>0.96</v>
      </c>
      <c r="E26">
        <v>809815</v>
      </c>
      <c r="F26" t="str">
        <v>Nigel Nockle</v>
      </c>
      <c r="G26">
        <v>0.79</v>
      </c>
      <c r="I26">
        <v>809815</v>
      </c>
      <c r="J26" t="str">
        <v>Nigel Nockle</v>
      </c>
      <c r="K26">
        <v>0.79</v>
      </c>
    </row>
    <row r="27" spans="1:11" ht="15" thickBot="1" x14ac:dyDescent="0.35">
      <c r="A27" s="7">
        <v>809815</v>
      </c>
      <c r="B27" s="3" t="s">
        <v>37</v>
      </c>
      <c r="C27" s="8">
        <v>0.79</v>
      </c>
      <c r="E27">
        <v>701618</v>
      </c>
      <c r="F27" t="str">
        <v>Henry Heal</v>
      </c>
      <c r="G27">
        <v>0.77</v>
      </c>
      <c r="I27">
        <v>701618</v>
      </c>
      <c r="J27" t="str">
        <v>Henry Heal</v>
      </c>
      <c r="K27">
        <v>0.77</v>
      </c>
    </row>
    <row r="28" spans="1:11" ht="15" thickBot="1" x14ac:dyDescent="0.35">
      <c r="A28" s="7">
        <v>717772</v>
      </c>
      <c r="B28" s="3" t="s">
        <v>32</v>
      </c>
      <c r="C28" s="8">
        <v>0.94</v>
      </c>
      <c r="E28">
        <v>809778</v>
      </c>
      <c r="F28" t="str">
        <v>Brandon Brau</v>
      </c>
      <c r="G28">
        <v>0.74</v>
      </c>
      <c r="I28">
        <v>809778</v>
      </c>
      <c r="J28" t="str">
        <v>Brandon Brau</v>
      </c>
      <c r="K28">
        <v>0.74</v>
      </c>
    </row>
    <row r="29" spans="1:11" ht="15" thickBot="1" x14ac:dyDescent="0.35">
      <c r="A29" s="7">
        <v>638187</v>
      </c>
      <c r="B29" s="3" t="s">
        <v>30</v>
      </c>
      <c r="C29" s="8">
        <v>0.97</v>
      </c>
      <c r="E29">
        <v>799631</v>
      </c>
      <c r="F29" t="str">
        <v>Julius Jawe</v>
      </c>
      <c r="G29">
        <v>0.7</v>
      </c>
      <c r="I29">
        <v>799631</v>
      </c>
      <c r="J29" t="str">
        <v>Julius Jawe</v>
      </c>
      <c r="K29">
        <v>0.7</v>
      </c>
    </row>
    <row r="30" spans="1:11" ht="15" thickBot="1" x14ac:dyDescent="0.35">
      <c r="A30" s="7">
        <v>809805</v>
      </c>
      <c r="B30" s="3" t="s">
        <v>24</v>
      </c>
      <c r="C30" s="8">
        <v>0.66</v>
      </c>
      <c r="E30">
        <v>804326</v>
      </c>
      <c r="F30" t="str">
        <v>Shermaine Shinn</v>
      </c>
      <c r="G30">
        <v>0.7</v>
      </c>
      <c r="I30">
        <v>804326</v>
      </c>
      <c r="J30" t="str">
        <v>Shermaine Shinn</v>
      </c>
      <c r="K30">
        <v>0.7</v>
      </c>
    </row>
    <row r="31" spans="1:11" ht="15" thickBot="1" x14ac:dyDescent="0.35">
      <c r="A31" s="7">
        <v>785901</v>
      </c>
      <c r="B31" s="3" t="s">
        <v>23</v>
      </c>
      <c r="C31" s="8">
        <v>0.96</v>
      </c>
      <c r="E31">
        <v>810641</v>
      </c>
      <c r="F31" t="str">
        <v>Anna Angkl</v>
      </c>
      <c r="G31">
        <v>0.67</v>
      </c>
      <c r="I31">
        <v>810641</v>
      </c>
      <c r="J31" t="str">
        <v>Anna Angkl</v>
      </c>
      <c r="K31">
        <v>0.67</v>
      </c>
    </row>
    <row r="32" spans="1:11" ht="15" thickBot="1" x14ac:dyDescent="0.35">
      <c r="A32" s="7">
        <v>312060</v>
      </c>
      <c r="B32" s="3" t="s">
        <v>31</v>
      </c>
      <c r="C32" s="8">
        <v>0.96</v>
      </c>
      <c r="E32">
        <v>809805</v>
      </c>
      <c r="F32" t="str">
        <v>Randall Rist</v>
      </c>
      <c r="G32">
        <v>0.66</v>
      </c>
      <c r="I32">
        <v>809805</v>
      </c>
      <c r="J32" t="str">
        <v>Randall Rist</v>
      </c>
      <c r="K32">
        <v>0.66</v>
      </c>
    </row>
    <row r="33" spans="1:11" ht="15" thickBot="1" x14ac:dyDescent="0.35">
      <c r="A33" s="7">
        <v>804326</v>
      </c>
      <c r="B33" s="3" t="s">
        <v>22</v>
      </c>
      <c r="C33" s="8">
        <v>0.7</v>
      </c>
      <c r="E33">
        <v>809264</v>
      </c>
      <c r="F33" t="str">
        <v>Brayden Bak</v>
      </c>
      <c r="G33">
        <v>0.64</v>
      </c>
      <c r="I33">
        <v>809264</v>
      </c>
      <c r="J33" t="str">
        <v>Brayden Bak</v>
      </c>
      <c r="K33">
        <v>0.64</v>
      </c>
    </row>
    <row r="34" spans="1:11" ht="15" thickBot="1" x14ac:dyDescent="0.35">
      <c r="A34" s="7">
        <v>717826</v>
      </c>
      <c r="B34" s="3" t="s">
        <v>27</v>
      </c>
      <c r="C34" s="8">
        <v>1</v>
      </c>
      <c r="E34">
        <v>809268</v>
      </c>
      <c r="F34" t="str">
        <v>Lincoln Lashe</v>
      </c>
      <c r="G34">
        <v>0.42</v>
      </c>
      <c r="I34">
        <v>809268</v>
      </c>
      <c r="J34" t="str">
        <v>Lincoln Lashe</v>
      </c>
      <c r="K34">
        <v>0.42</v>
      </c>
    </row>
    <row r="35" spans="1:11" ht="15" thickBot="1" x14ac:dyDescent="0.35">
      <c r="A35" s="7">
        <v>799635</v>
      </c>
      <c r="B35" s="3" t="s">
        <v>8</v>
      </c>
      <c r="C35" s="8">
        <v>0.83</v>
      </c>
      <c r="E35">
        <v>809266</v>
      </c>
      <c r="F35" t="str">
        <v>Hansel Hande</v>
      </c>
      <c r="G35">
        <v>0.21</v>
      </c>
      <c r="I35">
        <v>809266</v>
      </c>
      <c r="J35" t="str">
        <v>Hansel Hande</v>
      </c>
      <c r="K35">
        <v>0.21</v>
      </c>
    </row>
    <row r="36" spans="1:11" x14ac:dyDescent="0.3">
      <c r="A36" s="7">
        <v>545771</v>
      </c>
      <c r="B36" s="3" t="s">
        <v>9</v>
      </c>
      <c r="C36" s="8">
        <v>0.91</v>
      </c>
      <c r="E36">
        <v>802677</v>
      </c>
      <c r="F36" t="str">
        <v>Leighton Lidd</v>
      </c>
      <c r="G36">
        <v>0</v>
      </c>
      <c r="I36">
        <v>802677</v>
      </c>
      <c r="J36" t="str">
        <v>Leighton Lidd</v>
      </c>
      <c r="K36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97F0-7A91-43F2-A9BB-CFB126650E4F}">
  <dimension ref="A1:F36"/>
  <sheetViews>
    <sheetView workbookViewId="0">
      <selection activeCell="D3" sqref="D3"/>
    </sheetView>
  </sheetViews>
  <sheetFormatPr defaultRowHeight="14.4" x14ac:dyDescent="0.3"/>
  <cols>
    <col min="1" max="1" width="10.77734375" bestFit="1" customWidth="1"/>
    <col min="2" max="2" width="16" bestFit="1" customWidth="1"/>
    <col min="3" max="3" width="14.21875" customWidth="1"/>
    <col min="5" max="5" width="10.5546875" bestFit="1" customWidth="1"/>
    <col min="6" max="6" width="12.5546875" bestFit="1" customWidth="1"/>
  </cols>
  <sheetData>
    <row r="1" spans="1:6" ht="15" thickBot="1" x14ac:dyDescent="0.35">
      <c r="A1" s="9" t="s">
        <v>0</v>
      </c>
      <c r="B1" s="10" t="s">
        <v>1</v>
      </c>
      <c r="C1" s="11" t="s">
        <v>35</v>
      </c>
      <c r="D1" s="50" t="s">
        <v>41</v>
      </c>
      <c r="E1" s="50" t="s">
        <v>43</v>
      </c>
      <c r="F1" s="50" t="s">
        <v>44</v>
      </c>
    </row>
    <row r="2" spans="1:6" ht="15" thickBot="1" x14ac:dyDescent="0.35">
      <c r="A2" s="7">
        <v>334440</v>
      </c>
      <c r="B2" s="3" t="s">
        <v>12</v>
      </c>
      <c r="C2" s="8">
        <v>1</v>
      </c>
      <c r="D2">
        <f>_xlfn.RANK.EQ(Performance7[[#This Row],[Quality Score]],Performance7[Quality Score],0)</f>
        <v>1</v>
      </c>
      <c r="E2">
        <f>COUNTIF($D$2:D2,Performance7[[#This Row],[Rank]])</f>
        <v>1</v>
      </c>
      <c r="F2">
        <f>Performance7[[#This Row],[Rank]]+Performance7[[#This Row],[Rank Occur]]-1</f>
        <v>1</v>
      </c>
    </row>
    <row r="3" spans="1:6" ht="15" thickBot="1" x14ac:dyDescent="0.35">
      <c r="A3" s="7">
        <v>717826</v>
      </c>
      <c r="B3" s="3" t="s">
        <v>27</v>
      </c>
      <c r="C3" s="8">
        <v>1</v>
      </c>
      <c r="D3">
        <f>_xlfn.RANK.EQ(Performance7[[#This Row],[Quality Score]],Performance7[Quality Score],0)</f>
        <v>1</v>
      </c>
      <c r="E3">
        <f>COUNTIF($D$2:D3,Performance7[[#This Row],[Rank]])</f>
        <v>2</v>
      </c>
      <c r="F3">
        <f>Performance7[[#This Row],[Rank]]+Performance7[[#This Row],[Rank Occur]]-1</f>
        <v>2</v>
      </c>
    </row>
    <row r="4" spans="1:6" ht="15" thickBot="1" x14ac:dyDescent="0.35">
      <c r="A4" s="7">
        <v>410678</v>
      </c>
      <c r="B4" s="3" t="s">
        <v>16</v>
      </c>
      <c r="C4" s="8">
        <v>0.98</v>
      </c>
      <c r="D4">
        <f>_xlfn.RANK.EQ(Performance7[[#This Row],[Quality Score]],Performance7[Quality Score],0)</f>
        <v>3</v>
      </c>
      <c r="E4">
        <f>COUNTIF($D$2:D4,Performance7[[#This Row],[Rank]])</f>
        <v>1</v>
      </c>
      <c r="F4">
        <f>Performance7[[#This Row],[Rank]]+Performance7[[#This Row],[Rank Occur]]-1</f>
        <v>3</v>
      </c>
    </row>
    <row r="5" spans="1:6" ht="15" thickBot="1" x14ac:dyDescent="0.35">
      <c r="A5" s="7">
        <v>85962</v>
      </c>
      <c r="B5" s="3" t="s">
        <v>7</v>
      </c>
      <c r="C5" s="8">
        <v>0.97</v>
      </c>
      <c r="D5">
        <f>_xlfn.RANK.EQ(Performance7[[#This Row],[Quality Score]],Performance7[Quality Score],0)</f>
        <v>4</v>
      </c>
      <c r="E5">
        <f>COUNTIF($D$2:D5,Performance7[[#This Row],[Rank]])</f>
        <v>1</v>
      </c>
      <c r="F5">
        <f>Performance7[[#This Row],[Rank]]+Performance7[[#This Row],[Rank Occur]]-1</f>
        <v>4</v>
      </c>
    </row>
    <row r="6" spans="1:6" ht="15" thickBot="1" x14ac:dyDescent="0.35">
      <c r="A6" s="7">
        <v>410662</v>
      </c>
      <c r="B6" s="3" t="s">
        <v>6</v>
      </c>
      <c r="C6" s="8">
        <v>0.97</v>
      </c>
      <c r="D6">
        <f>_xlfn.RANK.EQ(Performance7[[#This Row],[Quality Score]],Performance7[Quality Score],0)</f>
        <v>4</v>
      </c>
      <c r="E6">
        <f>COUNTIF($D$2:D6,Performance7[[#This Row],[Rank]])</f>
        <v>2</v>
      </c>
      <c r="F6">
        <f>Performance7[[#This Row],[Rank]]+Performance7[[#This Row],[Rank Occur]]-1</f>
        <v>5</v>
      </c>
    </row>
    <row r="7" spans="1:6" ht="15" thickBot="1" x14ac:dyDescent="0.35">
      <c r="A7" s="7">
        <v>638187</v>
      </c>
      <c r="B7" s="3" t="s">
        <v>30</v>
      </c>
      <c r="C7" s="8">
        <v>0.97</v>
      </c>
      <c r="D7">
        <f>_xlfn.RANK.EQ(Performance7[[#This Row],[Quality Score]],Performance7[Quality Score],0)</f>
        <v>4</v>
      </c>
      <c r="E7">
        <f>COUNTIF($D$2:D7,Performance7[[#This Row],[Rank]])</f>
        <v>3</v>
      </c>
      <c r="F7">
        <f>Performance7[[#This Row],[Rank]]+Performance7[[#This Row],[Rank Occur]]-1</f>
        <v>6</v>
      </c>
    </row>
    <row r="8" spans="1:6" ht="15" thickBot="1" x14ac:dyDescent="0.35">
      <c r="A8" s="7">
        <v>312060</v>
      </c>
      <c r="B8" s="3" t="s">
        <v>31</v>
      </c>
      <c r="C8" s="8">
        <v>0.96</v>
      </c>
      <c r="D8">
        <f>_xlfn.RANK.EQ(Performance7[[#This Row],[Quality Score]],Performance7[Quality Score],0)</f>
        <v>7</v>
      </c>
      <c r="E8">
        <f>COUNTIF($D$2:D8,Performance7[[#This Row],[Rank]])</f>
        <v>1</v>
      </c>
      <c r="F8">
        <f>Performance7[[#This Row],[Rank]]+Performance7[[#This Row],[Rank Occur]]-1</f>
        <v>7</v>
      </c>
    </row>
    <row r="9" spans="1:6" ht="15" thickBot="1" x14ac:dyDescent="0.35">
      <c r="A9" s="7">
        <v>484339</v>
      </c>
      <c r="B9" s="3" t="s">
        <v>33</v>
      </c>
      <c r="C9" s="8">
        <v>0.96</v>
      </c>
      <c r="D9">
        <f>_xlfn.RANK.EQ(Performance7[[#This Row],[Quality Score]],Performance7[Quality Score],0)</f>
        <v>7</v>
      </c>
      <c r="E9">
        <f>COUNTIF($D$2:D9,Performance7[[#This Row],[Rank]])</f>
        <v>2</v>
      </c>
      <c r="F9">
        <f>Performance7[[#This Row],[Rank]]+Performance7[[#This Row],[Rank Occur]]-1</f>
        <v>8</v>
      </c>
    </row>
    <row r="10" spans="1:6" ht="15" thickBot="1" x14ac:dyDescent="0.35">
      <c r="A10" s="7">
        <v>785901</v>
      </c>
      <c r="B10" s="3" t="s">
        <v>23</v>
      </c>
      <c r="C10" s="8">
        <v>0.96</v>
      </c>
      <c r="D10">
        <f>_xlfn.RANK.EQ(Performance7[[#This Row],[Quality Score]],Performance7[Quality Score],0)</f>
        <v>7</v>
      </c>
      <c r="E10">
        <f>COUNTIF($D$2:D10,Performance7[[#This Row],[Rank]])</f>
        <v>3</v>
      </c>
      <c r="F10">
        <f>Performance7[[#This Row],[Rank]]+Performance7[[#This Row],[Rank Occur]]-1</f>
        <v>9</v>
      </c>
    </row>
    <row r="11" spans="1:6" ht="15" thickBot="1" x14ac:dyDescent="0.35">
      <c r="A11" s="7">
        <v>809823</v>
      </c>
      <c r="B11" s="3" t="s">
        <v>2</v>
      </c>
      <c r="C11" s="8">
        <v>0.96</v>
      </c>
      <c r="D11">
        <f>_xlfn.RANK.EQ(Performance7[[#This Row],[Quality Score]],Performance7[Quality Score],0)</f>
        <v>7</v>
      </c>
      <c r="E11">
        <f>COUNTIF($D$2:D11,Performance7[[#This Row],[Rank]])</f>
        <v>4</v>
      </c>
      <c r="F11">
        <f>Performance7[[#This Row],[Rank]]+Performance7[[#This Row],[Rank Occur]]-1</f>
        <v>10</v>
      </c>
    </row>
    <row r="12" spans="1:6" ht="15" thickBot="1" x14ac:dyDescent="0.35">
      <c r="A12" s="7">
        <v>774308</v>
      </c>
      <c r="B12" s="3" t="s">
        <v>36</v>
      </c>
      <c r="C12" s="8">
        <v>0.95</v>
      </c>
      <c r="D12">
        <f>_xlfn.RANK.EQ(Performance7[[#This Row],[Quality Score]],Performance7[Quality Score],0)</f>
        <v>11</v>
      </c>
      <c r="E12">
        <f>COUNTIF($D$2:D12,Performance7[[#This Row],[Rank]])</f>
        <v>1</v>
      </c>
      <c r="F12">
        <f>Performance7[[#This Row],[Rank]]+Performance7[[#This Row],[Rank Occur]]-1</f>
        <v>11</v>
      </c>
    </row>
    <row r="13" spans="1:6" ht="15" thickBot="1" x14ac:dyDescent="0.35">
      <c r="A13" s="7">
        <v>717772</v>
      </c>
      <c r="B13" s="3" t="s">
        <v>32</v>
      </c>
      <c r="C13" s="8">
        <v>0.94</v>
      </c>
      <c r="D13">
        <f>_xlfn.RANK.EQ(Performance7[[#This Row],[Quality Score]],Performance7[Quality Score],0)</f>
        <v>12</v>
      </c>
      <c r="E13">
        <f>COUNTIF($D$2:D13,Performance7[[#This Row],[Rank]])</f>
        <v>1</v>
      </c>
      <c r="F13">
        <f>Performance7[[#This Row],[Rank]]+Performance7[[#This Row],[Rank Occur]]-1</f>
        <v>12</v>
      </c>
    </row>
    <row r="14" spans="1:6" ht="15" thickBot="1" x14ac:dyDescent="0.35">
      <c r="A14" s="7">
        <v>782263</v>
      </c>
      <c r="B14" s="3" t="s">
        <v>28</v>
      </c>
      <c r="C14" s="8">
        <v>0.92</v>
      </c>
      <c r="D14">
        <f>_xlfn.RANK.EQ(Performance7[[#This Row],[Quality Score]],Performance7[Quality Score],0)</f>
        <v>13</v>
      </c>
      <c r="E14">
        <f>COUNTIF($D$2:D14,Performance7[[#This Row],[Rank]])</f>
        <v>1</v>
      </c>
      <c r="F14">
        <f>Performance7[[#This Row],[Rank]]+Performance7[[#This Row],[Rank Occur]]-1</f>
        <v>13</v>
      </c>
    </row>
    <row r="15" spans="1:6" ht="15" thickBot="1" x14ac:dyDescent="0.35">
      <c r="A15" s="7">
        <v>545771</v>
      </c>
      <c r="B15" s="3" t="s">
        <v>9</v>
      </c>
      <c r="C15" s="8">
        <v>0.91</v>
      </c>
      <c r="D15">
        <f>_xlfn.RANK.EQ(Performance7[[#This Row],[Quality Score]],Performance7[Quality Score],0)</f>
        <v>14</v>
      </c>
      <c r="E15">
        <f>COUNTIF($D$2:D15,Performance7[[#This Row],[Rank]])</f>
        <v>1</v>
      </c>
      <c r="F15">
        <f>Performance7[[#This Row],[Rank]]+Performance7[[#This Row],[Rank Occur]]-1</f>
        <v>14</v>
      </c>
    </row>
    <row r="16" spans="1:6" ht="15" thickBot="1" x14ac:dyDescent="0.35">
      <c r="A16" s="7">
        <v>785879</v>
      </c>
      <c r="B16" s="3" t="s">
        <v>3</v>
      </c>
      <c r="C16" s="8">
        <v>0.9</v>
      </c>
      <c r="D16">
        <f>_xlfn.RANK.EQ(Performance7[[#This Row],[Quality Score]],Performance7[Quality Score],0)</f>
        <v>15</v>
      </c>
      <c r="E16">
        <f>COUNTIF($D$2:D16,Performance7[[#This Row],[Rank]])</f>
        <v>1</v>
      </c>
      <c r="F16">
        <f>Performance7[[#This Row],[Rank]]+Performance7[[#This Row],[Rank Occur]]-1</f>
        <v>15</v>
      </c>
    </row>
    <row r="17" spans="1:6" ht="15" thickBot="1" x14ac:dyDescent="0.35">
      <c r="A17" s="7">
        <v>699985</v>
      </c>
      <c r="B17" s="3" t="s">
        <v>19</v>
      </c>
      <c r="C17" s="8">
        <v>0.88</v>
      </c>
      <c r="D17">
        <f>_xlfn.RANK.EQ(Performance7[[#This Row],[Quality Score]],Performance7[Quality Score],0)</f>
        <v>16</v>
      </c>
      <c r="E17">
        <f>COUNTIF($D$2:D17,Performance7[[#This Row],[Rank]])</f>
        <v>1</v>
      </c>
      <c r="F17">
        <f>Performance7[[#This Row],[Rank]]+Performance7[[#This Row],[Rank Occur]]-1</f>
        <v>16</v>
      </c>
    </row>
    <row r="18" spans="1:6" ht="15" thickBot="1" x14ac:dyDescent="0.35">
      <c r="A18" s="7">
        <v>799635</v>
      </c>
      <c r="B18" s="3" t="s">
        <v>8</v>
      </c>
      <c r="C18" s="8">
        <v>0.83</v>
      </c>
      <c r="D18">
        <f>_xlfn.RANK.EQ(Performance7[[#This Row],[Quality Score]],Performance7[Quality Score],0)</f>
        <v>17</v>
      </c>
      <c r="E18">
        <f>COUNTIF($D$2:D18,Performance7[[#This Row],[Rank]])</f>
        <v>1</v>
      </c>
      <c r="F18">
        <f>Performance7[[#This Row],[Rank]]+Performance7[[#This Row],[Rank Occur]]-1</f>
        <v>17</v>
      </c>
    </row>
    <row r="19" spans="1:6" ht="15" thickBot="1" x14ac:dyDescent="0.35">
      <c r="A19" s="7">
        <v>809254</v>
      </c>
      <c r="B19" s="3" t="s">
        <v>15</v>
      </c>
      <c r="C19" s="8">
        <v>0.83</v>
      </c>
      <c r="D19">
        <f>_xlfn.RANK.EQ(Performance7[[#This Row],[Quality Score]],Performance7[Quality Score],0)</f>
        <v>17</v>
      </c>
      <c r="E19">
        <f>COUNTIF($D$2:D19,Performance7[[#This Row],[Rank]])</f>
        <v>2</v>
      </c>
      <c r="F19">
        <f>Performance7[[#This Row],[Rank]]+Performance7[[#This Row],[Rank Occur]]-1</f>
        <v>18</v>
      </c>
    </row>
    <row r="20" spans="1:6" ht="15" thickBot="1" x14ac:dyDescent="0.35">
      <c r="A20" s="7">
        <v>799543</v>
      </c>
      <c r="B20" s="3" t="s">
        <v>26</v>
      </c>
      <c r="C20" s="8">
        <v>0.82</v>
      </c>
      <c r="D20">
        <f>_xlfn.RANK.EQ(Performance7[[#This Row],[Quality Score]],Performance7[Quality Score],0)</f>
        <v>19</v>
      </c>
      <c r="E20">
        <f>COUNTIF($D$2:D20,Performance7[[#This Row],[Rank]])</f>
        <v>1</v>
      </c>
      <c r="F20">
        <f>Performance7[[#This Row],[Rank]]+Performance7[[#This Row],[Rank Occur]]-1</f>
        <v>19</v>
      </c>
    </row>
    <row r="21" spans="1:6" ht="15" thickBot="1" x14ac:dyDescent="0.35">
      <c r="A21" s="7">
        <v>802694</v>
      </c>
      <c r="B21" s="3" t="s">
        <v>20</v>
      </c>
      <c r="C21" s="8">
        <v>0.82</v>
      </c>
      <c r="D21">
        <f>_xlfn.RANK.EQ(Performance7[[#This Row],[Quality Score]],Performance7[Quality Score],0)</f>
        <v>19</v>
      </c>
      <c r="E21">
        <f>COUNTIF($D$2:D21,Performance7[[#This Row],[Rank]])</f>
        <v>2</v>
      </c>
      <c r="F21">
        <f>Performance7[[#This Row],[Rank]]+Performance7[[#This Row],[Rank Occur]]-1</f>
        <v>20</v>
      </c>
    </row>
    <row r="22" spans="1:6" ht="15" thickBot="1" x14ac:dyDescent="0.35">
      <c r="A22" s="7">
        <v>809260</v>
      </c>
      <c r="B22" s="3" t="s">
        <v>4</v>
      </c>
      <c r="C22" s="8">
        <v>0.82</v>
      </c>
      <c r="D22">
        <f>_xlfn.RANK.EQ(Performance7[[#This Row],[Quality Score]],Performance7[Quality Score],0)</f>
        <v>19</v>
      </c>
      <c r="E22">
        <f>COUNTIF($D$2:D22,Performance7[[#This Row],[Rank]])</f>
        <v>3</v>
      </c>
      <c r="F22">
        <f>Performance7[[#This Row],[Rank]]+Performance7[[#This Row],[Rank Occur]]-1</f>
        <v>21</v>
      </c>
    </row>
    <row r="23" spans="1:6" ht="15" thickBot="1" x14ac:dyDescent="0.35">
      <c r="A23" s="7">
        <v>809807</v>
      </c>
      <c r="B23" s="3" t="s">
        <v>14</v>
      </c>
      <c r="C23" s="8">
        <v>0.81</v>
      </c>
      <c r="D23">
        <f>_xlfn.RANK.EQ(Performance7[[#This Row],[Quality Score]],Performance7[Quality Score],0)</f>
        <v>22</v>
      </c>
      <c r="E23">
        <f>COUNTIF($D$2:D23,Performance7[[#This Row],[Rank]])</f>
        <v>1</v>
      </c>
      <c r="F23">
        <f>Performance7[[#This Row],[Rank]]+Performance7[[#This Row],[Rank Occur]]-1</f>
        <v>22</v>
      </c>
    </row>
    <row r="24" spans="1:6" ht="15" thickBot="1" x14ac:dyDescent="0.35">
      <c r="A24" s="7">
        <v>810109</v>
      </c>
      <c r="B24" s="3" t="s">
        <v>21</v>
      </c>
      <c r="C24" s="8">
        <v>0.8</v>
      </c>
      <c r="D24">
        <f>_xlfn.RANK.EQ(Performance7[[#This Row],[Quality Score]],Performance7[Quality Score],0)</f>
        <v>23</v>
      </c>
      <c r="E24">
        <f>COUNTIF($D$2:D24,Performance7[[#This Row],[Rank]])</f>
        <v>1</v>
      </c>
      <c r="F24">
        <f>Performance7[[#This Row],[Rank]]+Performance7[[#This Row],[Rank Occur]]-1</f>
        <v>23</v>
      </c>
    </row>
    <row r="25" spans="1:6" ht="15" thickBot="1" x14ac:dyDescent="0.35">
      <c r="A25" s="7">
        <v>469821</v>
      </c>
      <c r="B25" s="3" t="s">
        <v>18</v>
      </c>
      <c r="C25" s="8">
        <v>0.79</v>
      </c>
      <c r="D25">
        <f>_xlfn.RANK.EQ(Performance7[[#This Row],[Quality Score]],Performance7[Quality Score],0)</f>
        <v>24</v>
      </c>
      <c r="E25">
        <f>COUNTIF($D$2:D25,Performance7[[#This Row],[Rank]])</f>
        <v>1</v>
      </c>
      <c r="F25">
        <f>Performance7[[#This Row],[Rank]]+Performance7[[#This Row],[Rank Occur]]-1</f>
        <v>24</v>
      </c>
    </row>
    <row r="26" spans="1:6" ht="15" thickBot="1" x14ac:dyDescent="0.35">
      <c r="A26" s="7">
        <v>809815</v>
      </c>
      <c r="B26" s="3" t="s">
        <v>37</v>
      </c>
      <c r="C26" s="8">
        <v>0.79</v>
      </c>
      <c r="D26">
        <f>_xlfn.RANK.EQ(Performance7[[#This Row],[Quality Score]],Performance7[Quality Score],0)</f>
        <v>24</v>
      </c>
      <c r="E26">
        <f>COUNTIF($D$2:D26,Performance7[[#This Row],[Rank]])</f>
        <v>2</v>
      </c>
      <c r="F26">
        <f>Performance7[[#This Row],[Rank]]+Performance7[[#This Row],[Rank Occur]]-1</f>
        <v>25</v>
      </c>
    </row>
    <row r="27" spans="1:6" ht="15" thickBot="1" x14ac:dyDescent="0.35">
      <c r="A27" s="7">
        <v>701618</v>
      </c>
      <c r="B27" s="3" t="s">
        <v>13</v>
      </c>
      <c r="C27" s="8">
        <v>0.77</v>
      </c>
      <c r="D27">
        <f>_xlfn.RANK.EQ(Performance7[[#This Row],[Quality Score]],Performance7[Quality Score],0)</f>
        <v>26</v>
      </c>
      <c r="E27">
        <f>COUNTIF($D$2:D27,Performance7[[#This Row],[Rank]])</f>
        <v>1</v>
      </c>
      <c r="F27">
        <f>Performance7[[#This Row],[Rank]]+Performance7[[#This Row],[Rank Occur]]-1</f>
        <v>26</v>
      </c>
    </row>
    <row r="28" spans="1:6" ht="15" thickBot="1" x14ac:dyDescent="0.35">
      <c r="A28" s="7">
        <v>809778</v>
      </c>
      <c r="B28" s="3" t="s">
        <v>11</v>
      </c>
      <c r="C28" s="8">
        <v>0.74</v>
      </c>
      <c r="D28">
        <f>_xlfn.RANK.EQ(Performance7[[#This Row],[Quality Score]],Performance7[Quality Score],0)</f>
        <v>27</v>
      </c>
      <c r="E28">
        <f>COUNTIF($D$2:D28,Performance7[[#This Row],[Rank]])</f>
        <v>1</v>
      </c>
      <c r="F28">
        <f>Performance7[[#This Row],[Rank]]+Performance7[[#This Row],[Rank Occur]]-1</f>
        <v>27</v>
      </c>
    </row>
    <row r="29" spans="1:6" ht="15" thickBot="1" x14ac:dyDescent="0.35">
      <c r="A29" s="7">
        <v>799631</v>
      </c>
      <c r="B29" s="3" t="s">
        <v>10</v>
      </c>
      <c r="C29" s="8">
        <v>0.7</v>
      </c>
      <c r="D29">
        <f>_xlfn.RANK.EQ(Performance7[[#This Row],[Quality Score]],Performance7[Quality Score],0)</f>
        <v>28</v>
      </c>
      <c r="E29">
        <f>COUNTIF($D$2:D29,Performance7[[#This Row],[Rank]])</f>
        <v>1</v>
      </c>
      <c r="F29">
        <f>Performance7[[#This Row],[Rank]]+Performance7[[#This Row],[Rank Occur]]-1</f>
        <v>28</v>
      </c>
    </row>
    <row r="30" spans="1:6" ht="15" thickBot="1" x14ac:dyDescent="0.35">
      <c r="A30" s="7">
        <v>804326</v>
      </c>
      <c r="B30" s="3" t="s">
        <v>22</v>
      </c>
      <c r="C30" s="8">
        <v>0.7</v>
      </c>
      <c r="D30">
        <f>_xlfn.RANK.EQ(Performance7[[#This Row],[Quality Score]],Performance7[Quality Score],0)</f>
        <v>28</v>
      </c>
      <c r="E30">
        <f>COUNTIF($D$2:D30,Performance7[[#This Row],[Rank]])</f>
        <v>2</v>
      </c>
      <c r="F30">
        <f>Performance7[[#This Row],[Rank]]+Performance7[[#This Row],[Rank Occur]]-1</f>
        <v>29</v>
      </c>
    </row>
    <row r="31" spans="1:6" ht="15" thickBot="1" x14ac:dyDescent="0.35">
      <c r="A31" s="7">
        <v>810641</v>
      </c>
      <c r="B31" s="3" t="s">
        <v>29</v>
      </c>
      <c r="C31" s="8">
        <v>0.67</v>
      </c>
      <c r="D31">
        <f>_xlfn.RANK.EQ(Performance7[[#This Row],[Quality Score]],Performance7[Quality Score],0)</f>
        <v>30</v>
      </c>
      <c r="E31">
        <f>COUNTIF($D$2:D31,Performance7[[#This Row],[Rank]])</f>
        <v>1</v>
      </c>
      <c r="F31">
        <f>Performance7[[#This Row],[Rank]]+Performance7[[#This Row],[Rank Occur]]-1</f>
        <v>30</v>
      </c>
    </row>
    <row r="32" spans="1:6" ht="15" thickBot="1" x14ac:dyDescent="0.35">
      <c r="A32" s="7">
        <v>809805</v>
      </c>
      <c r="B32" s="3" t="s">
        <v>24</v>
      </c>
      <c r="C32" s="8">
        <v>0.66</v>
      </c>
      <c r="D32">
        <f>_xlfn.RANK.EQ(Performance7[[#This Row],[Quality Score]],Performance7[Quality Score],0)</f>
        <v>31</v>
      </c>
      <c r="E32">
        <f>COUNTIF($D$2:D32,Performance7[[#This Row],[Rank]])</f>
        <v>1</v>
      </c>
      <c r="F32">
        <f>Performance7[[#This Row],[Rank]]+Performance7[[#This Row],[Rank Occur]]-1</f>
        <v>31</v>
      </c>
    </row>
    <row r="33" spans="1:6" ht="15" thickBot="1" x14ac:dyDescent="0.35">
      <c r="A33" s="7">
        <v>809264</v>
      </c>
      <c r="B33" s="3" t="s">
        <v>17</v>
      </c>
      <c r="C33" s="8">
        <v>0.64</v>
      </c>
      <c r="D33">
        <f>_xlfn.RANK.EQ(Performance7[[#This Row],[Quality Score]],Performance7[Quality Score],0)</f>
        <v>32</v>
      </c>
      <c r="E33">
        <f>COUNTIF($D$2:D33,Performance7[[#This Row],[Rank]])</f>
        <v>1</v>
      </c>
      <c r="F33">
        <f>Performance7[[#This Row],[Rank]]+Performance7[[#This Row],[Rank Occur]]-1</f>
        <v>32</v>
      </c>
    </row>
    <row r="34" spans="1:6" ht="15" thickBot="1" x14ac:dyDescent="0.35">
      <c r="A34" s="7">
        <v>809268</v>
      </c>
      <c r="B34" s="3" t="s">
        <v>25</v>
      </c>
      <c r="C34" s="8">
        <v>0.42</v>
      </c>
      <c r="D34">
        <f>_xlfn.RANK.EQ(Performance7[[#This Row],[Quality Score]],Performance7[Quality Score],0)</f>
        <v>33</v>
      </c>
      <c r="E34">
        <f>COUNTIF($D$2:D34,Performance7[[#This Row],[Rank]])</f>
        <v>1</v>
      </c>
      <c r="F34">
        <f>Performance7[[#This Row],[Rank]]+Performance7[[#This Row],[Rank Occur]]-1</f>
        <v>33</v>
      </c>
    </row>
    <row r="35" spans="1:6" ht="15" thickBot="1" x14ac:dyDescent="0.35">
      <c r="A35" s="7">
        <v>809266</v>
      </c>
      <c r="B35" s="3" t="s">
        <v>5</v>
      </c>
      <c r="C35" s="8">
        <v>0.21</v>
      </c>
      <c r="D35">
        <f>_xlfn.RANK.EQ(Performance7[[#This Row],[Quality Score]],Performance7[Quality Score],0)</f>
        <v>34</v>
      </c>
      <c r="E35">
        <f>COUNTIF($D$2:D35,Performance7[[#This Row],[Rank]])</f>
        <v>1</v>
      </c>
      <c r="F35">
        <f>Performance7[[#This Row],[Rank]]+Performance7[[#This Row],[Rank Occur]]-1</f>
        <v>34</v>
      </c>
    </row>
    <row r="36" spans="1:6" x14ac:dyDescent="0.3">
      <c r="A36" s="7">
        <v>802677</v>
      </c>
      <c r="B36" s="3" t="s">
        <v>34</v>
      </c>
      <c r="C36" s="8">
        <v>0</v>
      </c>
      <c r="D36">
        <f>_xlfn.RANK.EQ(Performance7[[#This Row],[Quality Score]],Performance7[Quality Score],0)</f>
        <v>35</v>
      </c>
      <c r="E36">
        <f>COUNTIF($D$2:D36,Performance7[[#This Row],[Rank]])</f>
        <v>1</v>
      </c>
      <c r="F36">
        <f>Performance7[[#This Row],[Rank]]+Performance7[[#This Row],[Rank Occur]]-1</f>
        <v>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4145-380B-45B3-8365-22212A2033FA}">
  <dimension ref="A1:I36"/>
  <sheetViews>
    <sheetView tabSelected="1" workbookViewId="0">
      <selection activeCell="L6" sqref="L6"/>
    </sheetView>
  </sheetViews>
  <sheetFormatPr defaultRowHeight="14.4" x14ac:dyDescent="0.3"/>
  <cols>
    <col min="1" max="1" width="10.77734375" bestFit="1" customWidth="1"/>
    <col min="2" max="2" width="16" bestFit="1" customWidth="1"/>
    <col min="3" max="3" width="16.5546875" bestFit="1" customWidth="1"/>
    <col min="4" max="4" width="7.44140625" bestFit="1" customWidth="1"/>
    <col min="5" max="5" width="10.21875" style="56" bestFit="1" customWidth="1"/>
    <col min="7" max="7" width="7" bestFit="1" customWidth="1"/>
    <col min="8" max="8" width="13.6640625" bestFit="1" customWidth="1"/>
    <col min="9" max="9" width="12.109375" bestFit="1" customWidth="1"/>
  </cols>
  <sheetData>
    <row r="1" spans="1:9" ht="15" thickBot="1" x14ac:dyDescent="0.35">
      <c r="A1" s="12" t="s">
        <v>0</v>
      </c>
      <c r="B1" s="13" t="s">
        <v>1</v>
      </c>
      <c r="C1" s="32" t="s">
        <v>35</v>
      </c>
      <c r="D1" s="51" t="s">
        <v>41</v>
      </c>
      <c r="E1" s="52" t="s">
        <v>45</v>
      </c>
      <c r="G1" s="12" t="s">
        <v>0</v>
      </c>
      <c r="H1" s="13" t="s">
        <v>1</v>
      </c>
      <c r="I1" s="32" t="s">
        <v>35</v>
      </c>
    </row>
    <row r="2" spans="1:9" ht="15" thickBot="1" x14ac:dyDescent="0.35">
      <c r="A2" s="15">
        <v>334440</v>
      </c>
      <c r="B2" s="16" t="s">
        <v>12</v>
      </c>
      <c r="C2" s="35">
        <v>1</v>
      </c>
      <c r="D2" s="37">
        <f>_xlfn.RANK.EQ(Solution7!$C2,Solution7!$C$2:$C$36,0)</f>
        <v>1</v>
      </c>
      <c r="E2" s="53">
        <f>LARGE(_xlfn.UNIQUE(Solution7!$C$2:$C$36,FALSE,FALSE),5)</f>
        <v>0.95</v>
      </c>
      <c r="G2" cm="1">
        <f t="array" ref="G2:I12">_xlfn._xlws.FILTER(A2:C36,C2:C36&gt;=E2)</f>
        <v>334440</v>
      </c>
      <c r="H2" t="str">
        <v>Miguel Mussel</v>
      </c>
      <c r="I2">
        <v>1</v>
      </c>
    </row>
    <row r="3" spans="1:9" ht="15" thickBot="1" x14ac:dyDescent="0.35">
      <c r="A3" s="18">
        <v>717826</v>
      </c>
      <c r="B3" s="19" t="s">
        <v>27</v>
      </c>
      <c r="C3" s="39">
        <v>1</v>
      </c>
      <c r="D3" s="41">
        <f>_xlfn.RANK.EQ(Solution7!$C3,Solution7!$C$2:$C$36,0)</f>
        <v>1</v>
      </c>
      <c r="E3" s="54"/>
      <c r="G3">
        <v>717826</v>
      </c>
      <c r="H3" t="str">
        <v>Susan Strande</v>
      </c>
      <c r="I3">
        <v>1</v>
      </c>
    </row>
    <row r="4" spans="1:9" ht="15" thickBot="1" x14ac:dyDescent="0.35">
      <c r="A4" s="15">
        <v>410678</v>
      </c>
      <c r="B4" s="16" t="s">
        <v>16</v>
      </c>
      <c r="C4" s="35">
        <v>0.98</v>
      </c>
      <c r="D4" s="37">
        <f>_xlfn.RANK.EQ(Solution7!$C4,Solution7!$C$2:$C$36,0)</f>
        <v>3</v>
      </c>
      <c r="E4" s="53"/>
      <c r="G4">
        <v>410678</v>
      </c>
      <c r="H4" t="str">
        <v>Claudine Caff</v>
      </c>
      <c r="I4">
        <v>0.98</v>
      </c>
    </row>
    <row r="5" spans="1:9" ht="15" thickBot="1" x14ac:dyDescent="0.35">
      <c r="A5" s="18">
        <v>410662</v>
      </c>
      <c r="B5" s="19" t="s">
        <v>6</v>
      </c>
      <c r="C5" s="39">
        <v>0.97</v>
      </c>
      <c r="D5" s="41">
        <f>_xlfn.RANK.EQ(Solution7!$C5,Solution7!$C$2:$C$36,0)</f>
        <v>4</v>
      </c>
      <c r="E5" s="54"/>
      <c r="G5">
        <v>410662</v>
      </c>
      <c r="H5" t="str">
        <v>Francis Fayce</v>
      </c>
      <c r="I5">
        <v>0.97</v>
      </c>
    </row>
    <row r="6" spans="1:9" ht="15" thickBot="1" x14ac:dyDescent="0.35">
      <c r="A6" s="15">
        <v>85962</v>
      </c>
      <c r="B6" s="16" t="s">
        <v>7</v>
      </c>
      <c r="C6" s="35">
        <v>0.97</v>
      </c>
      <c r="D6" s="37">
        <f>_xlfn.RANK.EQ(Solution7!$C6,Solution7!$C$2:$C$36,0)</f>
        <v>4</v>
      </c>
      <c r="E6" s="53"/>
      <c r="G6">
        <v>85962</v>
      </c>
      <c r="H6" t="str">
        <v>Lawrence Lipps</v>
      </c>
      <c r="I6">
        <v>0.97</v>
      </c>
    </row>
    <row r="7" spans="1:9" ht="15" thickBot="1" x14ac:dyDescent="0.35">
      <c r="A7" s="18">
        <v>638187</v>
      </c>
      <c r="B7" s="19" t="s">
        <v>30</v>
      </c>
      <c r="C7" s="39">
        <v>0.97</v>
      </c>
      <c r="D7" s="41">
        <f>_xlfn.RANK.EQ(Solution7!$C7,Solution7!$C$2:$C$36,0)</f>
        <v>4</v>
      </c>
      <c r="E7" s="54"/>
      <c r="G7">
        <v>638187</v>
      </c>
      <c r="H7" t="str">
        <v>Rachel Rutes</v>
      </c>
      <c r="I7">
        <v>0.97</v>
      </c>
    </row>
    <row r="8" spans="1:9" ht="15" thickBot="1" x14ac:dyDescent="0.35">
      <c r="A8" s="15">
        <v>809823</v>
      </c>
      <c r="B8" s="16" t="s">
        <v>2</v>
      </c>
      <c r="C8" s="35">
        <v>0.96</v>
      </c>
      <c r="D8" s="37">
        <f>_xlfn.RANK.EQ(Solution7!$C8,Solution7!$C$2:$C$36,0)</f>
        <v>7</v>
      </c>
      <c r="E8" s="53"/>
      <c r="G8">
        <v>809823</v>
      </c>
      <c r="H8" t="str">
        <v>Lisa Legg</v>
      </c>
      <c r="I8">
        <v>0.96</v>
      </c>
    </row>
    <row r="9" spans="1:9" ht="15" thickBot="1" x14ac:dyDescent="0.35">
      <c r="A9" s="18">
        <v>484339</v>
      </c>
      <c r="B9" s="19" t="s">
        <v>33</v>
      </c>
      <c r="C9" s="39">
        <v>0.96</v>
      </c>
      <c r="D9" s="41">
        <f>_xlfn.RANK.EQ(Solution7!$C9,Solution7!$C$2:$C$36,0)</f>
        <v>7</v>
      </c>
      <c r="E9" s="54"/>
      <c r="G9">
        <v>484339</v>
      </c>
      <c r="H9" t="str">
        <v>Nellie Nee</v>
      </c>
      <c r="I9">
        <v>0.96</v>
      </c>
    </row>
    <row r="10" spans="1:9" ht="15" thickBot="1" x14ac:dyDescent="0.35">
      <c r="A10" s="15">
        <v>785901</v>
      </c>
      <c r="B10" s="16" t="s">
        <v>23</v>
      </c>
      <c r="C10" s="35">
        <v>0.96</v>
      </c>
      <c r="D10" s="37">
        <f>_xlfn.RANK.EQ(Solution7!$C10,Solution7!$C$2:$C$36,0)</f>
        <v>7</v>
      </c>
      <c r="E10" s="53"/>
      <c r="G10">
        <v>785901</v>
      </c>
      <c r="H10" t="str">
        <v>Salman Soul</v>
      </c>
      <c r="I10">
        <v>0.96</v>
      </c>
    </row>
    <row r="11" spans="1:9" ht="15" thickBot="1" x14ac:dyDescent="0.35">
      <c r="A11" s="18">
        <v>312060</v>
      </c>
      <c r="B11" s="19" t="s">
        <v>31</v>
      </c>
      <c r="C11" s="39">
        <v>0.96</v>
      </c>
      <c r="D11" s="41">
        <f>_xlfn.RANK.EQ(Solution7!$C11,Solution7!$C$2:$C$36,0)</f>
        <v>7</v>
      </c>
      <c r="E11" s="54"/>
      <c r="G11">
        <v>312060</v>
      </c>
      <c r="H11" t="str">
        <v>Sarah Skynn</v>
      </c>
      <c r="I11">
        <v>0.96</v>
      </c>
    </row>
    <row r="12" spans="1:9" ht="15" thickBot="1" x14ac:dyDescent="0.35">
      <c r="A12" s="15">
        <v>774308</v>
      </c>
      <c r="B12" s="16" t="s">
        <v>36</v>
      </c>
      <c r="C12" s="35">
        <v>0.95</v>
      </c>
      <c r="D12" s="37">
        <f>_xlfn.RANK.EQ(Solution7!$C12,Solution7!$C$2:$C$36,0)</f>
        <v>11</v>
      </c>
      <c r="E12" s="53"/>
      <c r="G12">
        <v>774308</v>
      </c>
      <c r="H12" t="str">
        <v>Brittney Bowne</v>
      </c>
      <c r="I12">
        <v>0.95</v>
      </c>
    </row>
    <row r="13" spans="1:9" ht="15" thickBot="1" x14ac:dyDescent="0.35">
      <c r="A13" s="18">
        <v>717772</v>
      </c>
      <c r="B13" s="19" t="s">
        <v>32</v>
      </c>
      <c r="C13" s="39">
        <v>0.94</v>
      </c>
      <c r="D13" s="41">
        <f>_xlfn.RANK.EQ(Solution7!$C13,Solution7!$C$2:$C$36,0)</f>
        <v>12</v>
      </c>
      <c r="E13" s="54"/>
    </row>
    <row r="14" spans="1:9" ht="15" thickBot="1" x14ac:dyDescent="0.35">
      <c r="A14" s="15">
        <v>782263</v>
      </c>
      <c r="B14" s="16" t="s">
        <v>28</v>
      </c>
      <c r="C14" s="35">
        <v>0.92</v>
      </c>
      <c r="D14" s="37">
        <f>_xlfn.RANK.EQ(Solution7!$C14,Solution7!$C$2:$C$36,0)</f>
        <v>13</v>
      </c>
      <c r="E14" s="53"/>
    </row>
    <row r="15" spans="1:9" ht="15" thickBot="1" x14ac:dyDescent="0.35">
      <c r="A15" s="18">
        <v>545771</v>
      </c>
      <c r="B15" s="19" t="s">
        <v>9</v>
      </c>
      <c r="C15" s="39">
        <v>0.91</v>
      </c>
      <c r="D15" s="41">
        <f>_xlfn.RANK.EQ(Solution7!$C15,Solution7!$C$2:$C$36,0)</f>
        <v>14</v>
      </c>
      <c r="E15" s="54"/>
    </row>
    <row r="16" spans="1:9" ht="15" thickBot="1" x14ac:dyDescent="0.35">
      <c r="A16" s="15">
        <v>785879</v>
      </c>
      <c r="B16" s="16" t="s">
        <v>3</v>
      </c>
      <c r="C16" s="35">
        <v>0.9</v>
      </c>
      <c r="D16" s="37">
        <f>_xlfn.RANK.EQ(Solution7!$C16,Solution7!$C$2:$C$36,0)</f>
        <v>15</v>
      </c>
      <c r="E16" s="53"/>
    </row>
    <row r="17" spans="1:5" ht="15" thickBot="1" x14ac:dyDescent="0.35">
      <c r="A17" s="18">
        <v>699985</v>
      </c>
      <c r="B17" s="19" t="s">
        <v>19</v>
      </c>
      <c r="C17" s="39">
        <v>0.88</v>
      </c>
      <c r="D17" s="41">
        <f>_xlfn.RANK.EQ(Solution7!$C17,Solution7!$C$2:$C$36,0)</f>
        <v>16</v>
      </c>
      <c r="E17" s="54"/>
    </row>
    <row r="18" spans="1:5" ht="15" thickBot="1" x14ac:dyDescent="0.35">
      <c r="A18" s="15">
        <v>809254</v>
      </c>
      <c r="B18" s="16" t="s">
        <v>15</v>
      </c>
      <c r="C18" s="35">
        <v>0.83</v>
      </c>
      <c r="D18" s="37">
        <f>_xlfn.RANK.EQ(Solution7!$C18,Solution7!$C$2:$C$36,0)</f>
        <v>17</v>
      </c>
      <c r="E18" s="53"/>
    </row>
    <row r="19" spans="1:5" ht="15" thickBot="1" x14ac:dyDescent="0.35">
      <c r="A19" s="18">
        <v>799635</v>
      </c>
      <c r="B19" s="19" t="s">
        <v>8</v>
      </c>
      <c r="C19" s="39">
        <v>0.83</v>
      </c>
      <c r="D19" s="41">
        <f>_xlfn.RANK.EQ(Solution7!$C19,Solution7!$C$2:$C$36,0)</f>
        <v>17</v>
      </c>
      <c r="E19" s="54"/>
    </row>
    <row r="20" spans="1:5" ht="15" thickBot="1" x14ac:dyDescent="0.35">
      <c r="A20" s="15">
        <v>802694</v>
      </c>
      <c r="B20" s="16" t="s">
        <v>20</v>
      </c>
      <c r="C20" s="35">
        <v>0.82</v>
      </c>
      <c r="D20" s="37">
        <f>_xlfn.RANK.EQ(Solution7!$C20,Solution7!$C$2:$C$36,0)</f>
        <v>19</v>
      </c>
      <c r="E20" s="53"/>
    </row>
    <row r="21" spans="1:5" ht="15" thickBot="1" x14ac:dyDescent="0.35">
      <c r="A21" s="18">
        <v>799543</v>
      </c>
      <c r="B21" s="19" t="s">
        <v>26</v>
      </c>
      <c r="C21" s="39">
        <v>0.82</v>
      </c>
      <c r="D21" s="41">
        <f>_xlfn.RANK.EQ(Solution7!$C21,Solution7!$C$2:$C$36,0)</f>
        <v>19</v>
      </c>
      <c r="E21" s="54"/>
    </row>
    <row r="22" spans="1:5" ht="15" thickBot="1" x14ac:dyDescent="0.35">
      <c r="A22" s="15">
        <v>809260</v>
      </c>
      <c r="B22" s="16" t="s">
        <v>4</v>
      </c>
      <c r="C22" s="35">
        <v>0.82</v>
      </c>
      <c r="D22" s="37">
        <f>_xlfn.RANK.EQ(Solution7!$C22,Solution7!$C$2:$C$36,0)</f>
        <v>19</v>
      </c>
      <c r="E22" s="53"/>
    </row>
    <row r="23" spans="1:5" ht="15" thickBot="1" x14ac:dyDescent="0.35">
      <c r="A23" s="18">
        <v>809807</v>
      </c>
      <c r="B23" s="19" t="s">
        <v>14</v>
      </c>
      <c r="C23" s="39">
        <v>0.81</v>
      </c>
      <c r="D23" s="41">
        <f>_xlfn.RANK.EQ(Solution7!$C23,Solution7!$C$2:$C$36,0)</f>
        <v>22</v>
      </c>
      <c r="E23" s="54"/>
    </row>
    <row r="24" spans="1:5" ht="15" thickBot="1" x14ac:dyDescent="0.35">
      <c r="A24" s="15">
        <v>810109</v>
      </c>
      <c r="B24" s="16" t="s">
        <v>21</v>
      </c>
      <c r="C24" s="35">
        <v>0.8</v>
      </c>
      <c r="D24" s="37">
        <f>_xlfn.RANK.EQ(Solution7!$C24,Solution7!$C$2:$C$36,0)</f>
        <v>23</v>
      </c>
      <c r="E24" s="53"/>
    </row>
    <row r="25" spans="1:5" ht="15" thickBot="1" x14ac:dyDescent="0.35">
      <c r="A25" s="18">
        <v>469821</v>
      </c>
      <c r="B25" s="19" t="s">
        <v>18</v>
      </c>
      <c r="C25" s="39">
        <v>0.79</v>
      </c>
      <c r="D25" s="41">
        <f>_xlfn.RANK.EQ(Solution7!$C25,Solution7!$C$2:$C$36,0)</f>
        <v>24</v>
      </c>
      <c r="E25" s="54"/>
    </row>
    <row r="26" spans="1:5" ht="15" thickBot="1" x14ac:dyDescent="0.35">
      <c r="A26" s="15">
        <v>809815</v>
      </c>
      <c r="B26" s="16" t="s">
        <v>37</v>
      </c>
      <c r="C26" s="35">
        <v>0.79</v>
      </c>
      <c r="D26" s="37">
        <f>_xlfn.RANK.EQ(Solution7!$C26,Solution7!$C$2:$C$36,0)</f>
        <v>24</v>
      </c>
      <c r="E26" s="53"/>
    </row>
    <row r="27" spans="1:5" ht="15" thickBot="1" x14ac:dyDescent="0.35">
      <c r="A27" s="18">
        <v>701618</v>
      </c>
      <c r="B27" s="19" t="s">
        <v>13</v>
      </c>
      <c r="C27" s="39">
        <v>0.77</v>
      </c>
      <c r="D27" s="41">
        <f>_xlfn.RANK.EQ(Solution7!$C27,Solution7!$C$2:$C$36,0)</f>
        <v>26</v>
      </c>
      <c r="E27" s="54"/>
    </row>
    <row r="28" spans="1:5" ht="15" thickBot="1" x14ac:dyDescent="0.35">
      <c r="A28" s="15">
        <v>809778</v>
      </c>
      <c r="B28" s="16" t="s">
        <v>11</v>
      </c>
      <c r="C28" s="35">
        <v>0.74</v>
      </c>
      <c r="D28" s="37">
        <f>_xlfn.RANK.EQ(Solution7!$C28,Solution7!$C$2:$C$36,0)</f>
        <v>27</v>
      </c>
      <c r="E28" s="53"/>
    </row>
    <row r="29" spans="1:5" ht="15" thickBot="1" x14ac:dyDescent="0.35">
      <c r="A29" s="18">
        <v>799631</v>
      </c>
      <c r="B29" s="19" t="s">
        <v>10</v>
      </c>
      <c r="C29" s="39">
        <v>0.7</v>
      </c>
      <c r="D29" s="41">
        <f>_xlfn.RANK.EQ(Solution7!$C29,Solution7!$C$2:$C$36,0)</f>
        <v>28</v>
      </c>
      <c r="E29" s="54"/>
    </row>
    <row r="30" spans="1:5" ht="15" thickBot="1" x14ac:dyDescent="0.35">
      <c r="A30" s="15">
        <v>804326</v>
      </c>
      <c r="B30" s="16" t="s">
        <v>22</v>
      </c>
      <c r="C30" s="35">
        <v>0.7</v>
      </c>
      <c r="D30" s="37">
        <f>_xlfn.RANK.EQ(Solution7!$C30,Solution7!$C$2:$C$36,0)</f>
        <v>28</v>
      </c>
      <c r="E30" s="53"/>
    </row>
    <row r="31" spans="1:5" ht="15" thickBot="1" x14ac:dyDescent="0.35">
      <c r="A31" s="18">
        <v>810641</v>
      </c>
      <c r="B31" s="19" t="s">
        <v>29</v>
      </c>
      <c r="C31" s="39">
        <v>0.67</v>
      </c>
      <c r="D31" s="41">
        <f>_xlfn.RANK.EQ(Solution7!$C31,Solution7!$C$2:$C$36,0)</f>
        <v>30</v>
      </c>
      <c r="E31" s="54"/>
    </row>
    <row r="32" spans="1:5" ht="15" thickBot="1" x14ac:dyDescent="0.35">
      <c r="A32" s="15">
        <v>809805</v>
      </c>
      <c r="B32" s="16" t="s">
        <v>24</v>
      </c>
      <c r="C32" s="35">
        <v>0.66</v>
      </c>
      <c r="D32" s="37">
        <f>_xlfn.RANK.EQ(Solution7!$C32,Solution7!$C$2:$C$36,0)</f>
        <v>31</v>
      </c>
      <c r="E32" s="53"/>
    </row>
    <row r="33" spans="1:5" ht="15" thickBot="1" x14ac:dyDescent="0.35">
      <c r="A33" s="18">
        <v>809264</v>
      </c>
      <c r="B33" s="19" t="s">
        <v>17</v>
      </c>
      <c r="C33" s="39">
        <v>0.64</v>
      </c>
      <c r="D33" s="41">
        <f>_xlfn.RANK.EQ(Solution7!$C33,Solution7!$C$2:$C$36,0)</f>
        <v>32</v>
      </c>
      <c r="E33" s="54"/>
    </row>
    <row r="34" spans="1:5" ht="15" thickBot="1" x14ac:dyDescent="0.35">
      <c r="A34" s="15">
        <v>809268</v>
      </c>
      <c r="B34" s="16" t="s">
        <v>25</v>
      </c>
      <c r="C34" s="35">
        <v>0.42</v>
      </c>
      <c r="D34" s="37">
        <f>_xlfn.RANK.EQ(Solution7!$C34,Solution7!$C$2:$C$36,0)</f>
        <v>33</v>
      </c>
      <c r="E34" s="53"/>
    </row>
    <row r="35" spans="1:5" ht="15" thickBot="1" x14ac:dyDescent="0.35">
      <c r="A35" s="18">
        <v>809266</v>
      </c>
      <c r="B35" s="19" t="s">
        <v>5</v>
      </c>
      <c r="C35" s="39">
        <v>0.21</v>
      </c>
      <c r="D35" s="41">
        <f>_xlfn.RANK.EQ(Solution7!$C35,Solution7!$C$2:$C$36,0)</f>
        <v>34</v>
      </c>
      <c r="E35" s="54"/>
    </row>
    <row r="36" spans="1:5" ht="15" thickBot="1" x14ac:dyDescent="0.35">
      <c r="A36" s="21">
        <v>802677</v>
      </c>
      <c r="B36" s="22" t="s">
        <v>34</v>
      </c>
      <c r="C36" s="43">
        <v>0</v>
      </c>
      <c r="D36" s="45">
        <f>_xlfn.RANK.EQ(Solution7!$C36,Solution7!$C$2:$C$36,0)</f>
        <v>35</v>
      </c>
      <c r="E36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23</vt:lpstr>
      <vt:lpstr>Solution</vt:lpstr>
      <vt:lpstr>Solution2</vt:lpstr>
      <vt:lpstr>Solution3</vt:lpstr>
      <vt:lpstr>Solution4</vt:lpstr>
      <vt:lpstr>Solution5</vt:lpstr>
      <vt:lpstr>Solution6</vt:lpstr>
      <vt:lpstr>Solution7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Ilackkeya Bhavananthi</cp:lastModifiedBy>
  <dcterms:created xsi:type="dcterms:W3CDTF">2022-11-26T14:10:16Z</dcterms:created>
  <dcterms:modified xsi:type="dcterms:W3CDTF">2024-08-25T21:34:55Z</dcterms:modified>
</cp:coreProperties>
</file>