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5532e56bc98a0e5/Documents/School Stuff/Lake Forest/DAUE/"/>
    </mc:Choice>
  </mc:AlternateContent>
  <xr:revisionPtr revIDLastSave="70" documentId="8_{FB628F83-2AF7-408B-B635-6B8CD47713F7}" xr6:coauthVersionLast="47" xr6:coauthVersionMax="47" xr10:uidLastSave="{010EBC29-B315-44C3-92D8-58930DE9250C}"/>
  <bookViews>
    <workbookView xWindow="113" yWindow="0" windowWidth="21584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U2" i="1" a="1"/>
  <c r="U2" i="1" s="1"/>
  <c r="Q2" i="1" a="1"/>
  <c r="Q2" i="1" s="1"/>
  <c r="M2" i="1" a="1"/>
  <c r="M2" i="1" s="1"/>
  <c r="F3" i="1"/>
  <c r="E12" i="1"/>
  <c r="E10" i="1"/>
  <c r="E9" i="1"/>
  <c r="E8" i="1"/>
  <c r="E6" i="1"/>
  <c r="D12" i="1"/>
  <c r="D11" i="1"/>
  <c r="E11" i="1" s="1"/>
  <c r="D10" i="1"/>
  <c r="D9" i="1"/>
  <c r="D8" i="1"/>
  <c r="D6" i="1"/>
  <c r="C14" i="1"/>
  <c r="C13" i="1"/>
  <c r="C12" i="1"/>
  <c r="C11" i="1"/>
  <c r="C10" i="1"/>
  <c r="C9" i="1"/>
  <c r="C8" i="1"/>
  <c r="C6" i="1"/>
  <c r="V14" i="1"/>
  <c r="V13" i="1"/>
  <c r="V12" i="1"/>
  <c r="V11" i="1"/>
  <c r="V10" i="1"/>
  <c r="V9" i="1"/>
  <c r="V8" i="1"/>
  <c r="V6" i="1"/>
  <c r="R14" i="1"/>
  <c r="R13" i="1"/>
  <c r="R12" i="1"/>
  <c r="R11" i="1"/>
  <c r="R10" i="1"/>
  <c r="R9" i="1"/>
  <c r="R8" i="1"/>
  <c r="R6" i="1"/>
  <c r="N14" i="1"/>
  <c r="N13" i="1"/>
  <c r="N12" i="1"/>
  <c r="N11" i="1"/>
  <c r="N10" i="1"/>
  <c r="N9" i="1"/>
  <c r="N8" i="1"/>
  <c r="N6" i="1"/>
  <c r="J12" i="1"/>
  <c r="J11" i="1"/>
  <c r="J10" i="1"/>
  <c r="J9" i="1"/>
  <c r="J8" i="1"/>
  <c r="J6" i="1"/>
  <c r="T14" i="1"/>
  <c r="S14" i="1"/>
  <c r="T13" i="1"/>
  <c r="S13" i="1"/>
  <c r="T12" i="1"/>
  <c r="S12" i="1"/>
  <c r="T11" i="1"/>
  <c r="S11" i="1"/>
  <c r="T10" i="1"/>
  <c r="S10" i="1"/>
  <c r="T9" i="1"/>
  <c r="S9" i="1"/>
  <c r="T8" i="1"/>
  <c r="S8" i="1"/>
  <c r="P14" i="1"/>
  <c r="O14" i="1"/>
  <c r="P13" i="1"/>
  <c r="O13" i="1"/>
  <c r="P12" i="1"/>
  <c r="O12" i="1"/>
  <c r="P11" i="1"/>
  <c r="O11" i="1"/>
  <c r="P10" i="1"/>
  <c r="O10" i="1"/>
  <c r="P9" i="1"/>
  <c r="O9" i="1"/>
  <c r="P8" i="1"/>
  <c r="O8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H13" i="1"/>
  <c r="H14" i="1"/>
  <c r="G14" i="1"/>
  <c r="G13" i="1"/>
  <c r="H12" i="1"/>
  <c r="G12" i="1"/>
  <c r="H11" i="1"/>
  <c r="G11" i="1"/>
  <c r="H10" i="1"/>
  <c r="G10" i="1"/>
  <c r="H9" i="1"/>
  <c r="G9" i="1"/>
  <c r="H8" i="1"/>
  <c r="G8" i="1"/>
  <c r="T6" i="1"/>
  <c r="S6" i="1"/>
  <c r="P6" i="1"/>
  <c r="O6" i="1"/>
  <c r="L6" i="1"/>
  <c r="K6" i="1"/>
  <c r="H6" i="1"/>
  <c r="G6" i="1"/>
  <c r="U13" i="1"/>
  <c r="U14" i="1" s="1"/>
  <c r="Q13" i="1"/>
  <c r="Q14" i="1" s="1"/>
  <c r="M13" i="1"/>
  <c r="M14" i="1" s="1"/>
  <c r="I13" i="1"/>
  <c r="J13" i="1" l="1"/>
  <c r="I14" i="1"/>
  <c r="D13" i="1"/>
  <c r="E13" i="1" s="1"/>
  <c r="F17" i="1" l="1"/>
  <c r="F16" i="1"/>
  <c r="D14" i="1"/>
  <c r="E14" i="1" s="1"/>
  <c r="J14" i="1"/>
  <c r="F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<sst xmlns="http://schemas.openxmlformats.org/spreadsheetml/2006/main" count="40" uniqueCount="25">
  <si>
    <t xml:space="preserve">Fixed Cost </t>
  </si>
  <si>
    <t>Annual Results</t>
  </si>
  <si>
    <t>Actual</t>
  </si>
  <si>
    <t>Variance</t>
  </si>
  <si>
    <t>First Quarter</t>
  </si>
  <si>
    <t>Revenue</t>
  </si>
  <si>
    <t>Salaries</t>
  </si>
  <si>
    <t>Utilities</t>
  </si>
  <si>
    <t>Total Expenses</t>
  </si>
  <si>
    <t>Net Operating Income</t>
  </si>
  <si>
    <t>Plan</t>
  </si>
  <si>
    <t>Flex Budget</t>
  </si>
  <si>
    <t>Second Quarter</t>
  </si>
  <si>
    <t>Third Quarter</t>
  </si>
  <si>
    <t>Fourth Quarter</t>
  </si>
  <si>
    <t>Max Net Operating Income</t>
  </si>
  <si>
    <t>Min Net Operating Income</t>
  </si>
  <si>
    <t>Price / Variable Cost</t>
  </si>
  <si>
    <t>Units Sold</t>
  </si>
  <si>
    <t>Business Flex Budget</t>
  </si>
  <si>
    <t>Ingredients</t>
  </si>
  <si>
    <t>Miscellaneous</t>
  </si>
  <si>
    <t>Expenses:</t>
  </si>
  <si>
    <t>Rent</t>
  </si>
  <si>
    <t>Avg Net Operating Income per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</si>
</sst>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0" tint="-4.9989318521683403E-2"/>
      <name val="Arial"/>
      <family val="2"/>
    </font>
    <font>
      <i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164" fontId="5" fillId="0" borderId="5" xfId="1" applyNumberFormat="1" applyFont="1" applyBorder="1"/>
    <xf numFmtId="164" fontId="5" fillId="0" borderId="1" xfId="1" applyNumberFormat="1" applyFont="1" applyBorder="1"/>
    <xf numFmtId="164" fontId="5" fillId="0" borderId="6" xfId="1" applyNumberFormat="1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2" fillId="0" borderId="3" xfId="0" applyFont="1" applyBorder="1" applyAlignment="1">
      <alignment horizontal="left" indent="1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4" xfId="0" applyFont="1" applyBorder="1"/>
    <xf numFmtId="0" fontId="2" fillId="0" borderId="25" xfId="0" applyFont="1" applyBorder="1"/>
    <xf numFmtId="0" fontId="5" fillId="0" borderId="26" xfId="0" applyFont="1" applyBorder="1" applyAlignment="1">
      <alignment horizontal="right"/>
    </xf>
    <xf numFmtId="0" fontId="0" fillId="0" borderId="2" xfId="0" applyBorder="1"/>
    <xf numFmtId="0" fontId="0" fillId="0" borderId="27" xfId="0" applyBorder="1"/>
    <xf numFmtId="165" fontId="2" fillId="0" borderId="1" xfId="2" applyNumberFormat="1" applyFont="1" applyBorder="1"/>
    <xf numFmtId="44" fontId="2" fillId="0" borderId="1" xfId="2" applyFont="1" applyBorder="1"/>
    <xf numFmtId="44" fontId="2" fillId="0" borderId="2" xfId="2" applyFont="1" applyBorder="1"/>
    <xf numFmtId="44" fontId="2" fillId="4" borderId="1" xfId="2" applyFont="1" applyFill="1" applyBorder="1"/>
    <xf numFmtId="44" fontId="2" fillId="4" borderId="2" xfId="2" applyFont="1" applyFill="1" applyBorder="1"/>
    <xf numFmtId="44" fontId="2" fillId="0" borderId="22" xfId="2" applyFont="1" applyBorder="1"/>
    <xf numFmtId="165" fontId="2" fillId="0" borderId="5" xfId="2" applyNumberFormat="1" applyFont="1" applyBorder="1"/>
    <xf numFmtId="165" fontId="2" fillId="0" borderId="6" xfId="2" applyNumberFormat="1" applyFont="1" applyBorder="1"/>
    <xf numFmtId="165" fontId="2" fillId="0" borderId="23" xfId="2" applyNumberFormat="1" applyFont="1" applyBorder="1"/>
    <xf numFmtId="165" fontId="2" fillId="0" borderId="21" xfId="2" applyNumberFormat="1" applyFont="1" applyBorder="1"/>
    <xf numFmtId="0" fontId="0" fillId="0" borderId="18" xfId="0" applyBorder="1"/>
    <xf numFmtId="0" fontId="2" fillId="0" borderId="16" xfId="0" applyFont="1" applyBorder="1" applyAlignment="1">
      <alignment wrapText="1"/>
    </xf>
    <xf numFmtId="165" fontId="2" fillId="0" borderId="13" xfId="0" applyNumberFormat="1" applyFont="1" applyBorder="1"/>
    <xf numFmtId="165" fontId="2" fillId="0" borderId="4" xfId="0" applyNumberFormat="1" applyFont="1" applyBorder="1"/>
    <xf numFmtId="165" fontId="2" fillId="0" borderId="28" xfId="0" applyNumberFormat="1" applyFont="1" applyBorder="1"/>
    <xf numFmtId="165" fontId="2" fillId="0" borderId="1" xfId="0" applyNumberFormat="1" applyFont="1" applyBorder="1"/>
    <xf numFmtId="0" fontId="3" fillId="3" borderId="17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15" xfId="0" applyFont="1" applyBorder="1" applyAlignment="1">
      <alignment horizontal="right"/>
    </xf>
    <xf numFmtId="0" fontId="2" fillId="0" borderId="16" xfId="0" applyFont="1" applyBorder="1" applyAlignment="1">
      <alignment horizontal="right"/>
    </xf>
    <xf numFmtId="0" fontId="3" fillId="0" borderId="2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/>
    </xf>
    <xf numFmtId="0" fontId="2" fillId="0" borderId="9" xfId="1" applyNumberFormat="1" applyFont="1" applyBorder="1"/>
    <xf numFmtId="164" fontId="6" fillId="0" borderId="9" xfId="1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"/>
  <sheetViews>
    <sheetView tabSelected="1" workbookViewId="0">
      <pane xSplit="6" ySplit="5" topLeftCell="G6" activePane="bottomRight" state="frozen"/>
      <selection pane="topRight" activeCell="G1" sqref="G1"/>
      <selection pane="bottomLeft" activeCell="A6" sqref="A6"/>
      <selection pane="bottomRight" activeCell="H2" sqref="H2"/>
    </sheetView>
  </sheetViews>
  <sheetFormatPr defaultRowHeight="14.25" x14ac:dyDescent="0.45"/>
  <cols>
    <col min="1" max="1" width="11.3984375" customWidth="1"/>
    <col min="2" max="2" width="14.86328125" customWidth="1"/>
    <col min="3" max="3" width="13" customWidth="1"/>
    <col min="4" max="4" width="12.3984375" customWidth="1"/>
    <col min="5" max="5" width="13.73046875" customWidth="1"/>
    <col min="6" max="6" width="18.1328125" customWidth="1"/>
    <col min="7" max="7" width="14" customWidth="1"/>
    <col min="8" max="8" width="12.59765625" customWidth="1"/>
    <col min="9" max="9" width="12.3984375" bestFit="1" customWidth="1"/>
    <col min="10" max="10" width="11.3984375" customWidth="1"/>
    <col min="11" max="11" width="12.3984375" bestFit="1" customWidth="1"/>
    <col min="12" max="12" width="11.59765625" customWidth="1"/>
    <col min="13" max="13" width="12.3984375" bestFit="1" customWidth="1"/>
    <col min="14" max="14" width="11.3984375" customWidth="1"/>
    <col min="15" max="15" width="12.3984375" bestFit="1" customWidth="1"/>
    <col min="16" max="16" width="13.265625" customWidth="1"/>
    <col min="17" max="17" width="12.3984375" bestFit="1" customWidth="1"/>
    <col min="18" max="18" width="12.265625" customWidth="1"/>
    <col min="19" max="19" width="12.3984375" bestFit="1" customWidth="1"/>
    <col min="20" max="20" width="12.86328125" customWidth="1"/>
    <col min="21" max="21" width="12.3984375" bestFit="1" customWidth="1"/>
    <col min="22" max="22" width="12.1328125" customWidth="1"/>
  </cols>
  <sheetData>
    <row r="1" spans="1:31" ht="22.5" customHeight="1" x14ac:dyDescent="0.45">
      <c r="A1" s="54" t="s">
        <v>19</v>
      </c>
      <c r="B1" s="54"/>
      <c r="C1" s="54"/>
      <c r="D1" s="54"/>
      <c r="E1" s="54"/>
      <c r="F1" s="5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31" ht="15.75" thickBot="1" x14ac:dyDescent="0.5">
      <c r="A2" s="3"/>
      <c r="B2" s="3"/>
      <c r="C2" s="3"/>
      <c r="D2" s="3"/>
      <c r="E2" s="3"/>
      <c r="F2" s="3"/>
      <c r="G2" s="16"/>
      <c r="H2" s="16"/>
      <c r="I2" s="56" cm="1">
        <f t="array" ref="I2">(COUNT(I4:I14+1)-$F$3)</f>
        <v>0</v>
      </c>
      <c r="J2" s="16"/>
      <c r="K2" s="16"/>
      <c r="L2" s="16"/>
      <c r="M2" s="55" cm="1">
        <f t="array" ref="M2">(COUNT(M4:M14+1)-$F$3)</f>
        <v>0</v>
      </c>
      <c r="N2" s="16"/>
      <c r="O2" s="16"/>
      <c r="P2" s="16"/>
      <c r="Q2" s="55" cm="1">
        <f t="array" ref="Q2">(COUNT(Q4:Q14+1)-$F$3)</f>
        <v>0</v>
      </c>
      <c r="R2" s="16"/>
      <c r="S2" s="16"/>
      <c r="T2" s="16"/>
      <c r="U2" s="55" cm="1">
        <f t="array" ref="U2">(COUNT(U4:U14+1)-$F$3)</f>
        <v>0</v>
      </c>
      <c r="V2" s="16"/>
      <c r="W2" s="1"/>
      <c r="X2" s="1"/>
      <c r="Y2" s="1"/>
      <c r="Z2" s="1"/>
      <c r="AA2" s="1"/>
      <c r="AB2" s="1"/>
      <c r="AC2" s="1"/>
      <c r="AD2" s="1"/>
      <c r="AE2" s="1"/>
    </row>
    <row r="3" spans="1:31" ht="21.75" customHeight="1" thickBot="1" x14ac:dyDescent="0.5">
      <c r="A3" s="16"/>
      <c r="B3" s="16"/>
      <c r="C3" s="16"/>
      <c r="D3" s="16"/>
      <c r="E3" s="16"/>
      <c r="F3" s="15">
        <f>COUNTA(F4:F14)</f>
        <v>10</v>
      </c>
      <c r="G3" s="42" t="s">
        <v>4</v>
      </c>
      <c r="H3" s="43"/>
      <c r="I3" s="43"/>
      <c r="J3" s="44"/>
      <c r="K3" s="42" t="s">
        <v>12</v>
      </c>
      <c r="L3" s="43"/>
      <c r="M3" s="43"/>
      <c r="N3" s="44"/>
      <c r="O3" s="42" t="s">
        <v>13</v>
      </c>
      <c r="P3" s="43"/>
      <c r="Q3" s="43"/>
      <c r="R3" s="44"/>
      <c r="S3" s="42" t="s">
        <v>14</v>
      </c>
      <c r="T3" s="43"/>
      <c r="U3" s="43"/>
      <c r="V3" s="44"/>
      <c r="W3" s="1"/>
      <c r="X3" s="1"/>
      <c r="Y3" s="1"/>
      <c r="Z3" s="1"/>
      <c r="AA3" s="1"/>
      <c r="AB3" s="1"/>
      <c r="AC3" s="1"/>
      <c r="AD3" s="1"/>
      <c r="AE3" s="1"/>
    </row>
    <row r="4" spans="1:31" ht="22.5" customHeight="1" x14ac:dyDescent="0.45">
      <c r="A4" s="21"/>
      <c r="B4" s="22"/>
      <c r="C4" s="49" t="s">
        <v>1</v>
      </c>
      <c r="D4" s="50"/>
      <c r="E4" s="51"/>
      <c r="F4" s="23" t="s">
        <v>18</v>
      </c>
      <c r="G4" s="9">
        <v>6400</v>
      </c>
      <c r="H4" s="10"/>
      <c r="I4" s="10">
        <v>8120</v>
      </c>
      <c r="J4" s="11"/>
      <c r="K4" s="9">
        <v>5700</v>
      </c>
      <c r="L4" s="10"/>
      <c r="M4" s="10">
        <v>5400</v>
      </c>
      <c r="N4" s="11"/>
      <c r="O4" s="9">
        <v>6000</v>
      </c>
      <c r="P4" s="10"/>
      <c r="Q4" s="10">
        <v>6125</v>
      </c>
      <c r="R4" s="11"/>
      <c r="S4" s="9">
        <v>6800</v>
      </c>
      <c r="T4" s="10"/>
      <c r="U4" s="10">
        <v>8200</v>
      </c>
      <c r="V4" s="11"/>
      <c r="W4" s="1"/>
      <c r="X4" s="1"/>
      <c r="Y4" s="1"/>
      <c r="Z4" s="1"/>
      <c r="AA4" s="1"/>
      <c r="AB4" s="1"/>
      <c r="AC4" s="1"/>
      <c r="AD4" s="1"/>
      <c r="AE4" s="1"/>
    </row>
    <row r="5" spans="1:31" ht="33.75" customHeight="1" x14ac:dyDescent="0.45">
      <c r="A5" s="4" t="s">
        <v>0</v>
      </c>
      <c r="B5" s="12" t="s">
        <v>17</v>
      </c>
      <c r="C5" s="4" t="s">
        <v>11</v>
      </c>
      <c r="D5" s="3" t="s">
        <v>2</v>
      </c>
      <c r="E5" s="8" t="s">
        <v>3</v>
      </c>
      <c r="F5" s="13"/>
      <c r="G5" s="7" t="s">
        <v>10</v>
      </c>
      <c r="H5" s="4" t="s">
        <v>11</v>
      </c>
      <c r="I5" s="3" t="s">
        <v>2</v>
      </c>
      <c r="J5" s="8" t="s">
        <v>3</v>
      </c>
      <c r="K5" s="7" t="s">
        <v>10</v>
      </c>
      <c r="L5" s="4" t="s">
        <v>11</v>
      </c>
      <c r="M5" s="3" t="s">
        <v>2</v>
      </c>
      <c r="N5" s="8" t="s">
        <v>3</v>
      </c>
      <c r="O5" s="7" t="s">
        <v>10</v>
      </c>
      <c r="P5" s="4" t="s">
        <v>11</v>
      </c>
      <c r="Q5" s="3" t="s">
        <v>2</v>
      </c>
      <c r="R5" s="8" t="s">
        <v>3</v>
      </c>
      <c r="S5" s="7" t="s">
        <v>10</v>
      </c>
      <c r="T5" s="4" t="s">
        <v>11</v>
      </c>
      <c r="U5" s="3" t="s">
        <v>2</v>
      </c>
      <c r="V5" s="8" t="s">
        <v>3</v>
      </c>
      <c r="W5" s="1"/>
      <c r="X5" s="1"/>
      <c r="Y5" s="1"/>
      <c r="Z5" s="1"/>
      <c r="AA5" s="1"/>
      <c r="AB5" s="1"/>
      <c r="AC5" s="1"/>
      <c r="AD5" s="1"/>
      <c r="AE5" s="1"/>
    </row>
    <row r="6" spans="1:31" ht="15.4" x14ac:dyDescent="0.45">
      <c r="A6" s="27"/>
      <c r="B6" s="28">
        <v>17</v>
      </c>
      <c r="C6" s="41">
        <f>SUM(H6,L6,P6,T6)</f>
        <v>473365</v>
      </c>
      <c r="D6" s="41">
        <f>SUM(I6,M6,Q6,U6)</f>
        <v>473105</v>
      </c>
      <c r="E6" s="33">
        <f>D6-C6</f>
        <v>-260</v>
      </c>
      <c r="F6" s="13" t="s">
        <v>5</v>
      </c>
      <c r="G6" s="32">
        <f>G4*$B$6</f>
        <v>108800</v>
      </c>
      <c r="H6" s="26">
        <f>I4*$B$6</f>
        <v>138040</v>
      </c>
      <c r="I6" s="26">
        <v>131500</v>
      </c>
      <c r="J6" s="33">
        <f>I6-H6</f>
        <v>-6540</v>
      </c>
      <c r="K6" s="32">
        <f>K4*$B$6</f>
        <v>96900</v>
      </c>
      <c r="L6" s="26">
        <f>M4*$B$6</f>
        <v>91800</v>
      </c>
      <c r="M6" s="26">
        <v>95000</v>
      </c>
      <c r="N6" s="33">
        <f>M6-L6</f>
        <v>3200</v>
      </c>
      <c r="O6" s="32">
        <f>O4*$B$6</f>
        <v>102000</v>
      </c>
      <c r="P6" s="26">
        <f>Q4*$B$6</f>
        <v>104125</v>
      </c>
      <c r="Q6" s="26">
        <v>106350</v>
      </c>
      <c r="R6" s="33">
        <f>Q6-P6</f>
        <v>2225</v>
      </c>
      <c r="S6" s="32">
        <f>S4*$B$6</f>
        <v>115600</v>
      </c>
      <c r="T6" s="26">
        <f>U4*$B$6</f>
        <v>139400</v>
      </c>
      <c r="U6" s="26">
        <v>140255</v>
      </c>
      <c r="V6" s="33">
        <f>U6-T6</f>
        <v>855</v>
      </c>
      <c r="W6" s="1"/>
      <c r="X6" s="1"/>
      <c r="Y6" s="1"/>
      <c r="Z6" s="1"/>
      <c r="AA6" s="1"/>
      <c r="AB6" s="1"/>
      <c r="AC6" s="1"/>
      <c r="AD6" s="1"/>
      <c r="AE6" s="1"/>
    </row>
    <row r="7" spans="1:31" ht="15.4" x14ac:dyDescent="0.45">
      <c r="A7" s="29"/>
      <c r="B7" s="30"/>
      <c r="C7" s="3"/>
      <c r="D7" s="3"/>
      <c r="E7" s="33"/>
      <c r="F7" s="13" t="s">
        <v>22</v>
      </c>
      <c r="G7" s="32"/>
      <c r="H7" s="26"/>
      <c r="I7" s="26"/>
      <c r="J7" s="33"/>
      <c r="K7" s="32"/>
      <c r="L7" s="26"/>
      <c r="M7" s="26"/>
      <c r="N7" s="33"/>
      <c r="O7" s="32"/>
      <c r="P7" s="26"/>
      <c r="Q7" s="26"/>
      <c r="R7" s="33"/>
      <c r="S7" s="32"/>
      <c r="T7" s="26"/>
      <c r="U7" s="26"/>
      <c r="V7" s="33"/>
      <c r="W7" s="1"/>
      <c r="X7" s="1"/>
      <c r="Y7" s="1"/>
      <c r="Z7" s="1"/>
      <c r="AA7" s="1"/>
      <c r="AB7" s="1"/>
      <c r="AC7" s="1"/>
      <c r="AD7" s="1"/>
      <c r="AE7" s="1"/>
    </row>
    <row r="8" spans="1:31" ht="15.4" x14ac:dyDescent="0.45">
      <c r="A8" s="26">
        <v>5000</v>
      </c>
      <c r="B8" s="28">
        <v>10</v>
      </c>
      <c r="C8" s="41">
        <f t="shared" ref="C8:D14" si="0">SUM(H8,L8,P8,T8)</f>
        <v>298450</v>
      </c>
      <c r="D8" s="41">
        <f t="shared" si="0"/>
        <v>300362</v>
      </c>
      <c r="E8" s="33">
        <f t="shared" ref="E8:E14" si="1">D8-C8</f>
        <v>1912</v>
      </c>
      <c r="F8" s="14" t="s">
        <v>6</v>
      </c>
      <c r="G8" s="32">
        <f>$A8+($B8*G$4)</f>
        <v>69000</v>
      </c>
      <c r="H8" s="32">
        <f>$A8+($B8*I$4)</f>
        <v>86200</v>
      </c>
      <c r="I8" s="26">
        <v>88000</v>
      </c>
      <c r="J8" s="33">
        <f t="shared" ref="J8:J14" si="2">I8-H8</f>
        <v>1800</v>
      </c>
      <c r="K8" s="32">
        <f>$A8+($B8*K$4)</f>
        <v>62000</v>
      </c>
      <c r="L8" s="32">
        <f>$A8+($B8*M$4)</f>
        <v>59000</v>
      </c>
      <c r="M8" s="26">
        <v>59000</v>
      </c>
      <c r="N8" s="33">
        <f t="shared" ref="N8:N14" si="3">M8-L8</f>
        <v>0</v>
      </c>
      <c r="O8" s="32">
        <f>$A8+($B8*O$4)</f>
        <v>65000</v>
      </c>
      <c r="P8" s="32">
        <f>$A8+($B8*Q$4)</f>
        <v>66250</v>
      </c>
      <c r="Q8" s="26">
        <v>66150</v>
      </c>
      <c r="R8" s="33">
        <f t="shared" ref="R8:R14" si="4">Q8-P8</f>
        <v>-100</v>
      </c>
      <c r="S8" s="32">
        <f>$A8+($B8*S$4)</f>
        <v>73000</v>
      </c>
      <c r="T8" s="32">
        <f>$A8+($B8*U$4)</f>
        <v>87000</v>
      </c>
      <c r="U8" s="26">
        <v>87212</v>
      </c>
      <c r="V8" s="33">
        <f t="shared" ref="V8:V14" si="5">U8-T8</f>
        <v>212</v>
      </c>
      <c r="W8" s="1"/>
      <c r="X8" s="1"/>
      <c r="Y8" s="1"/>
      <c r="Z8" s="1"/>
      <c r="AA8" s="1"/>
      <c r="AB8" s="1"/>
      <c r="AC8" s="1"/>
      <c r="AD8" s="1"/>
      <c r="AE8" s="1"/>
    </row>
    <row r="9" spans="1:31" ht="15.4" x14ac:dyDescent="0.45">
      <c r="A9" s="26">
        <v>900</v>
      </c>
      <c r="B9" s="28">
        <v>1.2</v>
      </c>
      <c r="C9" s="41">
        <f t="shared" si="0"/>
        <v>37014</v>
      </c>
      <c r="D9" s="41">
        <f t="shared" si="0"/>
        <v>36545</v>
      </c>
      <c r="E9" s="33">
        <f t="shared" si="1"/>
        <v>-469</v>
      </c>
      <c r="F9" s="14" t="s">
        <v>7</v>
      </c>
      <c r="G9" s="32">
        <f t="shared" ref="G9:G14" si="6">$A9+($B9*G$4)</f>
        <v>8580</v>
      </c>
      <c r="H9" s="32">
        <f t="shared" ref="H9:H14" si="7">$A9+($B9*I$4)</f>
        <v>10644</v>
      </c>
      <c r="I9" s="26">
        <v>10750</v>
      </c>
      <c r="J9" s="33">
        <f t="shared" si="2"/>
        <v>106</v>
      </c>
      <c r="K9" s="32">
        <f t="shared" ref="K9:K14" si="8">$A9+($B9*K$4)</f>
        <v>7740</v>
      </c>
      <c r="L9" s="32">
        <f t="shared" ref="L9:L14" si="9">$A9+($B9*M$4)</f>
        <v>7380</v>
      </c>
      <c r="M9" s="26">
        <v>7200</v>
      </c>
      <c r="N9" s="33">
        <f t="shared" si="3"/>
        <v>-180</v>
      </c>
      <c r="O9" s="32">
        <f t="shared" ref="O9:O14" si="10">$A9+($B9*O$4)</f>
        <v>8100</v>
      </c>
      <c r="P9" s="32">
        <f t="shared" ref="P9:P14" si="11">$A9+($B9*Q$4)</f>
        <v>8250</v>
      </c>
      <c r="Q9" s="26">
        <v>8200</v>
      </c>
      <c r="R9" s="33">
        <f t="shared" si="4"/>
        <v>-50</v>
      </c>
      <c r="S9" s="32">
        <f t="shared" ref="S9:S14" si="12">$A9+($B9*S$4)</f>
        <v>9060</v>
      </c>
      <c r="T9" s="32">
        <f t="shared" ref="T9:T14" si="13">$A9+($B9*U$4)</f>
        <v>10740</v>
      </c>
      <c r="U9" s="26">
        <v>10395</v>
      </c>
      <c r="V9" s="33">
        <f t="shared" si="5"/>
        <v>-345</v>
      </c>
      <c r="W9" s="1"/>
      <c r="X9" s="1"/>
      <c r="Y9" s="1"/>
      <c r="Z9" s="1"/>
      <c r="AA9" s="1"/>
      <c r="AB9" s="1"/>
      <c r="AC9" s="1"/>
      <c r="AD9" s="1"/>
      <c r="AE9" s="1"/>
    </row>
    <row r="10" spans="1:31" ht="15.4" x14ac:dyDescent="0.45">
      <c r="A10" s="26"/>
      <c r="B10" s="28">
        <v>2.25</v>
      </c>
      <c r="C10" s="41">
        <f t="shared" si="0"/>
        <v>62651.25</v>
      </c>
      <c r="D10" s="41">
        <f t="shared" si="0"/>
        <v>60230</v>
      </c>
      <c r="E10" s="33">
        <f t="shared" si="1"/>
        <v>-2421.25</v>
      </c>
      <c r="F10" s="14" t="s">
        <v>20</v>
      </c>
      <c r="G10" s="32">
        <f t="shared" si="6"/>
        <v>14400</v>
      </c>
      <c r="H10" s="32">
        <f t="shared" si="7"/>
        <v>18270</v>
      </c>
      <c r="I10" s="26">
        <v>15520</v>
      </c>
      <c r="J10" s="33">
        <f t="shared" si="2"/>
        <v>-2750</v>
      </c>
      <c r="K10" s="32">
        <f t="shared" si="8"/>
        <v>12825</v>
      </c>
      <c r="L10" s="32">
        <f t="shared" si="9"/>
        <v>12150</v>
      </c>
      <c r="M10" s="26">
        <v>12450</v>
      </c>
      <c r="N10" s="33">
        <f t="shared" si="3"/>
        <v>300</v>
      </c>
      <c r="O10" s="32">
        <f t="shared" si="10"/>
        <v>13500</v>
      </c>
      <c r="P10" s="32">
        <f t="shared" si="11"/>
        <v>13781.25</v>
      </c>
      <c r="Q10" s="26">
        <v>14025</v>
      </c>
      <c r="R10" s="33">
        <f t="shared" si="4"/>
        <v>243.75</v>
      </c>
      <c r="S10" s="32">
        <f t="shared" si="12"/>
        <v>15300</v>
      </c>
      <c r="T10" s="32">
        <f t="shared" si="13"/>
        <v>18450</v>
      </c>
      <c r="U10" s="26">
        <v>18235</v>
      </c>
      <c r="V10" s="33">
        <f t="shared" si="5"/>
        <v>-215</v>
      </c>
      <c r="W10" s="1"/>
      <c r="X10" s="1"/>
      <c r="Y10" s="1"/>
      <c r="Z10" s="1"/>
      <c r="AA10" s="1"/>
      <c r="AB10" s="1"/>
      <c r="AC10" s="1"/>
      <c r="AD10" s="1"/>
      <c r="AE10" s="1"/>
    </row>
    <row r="11" spans="1:31" ht="15.4" x14ac:dyDescent="0.45">
      <c r="A11" s="26">
        <v>6000</v>
      </c>
      <c r="B11" s="28"/>
      <c r="C11" s="41">
        <f t="shared" si="0"/>
        <v>24000</v>
      </c>
      <c r="D11" s="41">
        <f t="shared" si="0"/>
        <v>18000</v>
      </c>
      <c r="E11" s="33">
        <f t="shared" si="1"/>
        <v>-6000</v>
      </c>
      <c r="F11" s="14" t="s">
        <v>23</v>
      </c>
      <c r="G11" s="32">
        <f t="shared" si="6"/>
        <v>6000</v>
      </c>
      <c r="H11" s="32">
        <f t="shared" si="7"/>
        <v>6000</v>
      </c>
      <c r="I11" s="26"/>
      <c r="J11" s="33">
        <f t="shared" si="2"/>
        <v>-6000</v>
      </c>
      <c r="K11" s="32">
        <f t="shared" si="8"/>
        <v>6000</v>
      </c>
      <c r="L11" s="32">
        <f t="shared" si="9"/>
        <v>6000</v>
      </c>
      <c r="M11" s="26">
        <v>6000</v>
      </c>
      <c r="N11" s="33">
        <f t="shared" si="3"/>
        <v>0</v>
      </c>
      <c r="O11" s="32">
        <f t="shared" si="10"/>
        <v>6000</v>
      </c>
      <c r="P11" s="32">
        <f t="shared" si="11"/>
        <v>6000</v>
      </c>
      <c r="Q11" s="26">
        <v>6000</v>
      </c>
      <c r="R11" s="33">
        <f t="shared" si="4"/>
        <v>0</v>
      </c>
      <c r="S11" s="32">
        <f t="shared" si="12"/>
        <v>6000</v>
      </c>
      <c r="T11" s="32">
        <f t="shared" si="13"/>
        <v>6000</v>
      </c>
      <c r="U11" s="26">
        <v>6000</v>
      </c>
      <c r="V11" s="33">
        <f t="shared" si="5"/>
        <v>0</v>
      </c>
      <c r="W11" s="1"/>
      <c r="X11" s="1"/>
      <c r="Y11" s="1"/>
      <c r="Z11" s="1"/>
      <c r="AA11" s="1"/>
      <c r="AB11" s="1"/>
      <c r="AC11" s="1"/>
      <c r="AD11" s="1"/>
      <c r="AE11" s="1"/>
    </row>
    <row r="12" spans="1:31" ht="15.4" x14ac:dyDescent="0.45">
      <c r="A12" s="26">
        <v>250</v>
      </c>
      <c r="B12" s="28">
        <v>0.85</v>
      </c>
      <c r="C12" s="41">
        <f t="shared" si="0"/>
        <v>24668.25</v>
      </c>
      <c r="D12" s="41">
        <f t="shared" si="0"/>
        <v>25812</v>
      </c>
      <c r="E12" s="33">
        <f t="shared" si="1"/>
        <v>1143.75</v>
      </c>
      <c r="F12" s="14" t="s">
        <v>21</v>
      </c>
      <c r="G12" s="32">
        <f t="shared" si="6"/>
        <v>5690</v>
      </c>
      <c r="H12" s="32">
        <f t="shared" si="7"/>
        <v>7152</v>
      </c>
      <c r="I12" s="26">
        <v>7450</v>
      </c>
      <c r="J12" s="33">
        <f t="shared" si="2"/>
        <v>298</v>
      </c>
      <c r="K12" s="32">
        <f t="shared" si="8"/>
        <v>5095</v>
      </c>
      <c r="L12" s="32">
        <f t="shared" si="9"/>
        <v>4840</v>
      </c>
      <c r="M12" s="26">
        <v>5200</v>
      </c>
      <c r="N12" s="33">
        <f t="shared" si="3"/>
        <v>360</v>
      </c>
      <c r="O12" s="32">
        <f t="shared" si="10"/>
        <v>5350</v>
      </c>
      <c r="P12" s="32">
        <f t="shared" si="11"/>
        <v>5456.25</v>
      </c>
      <c r="Q12" s="26">
        <v>5750</v>
      </c>
      <c r="R12" s="33">
        <f t="shared" si="4"/>
        <v>293.75</v>
      </c>
      <c r="S12" s="32">
        <f t="shared" si="12"/>
        <v>6030</v>
      </c>
      <c r="T12" s="32">
        <f t="shared" si="13"/>
        <v>7220</v>
      </c>
      <c r="U12" s="26">
        <v>7412</v>
      </c>
      <c r="V12" s="33">
        <f t="shared" si="5"/>
        <v>192</v>
      </c>
      <c r="W12" s="1"/>
      <c r="X12" s="1"/>
      <c r="Y12" s="1"/>
      <c r="Z12" s="1"/>
      <c r="AA12" s="1"/>
      <c r="AB12" s="1"/>
      <c r="AC12" s="1"/>
      <c r="AD12" s="1"/>
      <c r="AE12" s="1"/>
    </row>
    <row r="13" spans="1:31" ht="21.75" customHeight="1" x14ac:dyDescent="0.45">
      <c r="A13" s="26"/>
      <c r="B13" s="28"/>
      <c r="C13" s="41">
        <f t="shared" si="0"/>
        <v>0</v>
      </c>
      <c r="D13" s="41">
        <f t="shared" si="0"/>
        <v>440949</v>
      </c>
      <c r="E13" s="33">
        <f t="shared" si="1"/>
        <v>440949</v>
      </c>
      <c r="F13" s="13" t="s">
        <v>8</v>
      </c>
      <c r="G13" s="32">
        <f t="shared" si="6"/>
        <v>0</v>
      </c>
      <c r="H13" s="26">
        <f>$A13+($B13*I$4)</f>
        <v>0</v>
      </c>
      <c r="I13" s="26">
        <f>SUM(I8:I12)</f>
        <v>121720</v>
      </c>
      <c r="J13" s="33">
        <f t="shared" si="2"/>
        <v>121720</v>
      </c>
      <c r="K13" s="32">
        <f t="shared" si="8"/>
        <v>0</v>
      </c>
      <c r="L13" s="26">
        <f>$A13+($B13*M$4)</f>
        <v>0</v>
      </c>
      <c r="M13" s="26">
        <f>SUM(M8:M12)</f>
        <v>89850</v>
      </c>
      <c r="N13" s="33">
        <f t="shared" si="3"/>
        <v>89850</v>
      </c>
      <c r="O13" s="32">
        <f t="shared" si="10"/>
        <v>0</v>
      </c>
      <c r="P13" s="26">
        <f>$A13+($B13*Q$4)</f>
        <v>0</v>
      </c>
      <c r="Q13" s="26">
        <f>SUM(Q8:Q12)</f>
        <v>100125</v>
      </c>
      <c r="R13" s="33">
        <f t="shared" si="4"/>
        <v>100125</v>
      </c>
      <c r="S13" s="32">
        <f t="shared" si="12"/>
        <v>0</v>
      </c>
      <c r="T13" s="26">
        <f>$A13+($B13*U$4)</f>
        <v>0</v>
      </c>
      <c r="U13" s="26">
        <f>SUM(U8:U12)</f>
        <v>129254</v>
      </c>
      <c r="V13" s="33">
        <f t="shared" si="5"/>
        <v>129254</v>
      </c>
      <c r="W13" s="1"/>
      <c r="X13" s="1"/>
      <c r="Y13" s="1"/>
      <c r="Z13" s="1"/>
      <c r="AA13" s="1"/>
      <c r="AB13" s="1"/>
      <c r="AC13" s="1"/>
      <c r="AD13" s="1"/>
      <c r="AE13" s="1"/>
    </row>
    <row r="14" spans="1:31" ht="44.25" customHeight="1" thickBot="1" x14ac:dyDescent="0.5">
      <c r="A14" s="35"/>
      <c r="B14" s="31"/>
      <c r="C14" s="41">
        <f t="shared" si="0"/>
        <v>0</v>
      </c>
      <c r="D14" s="41">
        <f t="shared" si="0"/>
        <v>32156</v>
      </c>
      <c r="E14" s="33">
        <f t="shared" si="1"/>
        <v>32156</v>
      </c>
      <c r="F14" s="37" t="s">
        <v>9</v>
      </c>
      <c r="G14" s="34">
        <f t="shared" si="6"/>
        <v>0</v>
      </c>
      <c r="H14" s="35">
        <f t="shared" si="7"/>
        <v>0</v>
      </c>
      <c r="I14" s="35">
        <f>I6-I13</f>
        <v>9780</v>
      </c>
      <c r="J14" s="33">
        <f t="shared" si="2"/>
        <v>9780</v>
      </c>
      <c r="K14" s="34">
        <f t="shared" si="8"/>
        <v>0</v>
      </c>
      <c r="L14" s="35">
        <f t="shared" si="9"/>
        <v>0</v>
      </c>
      <c r="M14" s="35">
        <f>M6-M13</f>
        <v>5150</v>
      </c>
      <c r="N14" s="33">
        <f t="shared" si="3"/>
        <v>5150</v>
      </c>
      <c r="O14" s="34">
        <f t="shared" si="10"/>
        <v>0</v>
      </c>
      <c r="P14" s="35">
        <f t="shared" si="11"/>
        <v>0</v>
      </c>
      <c r="Q14" s="35">
        <f>Q6-Q13</f>
        <v>6225</v>
      </c>
      <c r="R14" s="33">
        <f t="shared" si="4"/>
        <v>6225</v>
      </c>
      <c r="S14" s="34">
        <f t="shared" si="12"/>
        <v>0</v>
      </c>
      <c r="T14" s="35">
        <f t="shared" si="13"/>
        <v>0</v>
      </c>
      <c r="U14" s="35">
        <f>U6-U13</f>
        <v>11001</v>
      </c>
      <c r="V14" s="33">
        <f t="shared" si="5"/>
        <v>11001</v>
      </c>
      <c r="W14" s="1"/>
      <c r="X14" s="1"/>
      <c r="Y14" s="1"/>
      <c r="Z14" s="1"/>
      <c r="AA14" s="1"/>
      <c r="AB14" s="1"/>
      <c r="AC14" s="1"/>
      <c r="AD14" s="1"/>
      <c r="AE14" s="1"/>
    </row>
    <row r="15" spans="1:31" ht="15.75" thickBot="1" x14ac:dyDescent="0.5">
      <c r="A15" s="18"/>
      <c r="B15" s="36"/>
      <c r="C15" s="25"/>
      <c r="D15" s="25"/>
      <c r="E15" s="25"/>
      <c r="F15" s="1"/>
      <c r="G15" s="19"/>
      <c r="H15" s="17"/>
      <c r="I15" s="17"/>
      <c r="J15" s="20"/>
      <c r="K15" s="19"/>
      <c r="L15" s="17"/>
      <c r="M15" s="17"/>
      <c r="N15" s="20"/>
      <c r="O15" s="19"/>
      <c r="P15" s="17"/>
      <c r="Q15" s="17"/>
      <c r="R15" s="20"/>
      <c r="S15" s="19"/>
      <c r="T15" s="17"/>
      <c r="U15" s="17"/>
      <c r="V15" s="20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.4" x14ac:dyDescent="0.45">
      <c r="A16" s="5"/>
      <c r="B16" s="24"/>
      <c r="C16" s="52" t="s">
        <v>24</v>
      </c>
      <c r="D16" s="53"/>
      <c r="E16" s="53"/>
      <c r="F16" s="38">
        <f>AVERAGE(I14,M14,Q14,U14)</f>
        <v>8039</v>
      </c>
      <c r="G16" s="7"/>
      <c r="H16" s="3"/>
      <c r="I16" s="3"/>
      <c r="J16" s="8"/>
      <c r="K16" s="7"/>
      <c r="L16" s="3"/>
      <c r="M16" s="3"/>
      <c r="N16" s="8"/>
      <c r="O16" s="7"/>
      <c r="P16" s="3"/>
      <c r="Q16" s="3"/>
      <c r="R16" s="8"/>
      <c r="S16" s="7"/>
      <c r="T16" s="3"/>
      <c r="U16" s="3"/>
      <c r="V16" s="8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.4" x14ac:dyDescent="0.45">
      <c r="A17" s="3"/>
      <c r="B17" s="17"/>
      <c r="C17" s="45" t="s">
        <v>15</v>
      </c>
      <c r="D17" s="46"/>
      <c r="E17" s="46"/>
      <c r="F17" s="39">
        <f>MAX(I14,M14,Q14,U14)</f>
        <v>11001</v>
      </c>
      <c r="G17" s="7"/>
      <c r="H17" s="3"/>
      <c r="I17" s="3"/>
      <c r="J17" s="8"/>
      <c r="K17" s="7"/>
      <c r="L17" s="3"/>
      <c r="M17" s="3"/>
      <c r="N17" s="8"/>
      <c r="O17" s="7"/>
      <c r="P17" s="3"/>
      <c r="Q17" s="3"/>
      <c r="R17" s="8"/>
      <c r="S17" s="7"/>
      <c r="T17" s="3"/>
      <c r="U17" s="3"/>
      <c r="V17" s="8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.75" thickBot="1" x14ac:dyDescent="0.5">
      <c r="A18" s="3"/>
      <c r="B18" s="5"/>
      <c r="C18" s="47" t="s">
        <v>16</v>
      </c>
      <c r="D18" s="48"/>
      <c r="E18" s="48"/>
      <c r="F18" s="40">
        <f>MIN(I14,M14,Q14,U14)</f>
        <v>5150</v>
      </c>
      <c r="G18" s="6"/>
      <c r="H18" s="3"/>
      <c r="I18" s="3"/>
      <c r="J18" s="8"/>
      <c r="K18" s="6"/>
      <c r="L18" s="3"/>
      <c r="M18" s="3"/>
      <c r="N18" s="8"/>
      <c r="O18" s="6"/>
      <c r="P18" s="3"/>
      <c r="Q18" s="3"/>
      <c r="R18" s="8"/>
      <c r="S18" s="6"/>
      <c r="T18" s="3"/>
      <c r="U18" s="3"/>
      <c r="V18" s="8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.4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.4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.4" x14ac:dyDescent="0.45">
      <c r="A21" s="1"/>
      <c r="B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.4" x14ac:dyDescent="0.45">
      <c r="A22" s="1"/>
      <c r="B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.4" x14ac:dyDescent="0.45">
      <c r="A23" s="1"/>
      <c r="B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.4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.4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.4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.4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.4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.4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.4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.4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.4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.4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.4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.4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.4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.4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.4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.4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.4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.4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.4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.4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</sheetData>
  <mergeCells count="9">
    <mergeCell ref="A1:F1"/>
    <mergeCell ref="G3:J3"/>
    <mergeCell ref="K3:N3"/>
    <mergeCell ref="O3:R3"/>
    <mergeCell ref="S3:V3"/>
    <mergeCell ref="C17:E17"/>
    <mergeCell ref="C18:E18"/>
    <mergeCell ref="C4:E4"/>
    <mergeCell ref="C16:E16"/>
  </mergeCells>
  <conditionalFormatting sqref="J8:J13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8:N1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R8:R13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8:V13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8:E13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2">
    <cfRule type="expression" dxfId="3" priority="4">
      <formula>I2&lt;0</formula>
    </cfRule>
  </conditionalFormatting>
  <conditionalFormatting sqref="M2">
    <cfRule type="expression" dxfId="2" priority="3">
      <formula>M2&lt;0</formula>
    </cfRule>
  </conditionalFormatting>
  <conditionalFormatting sqref="Q2">
    <cfRule type="expression" dxfId="1" priority="2">
      <formula>Q2&lt;0</formula>
    </cfRule>
  </conditionalFormatting>
  <conditionalFormatting sqref="U2">
    <cfRule type="expression" dxfId="0" priority="1">
      <formula>U2&lt;0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 Manzo</dc:creator>
  <cp:lastModifiedBy>Ilana Berlin</cp:lastModifiedBy>
  <dcterms:created xsi:type="dcterms:W3CDTF">2019-05-09T04:17:18Z</dcterms:created>
  <dcterms:modified xsi:type="dcterms:W3CDTF">2024-02-15T17:25:54Z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ee603-0001-4639-81f8-0608a53322f1_Enabled">
    <vt:lpwstr>true</vt:lpwstr>
  </property>
  <property fmtid="{D5CDD505-2E9C-101B-9397-08002B2CF9AE}" pid="3" name="MSIP_Label_f2dee603-0001-4639-81f8-0608a53322f1_SetDate">
    <vt:lpwstr>2024-02-15T15:59:14Z</vt:lpwstr>
  </property>
  <property fmtid="{D5CDD505-2E9C-101B-9397-08002B2CF9AE}" pid="4" name="MSIP_Label_f2dee603-0001-4639-81f8-0608a53322f1_Method">
    <vt:lpwstr>Standard</vt:lpwstr>
  </property>
  <property fmtid="{D5CDD505-2E9C-101B-9397-08002B2CF9AE}" pid="5" name="MSIP_Label_f2dee603-0001-4639-81f8-0608a53322f1_Name">
    <vt:lpwstr>defa4170-0d19-0005-0004-bc88714345d2</vt:lpwstr>
  </property>
  <property fmtid="{D5CDD505-2E9C-101B-9397-08002B2CF9AE}" pid="6" name="MSIP_Label_f2dee603-0001-4639-81f8-0608a53322f1_SiteId">
    <vt:lpwstr>b4478c05-3dd9-4e06-a7fb-5dcf72bd44ee</vt:lpwstr>
  </property>
  <property fmtid="{D5CDD505-2E9C-101B-9397-08002B2CF9AE}" pid="7" name="MSIP_Label_f2dee603-0001-4639-81f8-0608a53322f1_ActionId">
    <vt:lpwstr>7875ff48-2c1d-41af-b75f-47e2cf6e271a</vt:lpwstr>
  </property>
  <property fmtid="{D5CDD505-2E9C-101B-9397-08002B2CF9AE}" pid="8" name="MSIP_Label_f2dee603-0001-4639-81f8-0608a53322f1_ContentBits">
    <vt:lpwstr>0</vt:lpwstr>
  </property>
</Properties>
</file>