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cio\Desktop\Exercicio\"/>
    </mc:Choice>
  </mc:AlternateContent>
  <xr:revisionPtr revIDLastSave="0" documentId="13_ncr:1_{4425E883-5168-424C-993F-E425FAACBDAB}" xr6:coauthVersionLast="45" xr6:coauthVersionMax="45" xr10:uidLastSave="{00000000-0000-0000-0000-000000000000}"/>
  <bookViews>
    <workbookView xWindow="19080" yWindow="45" windowWidth="19170" windowHeight="15345" activeTab="5" xr2:uid="{1A14B774-4D52-4FC8-93C4-1DB57899B63C}"/>
  </bookViews>
  <sheets>
    <sheet name="Exercicio 2A" sheetId="5" r:id="rId1"/>
    <sheet name="Exercicio 2B" sheetId="6" r:id="rId2"/>
    <sheet name="Exercicio 3A" sheetId="1" r:id="rId3"/>
    <sheet name="Exercicio 3B" sheetId="3" r:id="rId4"/>
    <sheet name="Exercicio 4Bi" sheetId="7" r:id="rId5"/>
    <sheet name="Exercicio 4Bii" sheetId="1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7" i="11" l="1"/>
  <c r="AW20" i="11"/>
  <c r="AX3" i="11"/>
  <c r="AX4" i="11"/>
  <c r="AX5" i="11"/>
  <c r="AX6" i="11"/>
  <c r="AX7" i="11"/>
  <c r="AX8" i="11"/>
  <c r="AX9" i="11"/>
  <c r="AX2" i="11"/>
  <c r="AX10" i="11" s="1"/>
  <c r="AS3" i="11"/>
  <c r="AV3" i="11" s="1"/>
  <c r="AS4" i="11"/>
  <c r="AV4" i="11" s="1"/>
  <c r="AS5" i="11"/>
  <c r="AV5" i="11" s="1"/>
  <c r="AS6" i="11"/>
  <c r="AV6" i="11" s="1"/>
  <c r="AS7" i="11"/>
  <c r="AV7" i="11" s="1"/>
  <c r="AS8" i="11"/>
  <c r="AV8" i="11" s="1"/>
  <c r="AS9" i="11"/>
  <c r="AV9" i="11" s="1"/>
  <c r="AS2" i="11"/>
  <c r="AV2" i="11" s="1"/>
  <c r="AS14" i="11" s="1"/>
  <c r="AB3" i="11"/>
  <c r="AC3" i="11" s="1"/>
  <c r="AC2" i="11"/>
  <c r="AD2" i="11" s="1"/>
  <c r="AE2" i="11" s="1"/>
  <c r="Y3" i="11"/>
  <c r="Y4" i="11"/>
  <c r="Y5" i="11"/>
  <c r="Y16" i="11"/>
  <c r="Y15" i="11"/>
  <c r="Y13" i="11"/>
  <c r="Y10" i="11"/>
  <c r="Y14" i="11"/>
  <c r="Y11" i="11"/>
  <c r="Y8" i="11"/>
  <c r="Y12" i="11"/>
  <c r="Y6" i="11"/>
  <c r="Y9" i="11"/>
  <c r="Y7" i="11"/>
  <c r="Y2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U2" i="11"/>
  <c r="T2" i="11"/>
  <c r="S2" i="11"/>
  <c r="R2" i="11"/>
  <c r="Q2" i="11"/>
  <c r="Q66" i="11" s="1"/>
  <c r="P2" i="11"/>
  <c r="O2" i="11"/>
  <c r="N2" i="11"/>
  <c r="M2" i="11"/>
  <c r="L2" i="11"/>
  <c r="K2" i="11"/>
  <c r="H2" i="11"/>
  <c r="I2" i="11"/>
  <c r="I66" i="11" s="1"/>
  <c r="J2" i="11"/>
  <c r="G2" i="11"/>
  <c r="AS17" i="11" l="1"/>
  <c r="AW14" i="11"/>
  <c r="T66" i="11"/>
  <c r="N66" i="11"/>
  <c r="G66" i="11"/>
  <c r="O66" i="11"/>
  <c r="Y17" i="11"/>
  <c r="Z14" i="11" s="1"/>
  <c r="S66" i="11"/>
  <c r="J66" i="11"/>
  <c r="P66" i="11"/>
  <c r="U66" i="11"/>
  <c r="M66" i="11"/>
  <c r="H66" i="11"/>
  <c r="R66" i="11"/>
  <c r="K66" i="11"/>
  <c r="L66" i="11"/>
  <c r="AW17" i="11"/>
  <c r="AW23" i="11" s="1"/>
  <c r="Z9" i="11"/>
  <c r="Z12" i="11"/>
  <c r="Z5" i="11"/>
  <c r="Z15" i="11"/>
  <c r="Z8" i="11"/>
  <c r="Z4" i="11"/>
  <c r="Z3" i="11"/>
  <c r="Z2" i="11"/>
  <c r="Z10" i="11"/>
  <c r="Z7" i="11"/>
  <c r="Z13" i="11"/>
  <c r="AD3" i="11"/>
  <c r="AE3" i="11" s="1"/>
  <c r="AB4" i="11"/>
  <c r="AX20" i="7"/>
  <c r="AX17" i="7"/>
  <c r="AX14" i="7"/>
  <c r="AT14" i="7"/>
  <c r="AX11" i="7"/>
  <c r="AY2" i="1"/>
  <c r="AT11" i="7"/>
  <c r="AY6" i="7"/>
  <c r="AY3" i="7"/>
  <c r="AY4" i="7"/>
  <c r="AY5" i="7"/>
  <c r="AY2" i="7"/>
  <c r="AW3" i="7"/>
  <c r="AW4" i="7"/>
  <c r="AW5" i="7"/>
  <c r="AW2" i="7"/>
  <c r="AV3" i="7"/>
  <c r="AV4" i="7"/>
  <c r="AV5" i="7"/>
  <c r="AV2" i="7"/>
  <c r="AT3" i="7"/>
  <c r="AT4" i="7"/>
  <c r="AT5" i="7"/>
  <c r="AT2" i="7"/>
  <c r="AJ2" i="7"/>
  <c r="AI2" i="7"/>
  <c r="AH3" i="7"/>
  <c r="AG4" i="7" s="1"/>
  <c r="AG3" i="7"/>
  <c r="AH2" i="7"/>
  <c r="AD15" i="7"/>
  <c r="AD12" i="7"/>
  <c r="AD8" i="7"/>
  <c r="AD14" i="7"/>
  <c r="AD13" i="7"/>
  <c r="AD11" i="7"/>
  <c r="AD6" i="7"/>
  <c r="AD10" i="7"/>
  <c r="AD7" i="7"/>
  <c r="AD4" i="7"/>
  <c r="AD9" i="7"/>
  <c r="AD2" i="7"/>
  <c r="AD5" i="7"/>
  <c r="AD3" i="7"/>
  <c r="AD16" i="7"/>
  <c r="S3" i="7"/>
  <c r="L4" i="7"/>
  <c r="S4" i="7"/>
  <c r="T4" i="7"/>
  <c r="L5" i="7"/>
  <c r="M5" i="7"/>
  <c r="Q5" i="7"/>
  <c r="S5" i="7"/>
  <c r="T5" i="7"/>
  <c r="U5" i="7"/>
  <c r="Y5" i="7"/>
  <c r="L6" i="7"/>
  <c r="M6" i="7"/>
  <c r="N6" i="7"/>
  <c r="T6" i="7"/>
  <c r="U6" i="7"/>
  <c r="V6" i="7"/>
  <c r="M7" i="7"/>
  <c r="N7" i="7"/>
  <c r="O7" i="7"/>
  <c r="S7" i="7"/>
  <c r="U7" i="7"/>
  <c r="V7" i="7"/>
  <c r="W7" i="7"/>
  <c r="L8" i="7"/>
  <c r="N8" i="7"/>
  <c r="O8" i="7"/>
  <c r="P8" i="7"/>
  <c r="T8" i="7"/>
  <c r="V8" i="7"/>
  <c r="W8" i="7"/>
  <c r="X8" i="7"/>
  <c r="M9" i="7"/>
  <c r="O9" i="7"/>
  <c r="P9" i="7"/>
  <c r="Q9" i="7"/>
  <c r="U9" i="7"/>
  <c r="W9" i="7"/>
  <c r="X9" i="7"/>
  <c r="Y9" i="7"/>
  <c r="S11" i="7"/>
  <c r="L12" i="7"/>
  <c r="S12" i="7"/>
  <c r="T12" i="7"/>
  <c r="L13" i="7"/>
  <c r="M13" i="7"/>
  <c r="Q13" i="7"/>
  <c r="S13" i="7"/>
  <c r="T13" i="7"/>
  <c r="U13" i="7"/>
  <c r="Y13" i="7"/>
  <c r="L14" i="7"/>
  <c r="M14" i="7"/>
  <c r="N14" i="7"/>
  <c r="T14" i="7"/>
  <c r="U14" i="7"/>
  <c r="V14" i="7"/>
  <c r="M15" i="7"/>
  <c r="N15" i="7"/>
  <c r="O15" i="7"/>
  <c r="S15" i="7"/>
  <c r="U15" i="7"/>
  <c r="V15" i="7"/>
  <c r="W15" i="7"/>
  <c r="L16" i="7"/>
  <c r="N16" i="7"/>
  <c r="O16" i="7"/>
  <c r="P16" i="7"/>
  <c r="T16" i="7"/>
  <c r="V16" i="7"/>
  <c r="W16" i="7"/>
  <c r="X16" i="7"/>
  <c r="M17" i="7"/>
  <c r="O17" i="7"/>
  <c r="P17" i="7"/>
  <c r="Q17" i="7"/>
  <c r="U17" i="7"/>
  <c r="W17" i="7"/>
  <c r="X17" i="7"/>
  <c r="Y17" i="7"/>
  <c r="J17" i="7"/>
  <c r="L17" i="7" s="1"/>
  <c r="J16" i="7"/>
  <c r="S16" i="7" s="1"/>
  <c r="J15" i="7"/>
  <c r="R15" i="7" s="1"/>
  <c r="J14" i="7"/>
  <c r="Q14" i="7" s="1"/>
  <c r="J13" i="7"/>
  <c r="P13" i="7" s="1"/>
  <c r="J12" i="7"/>
  <c r="O12" i="7" s="1"/>
  <c r="J11" i="7"/>
  <c r="N11" i="7" s="1"/>
  <c r="J10" i="7"/>
  <c r="M10" i="7" s="1"/>
  <c r="J9" i="7"/>
  <c r="L9" i="7" s="1"/>
  <c r="J8" i="7"/>
  <c r="S8" i="7" s="1"/>
  <c r="J7" i="7"/>
  <c r="R7" i="7" s="1"/>
  <c r="J6" i="7"/>
  <c r="Q6" i="7" s="1"/>
  <c r="J5" i="7"/>
  <c r="P5" i="7" s="1"/>
  <c r="J4" i="7"/>
  <c r="O4" i="7" s="1"/>
  <c r="J3" i="7"/>
  <c r="N3" i="7" s="1"/>
  <c r="J2" i="7"/>
  <c r="Y2" i="7" s="1"/>
  <c r="Z16" i="11" l="1"/>
  <c r="Z11" i="11"/>
  <c r="Z6" i="11"/>
  <c r="AC4" i="11"/>
  <c r="AB5" i="11" s="1"/>
  <c r="AH4" i="7"/>
  <c r="AG5" i="7" s="1"/>
  <c r="Z10" i="7"/>
  <c r="R11" i="7"/>
  <c r="R3" i="7"/>
  <c r="V2" i="7"/>
  <c r="Z12" i="7"/>
  <c r="Q11" i="7"/>
  <c r="Y3" i="7"/>
  <c r="Y18" i="7" s="1"/>
  <c r="Q3" i="7"/>
  <c r="P12" i="7"/>
  <c r="O11" i="7"/>
  <c r="R6" i="7"/>
  <c r="P4" i="7"/>
  <c r="R2" i="7"/>
  <c r="Z2" i="7"/>
  <c r="S17" i="7"/>
  <c r="Z16" i="7"/>
  <c r="R16" i="7"/>
  <c r="Y15" i="7"/>
  <c r="Q15" i="7"/>
  <c r="X14" i="7"/>
  <c r="P14" i="7"/>
  <c r="W13" i="7"/>
  <c r="O13" i="7"/>
  <c r="V12" i="7"/>
  <c r="N12" i="7"/>
  <c r="U11" i="7"/>
  <c r="M11" i="7"/>
  <c r="T10" i="7"/>
  <c r="L10" i="7"/>
  <c r="S9" i="7"/>
  <c r="Z8" i="7"/>
  <c r="R8" i="7"/>
  <c r="Y7" i="7"/>
  <c r="Q7" i="7"/>
  <c r="X6" i="7"/>
  <c r="P6" i="7"/>
  <c r="W5" i="7"/>
  <c r="O5" i="7"/>
  <c r="V4" i="7"/>
  <c r="N4" i="7"/>
  <c r="U3" i="7"/>
  <c r="M3" i="7"/>
  <c r="O2" i="7"/>
  <c r="AI3" i="7"/>
  <c r="AJ3" i="7" s="1"/>
  <c r="R12" i="7"/>
  <c r="P10" i="7"/>
  <c r="R4" i="7"/>
  <c r="Z14" i="7"/>
  <c r="X12" i="7"/>
  <c r="V10" i="7"/>
  <c r="Z6" i="7"/>
  <c r="W3" i="7"/>
  <c r="S2" i="7"/>
  <c r="S18" i="7" s="1"/>
  <c r="Z17" i="7"/>
  <c r="R17" i="7"/>
  <c r="Y16" i="7"/>
  <c r="Q16" i="7"/>
  <c r="X15" i="7"/>
  <c r="P15" i="7"/>
  <c r="W14" i="7"/>
  <c r="O14" i="7"/>
  <c r="V13" i="7"/>
  <c r="N13" i="7"/>
  <c r="U12" i="7"/>
  <c r="M12" i="7"/>
  <c r="T11" i="7"/>
  <c r="L11" i="7"/>
  <c r="S10" i="7"/>
  <c r="Z9" i="7"/>
  <c r="R9" i="7"/>
  <c r="Y8" i="7"/>
  <c r="Q8" i="7"/>
  <c r="X7" i="7"/>
  <c r="P7" i="7"/>
  <c r="W6" i="7"/>
  <c r="O6" i="7"/>
  <c r="V5" i="7"/>
  <c r="N5" i="7"/>
  <c r="U4" i="7"/>
  <c r="M4" i="7"/>
  <c r="T3" i="7"/>
  <c r="L3" i="7"/>
  <c r="Q10" i="7"/>
  <c r="L2" i="7"/>
  <c r="U2" i="7"/>
  <c r="U18" i="7" s="1"/>
  <c r="Y10" i="7"/>
  <c r="M2" i="7"/>
  <c r="W2" i="7"/>
  <c r="V17" i="7"/>
  <c r="N17" i="7"/>
  <c r="U16" i="7"/>
  <c r="M16" i="7"/>
  <c r="T15" i="7"/>
  <c r="L15" i="7"/>
  <c r="S14" i="7"/>
  <c r="Z13" i="7"/>
  <c r="R13" i="7"/>
  <c r="Y12" i="7"/>
  <c r="Q12" i="7"/>
  <c r="X11" i="7"/>
  <c r="P11" i="7"/>
  <c r="W10" i="7"/>
  <c r="O10" i="7"/>
  <c r="V9" i="7"/>
  <c r="N9" i="7"/>
  <c r="U8" i="7"/>
  <c r="M8" i="7"/>
  <c r="T7" i="7"/>
  <c r="L7" i="7"/>
  <c r="S6" i="7"/>
  <c r="Z5" i="7"/>
  <c r="R5" i="7"/>
  <c r="Y4" i="7"/>
  <c r="Q4" i="7"/>
  <c r="X3" i="7"/>
  <c r="P3" i="7"/>
  <c r="R10" i="7"/>
  <c r="J18" i="7"/>
  <c r="N2" i="7"/>
  <c r="N18" i="7" s="1"/>
  <c r="Y11" i="7"/>
  <c r="Z4" i="7"/>
  <c r="P2" i="7"/>
  <c r="N10" i="7"/>
  <c r="X4" i="7"/>
  <c r="T2" i="7"/>
  <c r="T18" i="7" s="1"/>
  <c r="Z11" i="7"/>
  <c r="Z3" i="7"/>
  <c r="X10" i="7"/>
  <c r="X2" i="7"/>
  <c r="R14" i="7"/>
  <c r="W11" i="7"/>
  <c r="O3" i="7"/>
  <c r="Q2" i="7"/>
  <c r="Q18" i="7" s="1"/>
  <c r="T17" i="7"/>
  <c r="Z15" i="7"/>
  <c r="Y14" i="7"/>
  <c r="X13" i="7"/>
  <c r="W12" i="7"/>
  <c r="V11" i="7"/>
  <c r="U10" i="7"/>
  <c r="T9" i="7"/>
  <c r="Z7" i="7"/>
  <c r="Y6" i="7"/>
  <c r="X5" i="7"/>
  <c r="W4" i="7"/>
  <c r="V3" i="7"/>
  <c r="AD17" i="7"/>
  <c r="AE15" i="7" s="1"/>
  <c r="AC5" i="11" l="1"/>
  <c r="AB6" i="11" s="1"/>
  <c r="AD4" i="11"/>
  <c r="AE4" i="11" s="1"/>
  <c r="V18" i="7"/>
  <c r="R18" i="7"/>
  <c r="O18" i="7"/>
  <c r="L18" i="7"/>
  <c r="P18" i="7"/>
  <c r="X18" i="7"/>
  <c r="W18" i="7"/>
  <c r="M18" i="7"/>
  <c r="AI4" i="7"/>
  <c r="AJ4" i="7" s="1"/>
  <c r="Z18" i="7"/>
  <c r="AH5" i="7"/>
  <c r="AG6" i="7" s="1"/>
  <c r="AI5" i="7"/>
  <c r="AJ5" i="7" s="1"/>
  <c r="AE2" i="7"/>
  <c r="AE14" i="7"/>
  <c r="AE13" i="7"/>
  <c r="AE8" i="7"/>
  <c r="AE3" i="7"/>
  <c r="AE9" i="7"/>
  <c r="AE5" i="7"/>
  <c r="AE11" i="7"/>
  <c r="AE16" i="7"/>
  <c r="AE7" i="7"/>
  <c r="AE4" i="7"/>
  <c r="AE6" i="7"/>
  <c r="AE12" i="7"/>
  <c r="AE10" i="7"/>
  <c r="AC6" i="11" l="1"/>
  <c r="AB7" i="11" s="1"/>
  <c r="AD5" i="11"/>
  <c r="AE5" i="11" s="1"/>
  <c r="AH6" i="7"/>
  <c r="AG7" i="7" s="1"/>
  <c r="AI6" i="7"/>
  <c r="AJ6" i="7" s="1"/>
  <c r="AC7" i="11" l="1"/>
  <c r="AB8" i="11" s="1"/>
  <c r="AD6" i="11"/>
  <c r="AE6" i="11" s="1"/>
  <c r="AH7" i="7"/>
  <c r="AG8" i="7" s="1"/>
  <c r="AI7" i="7"/>
  <c r="AJ7" i="7" s="1"/>
  <c r="AC8" i="11" l="1"/>
  <c r="AB9" i="11" s="1"/>
  <c r="AD7" i="11"/>
  <c r="AE7" i="11" s="1"/>
  <c r="AH8" i="7"/>
  <c r="AG9" i="7" s="1"/>
  <c r="AC9" i="11" l="1"/>
  <c r="AB10" i="11" s="1"/>
  <c r="AD8" i="11"/>
  <c r="AE8" i="11" s="1"/>
  <c r="AH9" i="7"/>
  <c r="AG10" i="7" s="1"/>
  <c r="AI8" i="7"/>
  <c r="AJ8" i="7" s="1"/>
  <c r="AC10" i="11" l="1"/>
  <c r="AB11" i="11" s="1"/>
  <c r="AD9" i="11"/>
  <c r="AE9" i="11" s="1"/>
  <c r="AH10" i="7"/>
  <c r="AG11" i="7" s="1"/>
  <c r="AI9" i="7"/>
  <c r="AJ9" i="7" s="1"/>
  <c r="AC11" i="11" l="1"/>
  <c r="AB12" i="11" s="1"/>
  <c r="AD10" i="11"/>
  <c r="AE10" i="11" s="1"/>
  <c r="AH11" i="7"/>
  <c r="AG12" i="7" s="1"/>
  <c r="AI10" i="7"/>
  <c r="AJ10" i="7" s="1"/>
  <c r="AC12" i="11" l="1"/>
  <c r="AB13" i="11" s="1"/>
  <c r="AD11" i="11"/>
  <c r="AE11" i="11" s="1"/>
  <c r="AH12" i="7"/>
  <c r="AG13" i="7" s="1"/>
  <c r="AI11" i="7"/>
  <c r="AJ11" i="7" s="1"/>
  <c r="AC13" i="11" l="1"/>
  <c r="AB14" i="11" s="1"/>
  <c r="AD12" i="11"/>
  <c r="AE12" i="11" s="1"/>
  <c r="AH13" i="7"/>
  <c r="AG14" i="7" s="1"/>
  <c r="AI12" i="7"/>
  <c r="AJ12" i="7" s="1"/>
  <c r="AC14" i="11" l="1"/>
  <c r="AB15" i="11" s="1"/>
  <c r="AD13" i="11"/>
  <c r="AE13" i="11" s="1"/>
  <c r="AH14" i="7"/>
  <c r="AG15" i="7" s="1"/>
  <c r="AI13" i="7"/>
  <c r="AJ13" i="7" s="1"/>
  <c r="AC15" i="11" l="1"/>
  <c r="AB16" i="11" s="1"/>
  <c r="AD14" i="11"/>
  <c r="AE14" i="11" s="1"/>
  <c r="AH15" i="7"/>
  <c r="AG16" i="7" s="1"/>
  <c r="AI14" i="7"/>
  <c r="AJ14" i="7" s="1"/>
  <c r="AC16" i="11" l="1"/>
  <c r="AD16" i="11" s="1"/>
  <c r="AE16" i="11" s="1"/>
  <c r="AD15" i="11"/>
  <c r="AE15" i="11" s="1"/>
  <c r="AH16" i="7"/>
  <c r="AI16" i="7" s="1"/>
  <c r="AJ16" i="7" s="1"/>
  <c r="AI15" i="7"/>
  <c r="AJ15" i="7" s="1"/>
  <c r="D6" i="6"/>
  <c r="M3" i="6"/>
  <c r="M4" i="6"/>
  <c r="M2" i="6"/>
  <c r="G3" i="6"/>
  <c r="H3" i="6"/>
  <c r="I3" i="6"/>
  <c r="G4" i="6"/>
  <c r="H4" i="6"/>
  <c r="I4" i="6"/>
  <c r="G5" i="6"/>
  <c r="H5" i="6"/>
  <c r="I5" i="6"/>
  <c r="I2" i="6"/>
  <c r="H2" i="6"/>
  <c r="G2" i="6"/>
  <c r="H6" i="6" l="1"/>
  <c r="I6" i="6"/>
  <c r="G6" i="6"/>
  <c r="AY8" i="1" l="1"/>
  <c r="AS5" i="1"/>
  <c r="AP5" i="1"/>
  <c r="AN5" i="1"/>
  <c r="AQ5" i="1" s="1"/>
  <c r="AS4" i="1"/>
  <c r="AP4" i="1"/>
  <c r="AN4" i="1"/>
  <c r="AQ4" i="1" s="1"/>
  <c r="AS3" i="1"/>
  <c r="AP3" i="1"/>
  <c r="AN3" i="1"/>
  <c r="AQ3" i="1" s="1"/>
  <c r="AS2" i="1"/>
  <c r="AS6" i="1" s="1"/>
  <c r="AQ2" i="1"/>
  <c r="AP2" i="1"/>
  <c r="AN2" i="1"/>
  <c r="AU2" i="1" l="1"/>
  <c r="AB4" i="1"/>
  <c r="AC4" i="1" s="1"/>
  <c r="AB5" i="1" s="1"/>
  <c r="AC5" i="1" s="1"/>
  <c r="AB6" i="1" s="1"/>
  <c r="AC6" i="1" s="1"/>
  <c r="AB7" i="1" s="1"/>
  <c r="AC7" i="1" s="1"/>
  <c r="AB8" i="1" s="1"/>
  <c r="AC8" i="1" s="1"/>
  <c r="AB9" i="1" s="1"/>
  <c r="AC9" i="1" s="1"/>
  <c r="AB10" i="1" s="1"/>
  <c r="AC10" i="1" s="1"/>
  <c r="AB11" i="1" s="1"/>
  <c r="AC11" i="1" s="1"/>
  <c r="AB12" i="1" s="1"/>
  <c r="AC12" i="1" s="1"/>
  <c r="AB13" i="1" s="1"/>
  <c r="AC13" i="1" s="1"/>
  <c r="AB14" i="1" s="1"/>
  <c r="AC14" i="1" s="1"/>
  <c r="AB15" i="1" s="1"/>
  <c r="AC15" i="1" s="1"/>
  <c r="AB16" i="1" s="1"/>
  <c r="AC16" i="1" s="1"/>
  <c r="AC3" i="1"/>
  <c r="AC2" i="1"/>
  <c r="AB3" i="1"/>
  <c r="F20" i="1"/>
  <c r="Y16" i="1"/>
  <c r="Y13" i="1"/>
  <c r="Y6" i="1"/>
  <c r="Y14" i="1"/>
  <c r="Y10" i="1"/>
  <c r="Y2" i="1"/>
  <c r="Y3" i="1"/>
  <c r="Y9" i="1"/>
  <c r="Y4" i="1"/>
  <c r="Y7" i="1"/>
  <c r="Y5" i="1"/>
  <c r="Y11" i="1"/>
  <c r="Y8" i="1"/>
  <c r="Y12" i="1"/>
  <c r="Y15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G18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U2" i="1"/>
  <c r="T2" i="1"/>
  <c r="S2" i="1"/>
  <c r="R2" i="1"/>
  <c r="Q2" i="1"/>
  <c r="P2" i="1"/>
  <c r="O2" i="1"/>
  <c r="N2" i="1"/>
  <c r="M2" i="1"/>
  <c r="L2" i="1"/>
  <c r="K2" i="1"/>
  <c r="H2" i="1"/>
  <c r="I2" i="1"/>
  <c r="J2" i="1"/>
  <c r="G2" i="1"/>
  <c r="AY5" i="1" l="1"/>
  <c r="AY11" i="1" s="1"/>
  <c r="AU5" i="1"/>
  <c r="AD3" i="1"/>
  <c r="AE3" i="1" s="1"/>
  <c r="AD2" i="1"/>
  <c r="AE2" i="1" s="1"/>
  <c r="Y17" i="1"/>
  <c r="Z15" i="1" s="1"/>
  <c r="Z10" i="1" l="1"/>
  <c r="Z16" i="1"/>
  <c r="Z8" i="1"/>
  <c r="Z9" i="1"/>
  <c r="Z14" i="1"/>
  <c r="Z7" i="1"/>
  <c r="Z4" i="1"/>
  <c r="Z13" i="1"/>
  <c r="Z12" i="1"/>
  <c r="Z5" i="1"/>
  <c r="Z11" i="1"/>
  <c r="Z2" i="1"/>
  <c r="Z6" i="1"/>
  <c r="Z3" i="1"/>
  <c r="AD4" i="1" l="1"/>
  <c r="AE4" i="1" s="1"/>
  <c r="AD5" i="1" l="1"/>
  <c r="AE5" i="1" s="1"/>
  <c r="AD6" i="1" l="1"/>
  <c r="AE6" i="1" s="1"/>
  <c r="AD7" i="1"/>
  <c r="AE7" i="1" s="1"/>
  <c r="AD8" i="1" l="1"/>
  <c r="AE8" i="1" s="1"/>
  <c r="AD9" i="1" l="1"/>
  <c r="AE9" i="1" s="1"/>
  <c r="AD10" i="1" l="1"/>
  <c r="AE10" i="1" s="1"/>
  <c r="AD11" i="1" l="1"/>
  <c r="AE11" i="1" s="1"/>
  <c r="AD12" i="1" l="1"/>
  <c r="AE12" i="1" s="1"/>
  <c r="AD13" i="1" l="1"/>
  <c r="AE13" i="1" s="1"/>
  <c r="AD14" i="1" l="1"/>
  <c r="AE14" i="1" s="1"/>
  <c r="AD15" i="1" l="1"/>
  <c r="AE15" i="1" s="1"/>
  <c r="AD16" i="1" l="1"/>
  <c r="AE16" i="1" s="1"/>
</calcChain>
</file>

<file path=xl/sharedStrings.xml><?xml version="1.0" encoding="utf-8"?>
<sst xmlns="http://schemas.openxmlformats.org/spreadsheetml/2006/main" count="231" uniqueCount="65">
  <si>
    <t>Experiemento</t>
  </si>
  <si>
    <t>V1</t>
  </si>
  <si>
    <t>V2</t>
  </si>
  <si>
    <t>V3</t>
  </si>
  <si>
    <t>V4</t>
  </si>
  <si>
    <t>RGB</t>
  </si>
  <si>
    <t>Efeito</t>
  </si>
  <si>
    <t>^2</t>
  </si>
  <si>
    <t>Soma</t>
  </si>
  <si>
    <t>%</t>
  </si>
  <si>
    <t xml:space="preserve">Início </t>
  </si>
  <si>
    <t>Fim</t>
  </si>
  <si>
    <t>Centro</t>
  </si>
  <si>
    <t>Z</t>
  </si>
  <si>
    <t>ID</t>
  </si>
  <si>
    <t>n</t>
  </si>
  <si>
    <t>g.l.</t>
  </si>
  <si>
    <t>Var * g.l.</t>
  </si>
  <si>
    <t>Var</t>
  </si>
  <si>
    <t>Variância Experimental</t>
  </si>
  <si>
    <t>Erro Experimental</t>
  </si>
  <si>
    <t>Coef</t>
  </si>
  <si>
    <t>Coef^2</t>
  </si>
  <si>
    <t>Variância de um efeito</t>
  </si>
  <si>
    <t>Erro de um efeito</t>
  </si>
  <si>
    <t>Valor de t com 12 g.l. e 95%</t>
  </si>
  <si>
    <t>Valor de t crítico</t>
  </si>
  <si>
    <t>Todos valores dos efeitos que tem valores em modulo inferiores a 3,70 podem ser desprezados</t>
  </si>
  <si>
    <t>Média</t>
  </si>
  <si>
    <t>DADOS DO PROCESSO</t>
  </si>
  <si>
    <t>GRÁFICO DE CUBO</t>
  </si>
  <si>
    <t>Médias dos valores</t>
  </si>
  <si>
    <t>Tratamento</t>
  </si>
  <si>
    <t>A</t>
  </si>
  <si>
    <t>B</t>
  </si>
  <si>
    <t>Y1</t>
  </si>
  <si>
    <t>Y2</t>
  </si>
  <si>
    <t>Y3</t>
  </si>
  <si>
    <t>Y</t>
  </si>
  <si>
    <t>AB</t>
  </si>
  <si>
    <t>Efeito/2</t>
  </si>
  <si>
    <t xml:space="preserve"> </t>
  </si>
  <si>
    <t>C</t>
  </si>
  <si>
    <t>D</t>
  </si>
  <si>
    <t xml:space="preserve">Expessura </t>
  </si>
  <si>
    <t xml:space="preserve">Variancia </t>
  </si>
  <si>
    <t>AC</t>
  </si>
  <si>
    <t>BC</t>
  </si>
  <si>
    <t>AD</t>
  </si>
  <si>
    <t>BD</t>
  </si>
  <si>
    <t>CD</t>
  </si>
  <si>
    <t>ABC</t>
  </si>
  <si>
    <t>ABD</t>
  </si>
  <si>
    <t>ACD</t>
  </si>
  <si>
    <t>BCD</t>
  </si>
  <si>
    <t>ABCD</t>
  </si>
  <si>
    <t>Espessura</t>
  </si>
  <si>
    <t>Experimento</t>
  </si>
  <si>
    <t>var g.l.</t>
  </si>
  <si>
    <t>coef^2</t>
  </si>
  <si>
    <t>soma</t>
  </si>
  <si>
    <t>Efeitos</t>
  </si>
  <si>
    <t>SOMA</t>
  </si>
  <si>
    <t>Valor de t com 56 g.l. e 95%</t>
  </si>
  <si>
    <t>Expessura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</si>
</sst>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2" fontId="0" fillId="7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6" fillId="9" borderId="12" xfId="0" applyFont="1" applyFill="1" applyBorder="1" applyAlignment="1">
      <alignment horizontal="center"/>
    </xf>
    <xf numFmtId="0" fontId="6" fillId="9" borderId="13" xfId="0" applyFont="1" applyFill="1" applyBorder="1" applyAlignment="1">
      <alignment horizontal="center"/>
    </xf>
    <xf numFmtId="0" fontId="6" fillId="9" borderId="14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8" borderId="10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7" borderId="0" xfId="0" applyFont="1" applyFill="1"/>
    <xf numFmtId="0" fontId="0" fillId="7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9" borderId="12" xfId="0" applyFont="1" applyFill="1" applyBorder="1" applyAlignment="1">
      <alignment horizontal="center"/>
    </xf>
    <xf numFmtId="0" fontId="8" fillId="9" borderId="13" xfId="0" applyFont="1" applyFill="1" applyBorder="1" applyAlignment="1">
      <alignment horizontal="center"/>
    </xf>
    <xf numFmtId="0" fontId="8" fillId="9" borderId="14" xfId="0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15" xfId="0" applyFill="1" applyBorder="1" applyAlignment="1">
      <alignment horizontal="center"/>
    </xf>
    <xf numFmtId="2" fontId="0" fillId="0" borderId="0" xfId="0" applyNumberFormat="1"/>
    <xf numFmtId="0" fontId="6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9" fillId="9" borderId="12" xfId="0" applyFont="1" applyFill="1" applyBorder="1" applyAlignment="1">
      <alignment horizontal="center"/>
    </xf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CC66"/>
      <color rgb="FF99CCFF"/>
      <color rgb="FFFFFFCC"/>
      <color rgb="FFFFC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'Exercicio 3A'!$X$2:$X$16</c:f>
              <c:numCache>
                <c:formatCode>0.00</c:formatCode>
                <c:ptCount val="15"/>
                <c:pt idx="0">
                  <c:v>-2.875</c:v>
                </c:pt>
                <c:pt idx="1">
                  <c:v>-1.375</c:v>
                </c:pt>
                <c:pt idx="2">
                  <c:v>-1.375</c:v>
                </c:pt>
                <c:pt idx="3">
                  <c:v>-1.375</c:v>
                </c:pt>
                <c:pt idx="4">
                  <c:v>-0.375</c:v>
                </c:pt>
                <c:pt idx="5">
                  <c:v>0.625</c:v>
                </c:pt>
                <c:pt idx="6">
                  <c:v>0.625</c:v>
                </c:pt>
                <c:pt idx="7">
                  <c:v>1.125</c:v>
                </c:pt>
                <c:pt idx="8">
                  <c:v>1.625</c:v>
                </c:pt>
                <c:pt idx="9">
                  <c:v>2.125</c:v>
                </c:pt>
                <c:pt idx="10">
                  <c:v>2.125</c:v>
                </c:pt>
                <c:pt idx="11">
                  <c:v>2.625</c:v>
                </c:pt>
                <c:pt idx="12">
                  <c:v>12.125</c:v>
                </c:pt>
                <c:pt idx="13">
                  <c:v>18.625</c:v>
                </c:pt>
                <c:pt idx="14">
                  <c:v>33.125</c:v>
                </c:pt>
              </c:numCache>
            </c:numRef>
          </c:xVal>
          <c:yVal>
            <c:numRef>
              <c:f>'Exercicio 3A'!$AE$2:$AE$17</c:f>
              <c:numCache>
                <c:formatCode>General</c:formatCode>
                <c:ptCount val="16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-0.96742156610170171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-0.16789400478810559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0.72791329088164392</c:v>
                </c:pt>
                <c:pt idx="12">
                  <c:v>0.96742156610170049</c:v>
                </c:pt>
                <c:pt idx="13">
                  <c:v>1.2815515655445999</c:v>
                </c:pt>
                <c:pt idx="14">
                  <c:v>1.8339146358159129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87-471F-B34C-BBEA890AF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838944"/>
        <c:axId val="1582835200"/>
      </c:scatterChart>
      <c:valAx>
        <c:axId val="158283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Valores do efeito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2835200"/>
        <c:crosses val="autoZero"/>
        <c:crossBetween val="midCat"/>
      </c:valAx>
      <c:valAx>
        <c:axId val="158283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Valores</a:t>
                </a:r>
                <a:r>
                  <a:rPr lang="pt-BR" baseline="0"/>
                  <a:t> de z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9.0548953027730621E-3"/>
              <c:y val="0.366647570905706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283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'Exercicio 4Bi'!$AJ$1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'Exercicio 4Bi'!$AC$2:$AC$16</c:f>
              <c:numCache>
                <c:formatCode>0.00</c:formatCode>
                <c:ptCount val="15"/>
                <c:pt idx="0">
                  <c:v>-0.125</c:v>
                </c:pt>
                <c:pt idx="1">
                  <c:v>0.125</c:v>
                </c:pt>
                <c:pt idx="2">
                  <c:v>-0.375</c:v>
                </c:pt>
                <c:pt idx="3">
                  <c:v>-0.625</c:v>
                </c:pt>
                <c:pt idx="4">
                  <c:v>1.125</c:v>
                </c:pt>
                <c:pt idx="5">
                  <c:v>1.125</c:v>
                </c:pt>
                <c:pt idx="6">
                  <c:v>-1.625</c:v>
                </c:pt>
                <c:pt idx="7">
                  <c:v>2.875</c:v>
                </c:pt>
                <c:pt idx="8">
                  <c:v>-3.875</c:v>
                </c:pt>
                <c:pt idx="9">
                  <c:v>3.875</c:v>
                </c:pt>
                <c:pt idx="10">
                  <c:v>-10.375</c:v>
                </c:pt>
                <c:pt idx="11">
                  <c:v>-10.625</c:v>
                </c:pt>
                <c:pt idx="12">
                  <c:v>16.875</c:v>
                </c:pt>
                <c:pt idx="13">
                  <c:v>18.125</c:v>
                </c:pt>
                <c:pt idx="14">
                  <c:v>43.125</c:v>
                </c:pt>
              </c:numCache>
            </c:numRef>
          </c:xVal>
          <c:yVal>
            <c:numRef>
              <c:f>'Exercicio 4Bi'!$AJ$2:$AJ$16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-0.96742156610170171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-0.16789400478810559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0.72791329088164392</c:v>
                </c:pt>
                <c:pt idx="12">
                  <c:v>0.96742156610170049</c:v>
                </c:pt>
                <c:pt idx="13">
                  <c:v>1.2815515655445999</c:v>
                </c:pt>
                <c:pt idx="14">
                  <c:v>1.8339146358159129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4D-4D38-B210-1FD2C763F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278287"/>
        <c:axId val="940276207"/>
      </c:scatterChart>
      <c:valAx>
        <c:axId val="94027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0276207"/>
        <c:crosses val="autoZero"/>
        <c:crossBetween val="midCat"/>
      </c:valAx>
      <c:valAx>
        <c:axId val="94027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027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'Exercicio 4Bii'!$AE$1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'Exercicio 4Bii'!$X$2:$X$16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-0.125</c:v>
                </c:pt>
                <c:pt idx="5">
                  <c:v>0.125</c:v>
                </c:pt>
                <c:pt idx="6">
                  <c:v>-0.375</c:v>
                </c:pt>
                <c:pt idx="7">
                  <c:v>-0.625</c:v>
                </c:pt>
                <c:pt idx="8">
                  <c:v>1.125</c:v>
                </c:pt>
                <c:pt idx="9">
                  <c:v>1.125</c:v>
                </c:pt>
                <c:pt idx="10">
                  <c:v>2.875</c:v>
                </c:pt>
                <c:pt idx="11">
                  <c:v>3.875</c:v>
                </c:pt>
                <c:pt idx="12">
                  <c:v>-3.875</c:v>
                </c:pt>
                <c:pt idx="13">
                  <c:v>-10.625</c:v>
                </c:pt>
                <c:pt idx="14">
                  <c:v>16.875</c:v>
                </c:pt>
              </c:numCache>
            </c:numRef>
          </c:xVal>
          <c:yVal>
            <c:numRef>
              <c:f>'Exercicio 4Bii'!$AE$2:$AE$16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-0.96742156610170171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-0.16789400478810559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0.72791329088164392</c:v>
                </c:pt>
                <c:pt idx="12">
                  <c:v>0.96742156610170049</c:v>
                </c:pt>
                <c:pt idx="13">
                  <c:v>1.2815515655445999</c:v>
                </c:pt>
                <c:pt idx="14">
                  <c:v>1.8339146358159129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C6-4316-A787-9625B5D08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298304"/>
        <c:axId val="1571287072"/>
      </c:scatterChart>
      <c:valAx>
        <c:axId val="157129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1287072"/>
        <c:crosses val="autoZero"/>
        <c:crossBetween val="midCat"/>
      </c:valAx>
      <c:valAx>
        <c:axId val="157128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129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11</xdr:row>
      <xdr:rowOff>161925</xdr:rowOff>
    </xdr:from>
    <xdr:to>
      <xdr:col>15</xdr:col>
      <xdr:colOff>581025</xdr:colOff>
      <xdr:row>31</xdr:row>
      <xdr:rowOff>76200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28AF4C82-8281-46B0-AF7B-F9BC73F24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0625" y="2286000"/>
          <a:ext cx="3733800" cy="3733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  <xdr:twoCellAnchor editAs="oneCell">
    <xdr:from>
      <xdr:col>16</xdr:col>
      <xdr:colOff>85725</xdr:colOff>
      <xdr:row>11</xdr:row>
      <xdr:rowOff>180975</xdr:rowOff>
    </xdr:from>
    <xdr:to>
      <xdr:col>22</xdr:col>
      <xdr:colOff>180975</xdr:colOff>
      <xdr:row>31</xdr:row>
      <xdr:rowOff>114300</xdr:rowOff>
    </xdr:to>
    <xdr:pic>
      <xdr:nvPicPr>
        <xdr:cNvPr id="5123" name="Picture 3">
          <a:extLst>
            <a:ext uri="{FF2B5EF4-FFF2-40B4-BE49-F238E27FC236}">
              <a16:creationId xmlns:a16="http://schemas.microsoft.com/office/drawing/2014/main" id="{C9AC0ED6-EC6A-4B07-B324-687042009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8725" y="2305050"/>
          <a:ext cx="37528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7</xdr:row>
      <xdr:rowOff>23812</xdr:rowOff>
    </xdr:from>
    <xdr:ext cx="51373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054252DB-8661-4B24-9D63-E6F25C74053A}"/>
                </a:ext>
              </a:extLst>
            </xdr:cNvPr>
            <xdr:cNvSpPr txBox="1"/>
          </xdr:nvSpPr>
          <xdr:spPr>
            <a:xfrm>
              <a:off x="161925" y="1357312"/>
              <a:ext cx="5137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=27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054252DB-8661-4B24-9D63-E6F25C74053A}"/>
                </a:ext>
              </a:extLst>
            </xdr:cNvPr>
            <xdr:cNvSpPr txBox="1"/>
          </xdr:nvSpPr>
          <xdr:spPr>
            <a:xfrm>
              <a:off x="161925" y="1357312"/>
              <a:ext cx="5137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100" b="0" i="0">
                  <a:latin typeface="Cambria Math" panose="02040503050406030204" pitchFamily="18" charset="0"/>
                </a:rPr>
                <a:t>0=27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142875</xdr:colOff>
      <xdr:row>8</xdr:row>
      <xdr:rowOff>33337</xdr:rowOff>
    </xdr:from>
    <xdr:ext cx="53937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2EDBBD1-C9F0-4666-838D-E7C752D05390}"/>
                </a:ext>
              </a:extLst>
            </xdr:cNvPr>
            <xdr:cNvSpPr txBox="1"/>
          </xdr:nvSpPr>
          <xdr:spPr>
            <a:xfrm>
              <a:off x="142875" y="1557337"/>
              <a:ext cx="5393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=8,1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2EDBBD1-C9F0-4666-838D-E7C752D05390}"/>
                </a:ext>
              </a:extLst>
            </xdr:cNvPr>
            <xdr:cNvSpPr txBox="1"/>
          </xdr:nvSpPr>
          <xdr:spPr>
            <a:xfrm>
              <a:off x="142875" y="1557337"/>
              <a:ext cx="5393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100" b="0" i="0">
                  <a:latin typeface="Cambria Math" panose="02040503050406030204" pitchFamily="18" charset="0"/>
                </a:rPr>
                <a:t>1=8,1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152400</xdr:colOff>
      <xdr:row>9</xdr:row>
      <xdr:rowOff>47625</xdr:rowOff>
    </xdr:from>
    <xdr:ext cx="64806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CAD82180-5C16-469F-97B5-2605BF6E11A4}"/>
                </a:ext>
              </a:extLst>
            </xdr:cNvPr>
            <xdr:cNvSpPr txBox="1"/>
          </xdr:nvSpPr>
          <xdr:spPr>
            <a:xfrm>
              <a:off x="152400" y="1762125"/>
              <a:ext cx="6480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=−3,9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CAD82180-5C16-469F-97B5-2605BF6E11A4}"/>
                </a:ext>
              </a:extLst>
            </xdr:cNvPr>
            <xdr:cNvSpPr txBox="1"/>
          </xdr:nvSpPr>
          <xdr:spPr>
            <a:xfrm>
              <a:off x="152400" y="1762125"/>
              <a:ext cx="6480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100" b="0" i="0">
                  <a:latin typeface="Cambria Math" panose="02040503050406030204" pitchFamily="18" charset="0"/>
                </a:rPr>
                <a:t>2=−3,9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0</xdr:col>
      <xdr:colOff>123825</xdr:colOff>
      <xdr:row>10</xdr:row>
      <xdr:rowOff>47625</xdr:rowOff>
    </xdr:from>
    <xdr:ext cx="49193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AB75A353-9BF1-4F26-B4A9-6EE90A1F6453}"/>
                </a:ext>
              </a:extLst>
            </xdr:cNvPr>
            <xdr:cNvSpPr txBox="1"/>
          </xdr:nvSpPr>
          <xdr:spPr>
            <a:xfrm>
              <a:off x="123825" y="1952625"/>
              <a:ext cx="4919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AB75A353-9BF1-4F26-B4A9-6EE90A1F6453}"/>
                </a:ext>
              </a:extLst>
            </xdr:cNvPr>
            <xdr:cNvSpPr txBox="1"/>
          </xdr:nvSpPr>
          <xdr:spPr>
            <a:xfrm>
              <a:off x="123825" y="1952625"/>
              <a:ext cx="4919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100" b="0" i="0">
                  <a:latin typeface="Cambria Math" panose="02040503050406030204" pitchFamily="18" charset="0"/>
                </a:rPr>
                <a:t>12=1</a:t>
              </a:r>
              <a:endParaRPr lang="pt-BR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571499</xdr:colOff>
      <xdr:row>20</xdr:row>
      <xdr:rowOff>71437</xdr:rowOff>
    </xdr:from>
    <xdr:to>
      <xdr:col>31</xdr:col>
      <xdr:colOff>85724</xdr:colOff>
      <xdr:row>37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C03220-7F7F-488E-97D5-AC337F8CF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0</xdr:colOff>
      <xdr:row>19</xdr:row>
      <xdr:rowOff>14287</xdr:rowOff>
    </xdr:from>
    <xdr:ext cx="173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0D89F449-43C6-4E5F-AB56-E24ED5DE4AFC}"/>
                </a:ext>
              </a:extLst>
            </xdr:cNvPr>
            <xdr:cNvSpPr txBox="1"/>
          </xdr:nvSpPr>
          <xdr:spPr>
            <a:xfrm>
              <a:off x="1571625" y="3633787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0D89F449-43C6-4E5F-AB56-E24ED5DE4AFC}"/>
                </a:ext>
              </a:extLst>
            </xdr:cNvPr>
            <xdr:cNvSpPr txBox="1"/>
          </xdr:nvSpPr>
          <xdr:spPr>
            <a:xfrm>
              <a:off x="1571625" y="3633787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100" b="0" i="0">
                  <a:latin typeface="Cambria Math" panose="02040503050406030204" pitchFamily="18" charset="0"/>
                </a:rPr>
                <a:t>0</a:t>
              </a:r>
              <a:endParaRPr lang="pt-BR" sz="1100"/>
            </a:p>
          </xdr:txBody>
        </xdr:sp>
      </mc:Fallback>
    </mc:AlternateContent>
    <xdr:clientData/>
  </xdr:one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0.84792</cdr:x>
      <cdr:y>0.15814</cdr:y>
    </cdr:from>
    <cdr:to>
      <cdr:x>1</cdr:x>
      <cdr:y>0.25537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00A3ACD0-20CC-4791-8929-F00043951EDE}"/>
            </a:ext>
          </a:extLst>
        </cdr:cNvPr>
        <cdr:cNvSpPr txBox="1"/>
      </cdr:nvSpPr>
      <cdr:spPr>
        <a:xfrm xmlns:a="http://schemas.openxmlformats.org/drawingml/2006/main">
          <a:off x="4757003" y="529473"/>
          <a:ext cx="853222" cy="3255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/>
            <a:t>variável 2</a:t>
          </a:r>
        </a:p>
      </cdr:txBody>
    </cdr:sp>
  </cdr:relSizeAnchor>
  <cdr:relSizeAnchor xmlns:cdr="http://schemas.openxmlformats.org/drawingml/2006/chartDrawing">
    <cdr:from>
      <cdr:x>0.52354</cdr:x>
      <cdr:y>0.26491</cdr:y>
    </cdr:from>
    <cdr:to>
      <cdr:x>0.67562</cdr:x>
      <cdr:y>0.36214</cdr:y>
    </cdr:to>
    <cdr:sp macro="" textlink="">
      <cdr:nvSpPr>
        <cdr:cNvPr id="3" name="CaixaDeTexto 1">
          <a:extLst xmlns:a="http://schemas.openxmlformats.org/drawingml/2006/main">
            <a:ext uri="{FF2B5EF4-FFF2-40B4-BE49-F238E27FC236}">
              <a16:creationId xmlns:a16="http://schemas.microsoft.com/office/drawing/2014/main" id="{94438F33-4AB8-44B7-948C-FF2E97EE0CFE}"/>
            </a:ext>
          </a:extLst>
        </cdr:cNvPr>
        <cdr:cNvSpPr txBox="1"/>
      </cdr:nvSpPr>
      <cdr:spPr>
        <a:xfrm xmlns:a="http://schemas.openxmlformats.org/drawingml/2006/main">
          <a:off x="2937159" y="886939"/>
          <a:ext cx="853222" cy="3255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/>
            <a:t>variável 1</a:t>
          </a:r>
        </a:p>
      </cdr:txBody>
    </cdr:sp>
  </cdr:relSizeAnchor>
  <cdr:relSizeAnchor xmlns:cdr="http://schemas.openxmlformats.org/drawingml/2006/chartDrawing">
    <cdr:from>
      <cdr:x>0.37385</cdr:x>
      <cdr:y>0.32428</cdr:y>
    </cdr:from>
    <cdr:to>
      <cdr:x>0.52593</cdr:x>
      <cdr:y>0.4215</cdr:y>
    </cdr:to>
    <cdr:sp macro="" textlink="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id="{94438F33-4AB8-44B7-948C-FF2E97EE0CFE}"/>
            </a:ext>
          </a:extLst>
        </cdr:cNvPr>
        <cdr:cNvSpPr txBox="1"/>
      </cdr:nvSpPr>
      <cdr:spPr>
        <a:xfrm xmlns:a="http://schemas.openxmlformats.org/drawingml/2006/main">
          <a:off x="2097372" y="1085690"/>
          <a:ext cx="853222" cy="3255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/>
            <a:t>variável 12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0</xdr:row>
      <xdr:rowOff>123825</xdr:rowOff>
    </xdr:from>
    <xdr:to>
      <xdr:col>17</xdr:col>
      <xdr:colOff>104775</xdr:colOff>
      <xdr:row>34</xdr:row>
      <xdr:rowOff>19050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AD43BF52-41BD-40A5-8690-8D5EC108E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5" y="123825"/>
          <a:ext cx="6400800" cy="640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30</xdr:col>
      <xdr:colOff>19050</xdr:colOff>
      <xdr:row>47</xdr:row>
      <xdr:rowOff>114300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425DAD82-71EE-43C2-8CAD-0DD8E3F67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83200" y="2724150"/>
          <a:ext cx="6400800" cy="640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66675</xdr:colOff>
      <xdr:row>17</xdr:row>
      <xdr:rowOff>100011</xdr:rowOff>
    </xdr:from>
    <xdr:to>
      <xdr:col>36</xdr:col>
      <xdr:colOff>1</xdr:colOff>
      <xdr:row>33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EC7AE32-C39B-4CB2-B311-B6DB06B887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114300</xdr:colOff>
      <xdr:row>21</xdr:row>
      <xdr:rowOff>133350</xdr:rowOff>
    </xdr:from>
    <xdr:to>
      <xdr:col>35</xdr:col>
      <xdr:colOff>249648</xdr:colOff>
      <xdr:row>23</xdr:row>
      <xdr:rowOff>16910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4D053E38-3B6F-46DE-A892-C5AA6E632795}"/>
            </a:ext>
          </a:extLst>
        </xdr:cNvPr>
        <xdr:cNvSpPr txBox="1"/>
      </xdr:nvSpPr>
      <xdr:spPr>
        <a:xfrm>
          <a:off x="20840700" y="4133850"/>
          <a:ext cx="7449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100"/>
            <a:t>variável</a:t>
          </a:r>
          <a:r>
            <a:rPr lang="pt-BR" sz="1100" baseline="0"/>
            <a:t> A</a:t>
          </a:r>
          <a:endParaRPr lang="pt-BR" sz="1100"/>
        </a:p>
      </xdr:txBody>
    </xdr:sp>
    <xdr:clientData/>
  </xdr:twoCellAnchor>
  <xdr:twoCellAnchor>
    <xdr:from>
      <xdr:col>31</xdr:col>
      <xdr:colOff>247650</xdr:colOff>
      <xdr:row>21</xdr:row>
      <xdr:rowOff>142875</xdr:rowOff>
    </xdr:from>
    <xdr:to>
      <xdr:col>32</xdr:col>
      <xdr:colOff>378124</xdr:colOff>
      <xdr:row>23</xdr:row>
      <xdr:rowOff>26435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AFC85A0C-A4B1-4A74-B715-1ED246A724B4}"/>
            </a:ext>
          </a:extLst>
        </xdr:cNvPr>
        <xdr:cNvSpPr txBox="1"/>
      </xdr:nvSpPr>
      <xdr:spPr>
        <a:xfrm>
          <a:off x="19145250" y="4143375"/>
          <a:ext cx="7400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100"/>
            <a:t>variável</a:t>
          </a:r>
          <a:r>
            <a:rPr lang="pt-BR" sz="1100" baseline="0"/>
            <a:t> B</a:t>
          </a:r>
          <a:endParaRPr lang="pt-BR" sz="1100"/>
        </a:p>
      </xdr:txBody>
    </xdr:sp>
    <xdr:clientData/>
  </xdr:twoCellAnchor>
  <xdr:twoCellAnchor>
    <xdr:from>
      <xdr:col>31</xdr:col>
      <xdr:colOff>85725</xdr:colOff>
      <xdr:row>24</xdr:row>
      <xdr:rowOff>19050</xdr:rowOff>
    </xdr:from>
    <xdr:to>
      <xdr:col>32</xdr:col>
      <xdr:colOff>297825</xdr:colOff>
      <xdr:row>25</xdr:row>
      <xdr:rowOff>93110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9F86D439-8491-4017-94FF-BA6539223AD9}"/>
            </a:ext>
          </a:extLst>
        </xdr:cNvPr>
        <xdr:cNvSpPr txBox="1"/>
      </xdr:nvSpPr>
      <xdr:spPr>
        <a:xfrm>
          <a:off x="18983325" y="4591050"/>
          <a:ext cx="821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100"/>
            <a:t>variável</a:t>
          </a:r>
          <a:r>
            <a:rPr lang="pt-BR" sz="1100" baseline="0"/>
            <a:t> AB</a:t>
          </a:r>
          <a:endParaRPr lang="pt-BR" sz="1100"/>
        </a:p>
      </xdr:txBody>
    </xdr:sp>
    <xdr:clientData/>
  </xdr:twoCellAnchor>
  <xdr:twoCellAnchor>
    <xdr:from>
      <xdr:col>27</xdr:col>
      <xdr:colOff>523875</xdr:colOff>
      <xdr:row>23</xdr:row>
      <xdr:rowOff>28575</xdr:rowOff>
    </xdr:from>
    <xdr:to>
      <xdr:col>29</xdr:col>
      <xdr:colOff>124836</xdr:colOff>
      <xdr:row>24</xdr:row>
      <xdr:rowOff>102635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4DA0A62A-49D8-4946-808C-F905F4165034}"/>
            </a:ext>
          </a:extLst>
        </xdr:cNvPr>
        <xdr:cNvSpPr txBox="1"/>
      </xdr:nvSpPr>
      <xdr:spPr>
        <a:xfrm>
          <a:off x="16983075" y="4410075"/>
          <a:ext cx="8201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100"/>
            <a:t>variável</a:t>
          </a:r>
          <a:r>
            <a:rPr lang="pt-BR" sz="1100" baseline="0"/>
            <a:t> AC</a:t>
          </a:r>
          <a:endParaRPr lang="pt-BR" sz="1100"/>
        </a:p>
      </xdr:txBody>
    </xdr:sp>
    <xdr:clientData/>
  </xdr:twoCellAnchor>
  <xdr:twoCellAnchor>
    <xdr:from>
      <xdr:col>28</xdr:col>
      <xdr:colOff>19050</xdr:colOff>
      <xdr:row>25</xdr:row>
      <xdr:rowOff>0</xdr:rowOff>
    </xdr:from>
    <xdr:to>
      <xdr:col>29</xdr:col>
      <xdr:colOff>147986</xdr:colOff>
      <xdr:row>26</xdr:row>
      <xdr:rowOff>74060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823555FE-227E-49BA-840C-D597DECC1D48}"/>
            </a:ext>
          </a:extLst>
        </xdr:cNvPr>
        <xdr:cNvSpPr txBox="1"/>
      </xdr:nvSpPr>
      <xdr:spPr>
        <a:xfrm>
          <a:off x="17087850" y="4762500"/>
          <a:ext cx="7385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100"/>
            <a:t>variável</a:t>
          </a:r>
          <a:r>
            <a:rPr lang="pt-BR" sz="1100" baseline="0"/>
            <a:t> C</a:t>
          </a:r>
          <a:endParaRPr lang="pt-BR" sz="1100"/>
        </a:p>
      </xdr:txBody>
    </xdr:sp>
    <xdr:clientData/>
  </xdr:twoCellAnchor>
  <xdr:twoCellAnchor editAs="oneCell">
    <xdr:from>
      <xdr:col>59</xdr:col>
      <xdr:colOff>0</xdr:colOff>
      <xdr:row>17</xdr:row>
      <xdr:rowOff>0</xdr:rowOff>
    </xdr:from>
    <xdr:to>
      <xdr:col>71</xdr:col>
      <xdr:colOff>552450</xdr:colOff>
      <xdr:row>50</xdr:row>
      <xdr:rowOff>114300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A008B947-735A-4580-BEB0-BDCAEA20D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85475" y="3267075"/>
          <a:ext cx="6400800" cy="640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28575</xdr:colOff>
      <xdr:row>17</xdr:row>
      <xdr:rowOff>80962</xdr:rowOff>
    </xdr:from>
    <xdr:to>
      <xdr:col>30</xdr:col>
      <xdr:colOff>600075</xdr:colOff>
      <xdr:row>35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3F29256-BF4F-49F3-9F3C-CF3F8E5B8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38100</xdr:colOff>
      <xdr:row>22</xdr:row>
      <xdr:rowOff>28575</xdr:rowOff>
    </xdr:from>
    <xdr:ext cx="821700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401A1D36-39C0-4C33-8538-AE9A5894CB8C}"/>
            </a:ext>
          </a:extLst>
        </xdr:cNvPr>
        <xdr:cNvSpPr txBox="1"/>
      </xdr:nvSpPr>
      <xdr:spPr>
        <a:xfrm>
          <a:off x="17792700" y="4219575"/>
          <a:ext cx="821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variável AB</a:t>
          </a:r>
        </a:p>
      </xdr:txBody>
    </xdr:sp>
    <xdr:clientData/>
  </xdr:oneCellAnchor>
  <xdr:oneCellAnchor>
    <xdr:from>
      <xdr:col>22</xdr:col>
      <xdr:colOff>542925</xdr:colOff>
      <xdr:row>23</xdr:row>
      <xdr:rowOff>76200</xdr:rowOff>
    </xdr:from>
    <xdr:ext cx="820161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2498D53C-0C0D-401B-9BE6-FEE92E556CC5}"/>
            </a:ext>
          </a:extLst>
        </xdr:cNvPr>
        <xdr:cNvSpPr txBox="1"/>
      </xdr:nvSpPr>
      <xdr:spPr>
        <a:xfrm>
          <a:off x="14030325" y="4457700"/>
          <a:ext cx="8201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variável AC</a:t>
          </a:r>
        </a:p>
      </xdr:txBody>
    </xdr:sp>
    <xdr:clientData/>
  </xdr:oneCellAnchor>
  <xdr:twoCellAnchor editAs="oneCell">
    <xdr:from>
      <xdr:col>58</xdr:col>
      <xdr:colOff>0</xdr:colOff>
      <xdr:row>17</xdr:row>
      <xdr:rowOff>0</xdr:rowOff>
    </xdr:from>
    <xdr:to>
      <xdr:col>70</xdr:col>
      <xdr:colOff>361950</xdr:colOff>
      <xdr:row>50</xdr:row>
      <xdr:rowOff>114300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E389A014-4616-479C-94DE-D25A396C3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09200" y="3267075"/>
          <a:ext cx="6400800" cy="640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1FA0-0F67-4CF0-9811-39314C961ABF}">
  <dimension ref="A1:K28"/>
  <sheetViews>
    <sheetView workbookViewId="0">
      <selection activeCell="F21" sqref="F21"/>
    </sheetView>
  </sheetViews>
  <sheetFormatPr defaultRowHeight="15" x14ac:dyDescent="0.25"/>
  <cols>
    <col min="1" max="1" width="11.28515625" bestFit="1" customWidth="1"/>
    <col min="3" max="4" width="2.7109375" bestFit="1" customWidth="1"/>
    <col min="5" max="5" width="5" bestFit="1" customWidth="1"/>
    <col min="9" max="10" width="2.7109375" bestFit="1" customWidth="1"/>
    <col min="11" max="11" width="5" bestFit="1" customWidth="1"/>
  </cols>
  <sheetData>
    <row r="1" spans="1:11" ht="15.75" x14ac:dyDescent="0.25">
      <c r="A1" s="22" t="s">
        <v>32</v>
      </c>
      <c r="B1" s="22" t="s">
        <v>33</v>
      </c>
      <c r="C1" s="22" t="s">
        <v>34</v>
      </c>
      <c r="D1" s="22" t="s">
        <v>35</v>
      </c>
      <c r="E1" s="22" t="s">
        <v>36</v>
      </c>
      <c r="F1" s="22" t="s">
        <v>37</v>
      </c>
      <c r="G1" s="22" t="s">
        <v>38</v>
      </c>
      <c r="I1" s="30" t="s">
        <v>30</v>
      </c>
    </row>
    <row r="2" spans="1:11" x14ac:dyDescent="0.25">
      <c r="A2" s="3">
        <v>1</v>
      </c>
      <c r="B2" s="3">
        <v>-1</v>
      </c>
      <c r="C2" s="3">
        <v>-1</v>
      </c>
      <c r="D2" s="3">
        <v>26.6</v>
      </c>
      <c r="E2" s="3">
        <v>22</v>
      </c>
      <c r="F2" s="3">
        <v>22.8</v>
      </c>
      <c r="G2" s="3">
        <v>23.8</v>
      </c>
    </row>
    <row r="3" spans="1:11" x14ac:dyDescent="0.25">
      <c r="A3" s="3">
        <v>2</v>
      </c>
      <c r="B3" s="3">
        <v>1</v>
      </c>
      <c r="C3" s="3">
        <v>-1</v>
      </c>
      <c r="D3" s="3">
        <v>40.9</v>
      </c>
      <c r="E3" s="3">
        <v>36.4</v>
      </c>
      <c r="F3" s="3">
        <v>36.700000000000003</v>
      </c>
      <c r="G3" s="3">
        <v>38</v>
      </c>
      <c r="I3" s="31" t="s">
        <v>29</v>
      </c>
    </row>
    <row r="4" spans="1:11" x14ac:dyDescent="0.25">
      <c r="A4" s="3">
        <v>3</v>
      </c>
      <c r="B4" s="3">
        <v>-1</v>
      </c>
      <c r="C4" s="3">
        <v>1</v>
      </c>
      <c r="D4" s="3">
        <v>11.8</v>
      </c>
      <c r="E4" s="3">
        <v>15.9</v>
      </c>
      <c r="F4" s="3">
        <v>14.3</v>
      </c>
      <c r="G4" s="3">
        <v>14</v>
      </c>
    </row>
    <row r="5" spans="1:11" x14ac:dyDescent="0.25">
      <c r="A5" s="3">
        <v>4</v>
      </c>
      <c r="B5" s="3">
        <v>1</v>
      </c>
      <c r="C5" s="3">
        <v>1</v>
      </c>
      <c r="D5" s="3">
        <v>34</v>
      </c>
      <c r="E5" s="3">
        <v>29</v>
      </c>
      <c r="F5" s="3">
        <v>33.6</v>
      </c>
      <c r="G5" s="3">
        <v>32.200000000000003</v>
      </c>
      <c r="I5" s="6" t="s">
        <v>31</v>
      </c>
    </row>
    <row r="6" spans="1:11" ht="15.75" thickBot="1" x14ac:dyDescent="0.3"/>
    <row r="7" spans="1:11" x14ac:dyDescent="0.25">
      <c r="I7" s="32" t="s">
        <v>33</v>
      </c>
      <c r="J7" s="33" t="s">
        <v>34</v>
      </c>
      <c r="K7" s="34" t="s">
        <v>38</v>
      </c>
    </row>
    <row r="8" spans="1:11" x14ac:dyDescent="0.25">
      <c r="I8" s="35">
        <v>-1</v>
      </c>
      <c r="J8" s="36">
        <v>-1</v>
      </c>
      <c r="K8" s="37">
        <v>23.8</v>
      </c>
    </row>
    <row r="9" spans="1:11" x14ac:dyDescent="0.25">
      <c r="I9" s="35">
        <v>1</v>
      </c>
      <c r="J9" s="36">
        <v>-1</v>
      </c>
      <c r="K9" s="37">
        <v>38</v>
      </c>
    </row>
    <row r="10" spans="1:11" x14ac:dyDescent="0.25">
      <c r="I10" s="35">
        <v>-1</v>
      </c>
      <c r="J10" s="36">
        <v>1</v>
      </c>
      <c r="K10" s="37">
        <v>14</v>
      </c>
    </row>
    <row r="11" spans="1:11" ht="15.75" thickBot="1" x14ac:dyDescent="0.3">
      <c r="I11" s="38">
        <v>1</v>
      </c>
      <c r="J11" s="39">
        <v>1</v>
      </c>
      <c r="K11" s="40">
        <v>32.200000000000003</v>
      </c>
    </row>
    <row r="13" spans="1:11" x14ac:dyDescent="0.25">
      <c r="B13" s="50"/>
      <c r="C13" s="50"/>
      <c r="D13" s="50"/>
      <c r="E13" s="50"/>
      <c r="F13" s="50"/>
      <c r="G13" s="50"/>
    </row>
    <row r="14" spans="1:11" x14ac:dyDescent="0.25">
      <c r="B14" s="50"/>
      <c r="C14" s="50"/>
      <c r="D14" s="50"/>
      <c r="E14" s="50"/>
      <c r="F14" s="50"/>
      <c r="G14" s="50"/>
    </row>
    <row r="15" spans="1:11" ht="15.75" x14ac:dyDescent="0.25">
      <c r="B15" s="50"/>
      <c r="C15" s="51"/>
      <c r="D15" s="50"/>
      <c r="E15" s="50"/>
      <c r="F15" s="50"/>
      <c r="G15" s="50"/>
    </row>
    <row r="16" spans="1:11" x14ac:dyDescent="0.25">
      <c r="B16" s="50"/>
      <c r="C16" s="50"/>
      <c r="D16" s="50"/>
      <c r="E16" s="50"/>
      <c r="F16" s="50"/>
      <c r="G16" s="50"/>
    </row>
    <row r="17" spans="2:7" x14ac:dyDescent="0.25">
      <c r="B17" s="50"/>
      <c r="C17" s="52"/>
      <c r="D17" s="50"/>
      <c r="E17" s="50"/>
      <c r="F17" s="50"/>
      <c r="G17" s="50"/>
    </row>
    <row r="18" spans="2:7" x14ac:dyDescent="0.25">
      <c r="B18" s="50"/>
      <c r="C18" s="50"/>
      <c r="D18" s="50"/>
      <c r="E18" s="50"/>
      <c r="F18" s="50"/>
      <c r="G18" s="50"/>
    </row>
    <row r="19" spans="2:7" x14ac:dyDescent="0.25">
      <c r="B19" s="50"/>
      <c r="C19" s="56"/>
      <c r="D19" s="50"/>
      <c r="E19" s="50"/>
      <c r="F19" s="50"/>
      <c r="G19" s="50"/>
    </row>
    <row r="20" spans="2:7" x14ac:dyDescent="0.25">
      <c r="B20" s="50"/>
      <c r="C20" s="50"/>
      <c r="D20" s="50"/>
      <c r="E20" s="50"/>
      <c r="F20" s="50"/>
      <c r="G20" s="50"/>
    </row>
    <row r="21" spans="2:7" x14ac:dyDescent="0.25">
      <c r="B21" s="50"/>
      <c r="C21" s="57"/>
      <c r="D21" s="57"/>
      <c r="E21" s="57"/>
      <c r="F21" s="50"/>
      <c r="G21" s="50"/>
    </row>
    <row r="22" spans="2:7" x14ac:dyDescent="0.25">
      <c r="B22" s="50"/>
      <c r="C22" s="54"/>
      <c r="D22" s="54"/>
      <c r="E22" s="54"/>
      <c r="F22" s="50"/>
      <c r="G22" s="50"/>
    </row>
    <row r="23" spans="2:7" x14ac:dyDescent="0.25">
      <c r="B23" s="50"/>
      <c r="C23" s="54"/>
      <c r="D23" s="54"/>
      <c r="E23" s="54"/>
      <c r="F23" s="50"/>
      <c r="G23" s="50"/>
    </row>
    <row r="24" spans="2:7" x14ac:dyDescent="0.25">
      <c r="B24" s="50"/>
      <c r="C24" s="54"/>
      <c r="D24" s="54"/>
      <c r="E24" s="54"/>
      <c r="F24" s="50"/>
      <c r="G24" s="50"/>
    </row>
    <row r="25" spans="2:7" x14ac:dyDescent="0.25">
      <c r="B25" s="50"/>
      <c r="C25" s="54"/>
      <c r="D25" s="54"/>
      <c r="E25" s="54"/>
      <c r="F25" s="50"/>
      <c r="G25" s="50"/>
    </row>
    <row r="26" spans="2:7" x14ac:dyDescent="0.25">
      <c r="B26" s="50"/>
      <c r="C26" s="50"/>
      <c r="D26" s="50"/>
      <c r="E26" s="50"/>
      <c r="F26" s="50"/>
      <c r="G26" s="50"/>
    </row>
    <row r="27" spans="2:7" x14ac:dyDescent="0.25">
      <c r="B27" s="50"/>
      <c r="C27" s="50"/>
      <c r="D27" s="50"/>
      <c r="E27" s="50"/>
      <c r="F27" s="50"/>
      <c r="G27" s="50"/>
    </row>
    <row r="28" spans="2:7" x14ac:dyDescent="0.25">
      <c r="B28" s="50"/>
      <c r="C28" s="50"/>
      <c r="D28" s="50"/>
      <c r="E28" s="50"/>
      <c r="F28" s="50"/>
      <c r="G28" s="50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CB63-C434-4E32-9EC7-3FBB4EF783CA}">
  <dimension ref="A1:AA46"/>
  <sheetViews>
    <sheetView workbookViewId="0">
      <selection activeCell="I15" sqref="I15"/>
    </sheetView>
  </sheetViews>
  <sheetFormatPr defaultRowHeight="15" x14ac:dyDescent="0.25"/>
  <cols>
    <col min="1" max="1" width="11.28515625" bestFit="1" customWidth="1"/>
    <col min="2" max="2" width="5.7109375" customWidth="1"/>
    <col min="3" max="3" width="6.7109375" bestFit="1" customWidth="1"/>
    <col min="4" max="4" width="5" bestFit="1" customWidth="1"/>
    <col min="5" max="5" width="5.85546875" style="48" customWidth="1"/>
    <col min="6" max="6" width="6.28515625" bestFit="1" customWidth="1"/>
    <col min="15" max="15" width="11.28515625" bestFit="1" customWidth="1"/>
  </cols>
  <sheetData>
    <row r="1" spans="1:27" x14ac:dyDescent="0.25">
      <c r="A1" s="22" t="s">
        <v>32</v>
      </c>
      <c r="B1" s="22" t="s">
        <v>33</v>
      </c>
      <c r="C1" s="22" t="s">
        <v>34</v>
      </c>
      <c r="D1" s="22" t="s">
        <v>38</v>
      </c>
      <c r="E1" s="46"/>
      <c r="G1" s="22" t="s">
        <v>33</v>
      </c>
      <c r="H1" s="22" t="s">
        <v>34</v>
      </c>
      <c r="I1" s="22" t="s">
        <v>39</v>
      </c>
      <c r="K1" s="1"/>
      <c r="L1" s="22" t="s">
        <v>6</v>
      </c>
      <c r="M1" s="22" t="s">
        <v>40</v>
      </c>
      <c r="O1" s="29" t="s">
        <v>32</v>
      </c>
      <c r="P1" s="29" t="s">
        <v>33</v>
      </c>
      <c r="Q1" s="29" t="s">
        <v>34</v>
      </c>
      <c r="R1" s="29" t="s">
        <v>35</v>
      </c>
      <c r="S1" s="29" t="s">
        <v>36</v>
      </c>
      <c r="T1" s="29" t="s">
        <v>37</v>
      </c>
      <c r="U1" s="29" t="s">
        <v>38</v>
      </c>
    </row>
    <row r="2" spans="1:27" x14ac:dyDescent="0.25">
      <c r="A2" s="3">
        <v>1</v>
      </c>
      <c r="B2" s="3">
        <v>-1</v>
      </c>
      <c r="C2" s="3">
        <v>-1</v>
      </c>
      <c r="D2" s="3">
        <v>23.8</v>
      </c>
      <c r="E2" s="47"/>
      <c r="G2" s="3">
        <f>B2*D2</f>
        <v>-23.8</v>
      </c>
      <c r="H2" s="3">
        <f>C2*D2</f>
        <v>-23.8</v>
      </c>
      <c r="I2" s="3">
        <f>B2*C2*D2</f>
        <v>23.8</v>
      </c>
      <c r="K2" s="3" t="s">
        <v>33</v>
      </c>
      <c r="L2" s="23">
        <v>16.200000000000003</v>
      </c>
      <c r="M2" s="3">
        <f>L2/2</f>
        <v>8.1000000000000014</v>
      </c>
      <c r="O2" s="3">
        <v>1</v>
      </c>
      <c r="P2" s="3">
        <v>-1</v>
      </c>
      <c r="Q2" s="3">
        <v>-1</v>
      </c>
      <c r="R2" s="3">
        <v>26.6</v>
      </c>
      <c r="S2" s="3">
        <v>22</v>
      </c>
      <c r="T2" s="3">
        <v>22.8</v>
      </c>
      <c r="U2" s="3">
        <v>23.8</v>
      </c>
    </row>
    <row r="3" spans="1:27" x14ac:dyDescent="0.25">
      <c r="A3" s="3">
        <v>2</v>
      </c>
      <c r="B3" s="3">
        <v>1</v>
      </c>
      <c r="C3" s="3">
        <v>-1</v>
      </c>
      <c r="D3" s="3">
        <v>38</v>
      </c>
      <c r="E3" s="47"/>
      <c r="G3" s="3">
        <f>B3*D3</f>
        <v>38</v>
      </c>
      <c r="H3" s="3">
        <f>C3*D3</f>
        <v>-38</v>
      </c>
      <c r="I3" s="3">
        <f>B3*C3*D3</f>
        <v>-38</v>
      </c>
      <c r="K3" s="3" t="s">
        <v>34</v>
      </c>
      <c r="L3" s="23">
        <v>-7.7999999999999972</v>
      </c>
      <c r="M3" s="3">
        <f t="shared" ref="M3:M4" si="0">L3/2</f>
        <v>-3.8999999999999986</v>
      </c>
      <c r="O3" s="3">
        <v>2</v>
      </c>
      <c r="P3" s="3">
        <v>1</v>
      </c>
      <c r="Q3" s="3">
        <v>-1</v>
      </c>
      <c r="R3" s="3">
        <v>40.9</v>
      </c>
      <c r="S3" s="3">
        <v>36.4</v>
      </c>
      <c r="T3" s="3">
        <v>36.700000000000003</v>
      </c>
      <c r="U3" s="3">
        <v>38</v>
      </c>
    </row>
    <row r="4" spans="1:27" x14ac:dyDescent="0.25">
      <c r="A4" s="3">
        <v>3</v>
      </c>
      <c r="B4" s="3">
        <v>-1</v>
      </c>
      <c r="C4" s="3">
        <v>1</v>
      </c>
      <c r="D4" s="3">
        <v>14</v>
      </c>
      <c r="E4" s="47"/>
      <c r="G4" s="3">
        <f>B4*D4</f>
        <v>-14</v>
      </c>
      <c r="H4" s="3">
        <f>C4*D4</f>
        <v>14</v>
      </c>
      <c r="I4" s="3">
        <f>B4*C4*D4</f>
        <v>-14</v>
      </c>
      <c r="K4" s="3" t="s">
        <v>39</v>
      </c>
      <c r="L4" s="23">
        <v>2.0000000000000018</v>
      </c>
      <c r="M4" s="3">
        <f t="shared" si="0"/>
        <v>1.0000000000000009</v>
      </c>
      <c r="O4" s="3">
        <v>3</v>
      </c>
      <c r="P4" s="3">
        <v>-1</v>
      </c>
      <c r="Q4" s="3">
        <v>1</v>
      </c>
      <c r="R4" s="3">
        <v>11.8</v>
      </c>
      <c r="S4" s="3">
        <v>15.9</v>
      </c>
      <c r="T4" s="3">
        <v>14.3</v>
      </c>
      <c r="U4" s="3">
        <v>14</v>
      </c>
    </row>
    <row r="5" spans="1:27" x14ac:dyDescent="0.25">
      <c r="A5" s="3">
        <v>4</v>
      </c>
      <c r="B5" s="3">
        <v>1</v>
      </c>
      <c r="C5" s="3">
        <v>1</v>
      </c>
      <c r="D5" s="3">
        <v>32.200000000000003</v>
      </c>
      <c r="E5" s="47"/>
      <c r="G5" s="45">
        <f>B5*D5</f>
        <v>32.200000000000003</v>
      </c>
      <c r="H5" s="45">
        <f>C5*D5</f>
        <v>32.200000000000003</v>
      </c>
      <c r="I5" s="45">
        <f>B5*C5*D5</f>
        <v>32.200000000000003</v>
      </c>
      <c r="O5" s="3">
        <v>4</v>
      </c>
      <c r="P5" s="3">
        <v>1</v>
      </c>
      <c r="Q5" s="3">
        <v>1</v>
      </c>
      <c r="R5" s="3">
        <v>34</v>
      </c>
      <c r="S5" s="3">
        <v>29</v>
      </c>
      <c r="T5" s="3">
        <v>33.6</v>
      </c>
      <c r="U5" s="3">
        <v>32.200000000000003</v>
      </c>
    </row>
    <row r="6" spans="1:27" x14ac:dyDescent="0.25">
      <c r="C6" s="22" t="s">
        <v>28</v>
      </c>
      <c r="D6" s="3">
        <f>SUM(D2:D5)/4</f>
        <v>27</v>
      </c>
      <c r="E6" s="47"/>
      <c r="F6" s="22" t="s">
        <v>6</v>
      </c>
      <c r="G6" s="23">
        <f>(SUM(G2:G5)/2)</f>
        <v>16.200000000000003</v>
      </c>
      <c r="H6" s="23">
        <f t="shared" ref="H6:I6" si="1">(SUM(H2:H5)/2)</f>
        <v>-7.7999999999999972</v>
      </c>
      <c r="I6" s="23">
        <f t="shared" si="1"/>
        <v>2.0000000000000018</v>
      </c>
    </row>
    <row r="7" spans="1:27" x14ac:dyDescent="0.25"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</row>
    <row r="8" spans="1:27" x14ac:dyDescent="0.25">
      <c r="O8" s="47"/>
      <c r="P8" s="47"/>
      <c r="Q8" s="61"/>
      <c r="R8" s="60"/>
      <c r="S8" s="60"/>
      <c r="T8" s="60"/>
      <c r="U8" s="60"/>
      <c r="V8" s="60"/>
      <c r="W8" s="60"/>
      <c r="X8" s="60"/>
      <c r="Y8" s="60"/>
      <c r="Z8" s="60"/>
      <c r="AA8" s="60"/>
    </row>
    <row r="9" spans="1:27" x14ac:dyDescent="0.25">
      <c r="O9" s="47"/>
      <c r="P9" s="47"/>
      <c r="Q9" s="61"/>
      <c r="R9" s="60"/>
      <c r="S9" s="60"/>
      <c r="T9" s="60"/>
      <c r="U9" s="60"/>
      <c r="V9" s="60"/>
      <c r="W9" s="60"/>
      <c r="X9" s="60"/>
      <c r="Y9" s="60"/>
      <c r="Z9" s="60"/>
      <c r="AA9" s="60"/>
    </row>
    <row r="10" spans="1:27" x14ac:dyDescent="0.25">
      <c r="O10" s="47"/>
      <c r="P10" s="47"/>
      <c r="Q10" s="61"/>
      <c r="R10" s="60"/>
      <c r="S10" s="60"/>
      <c r="T10" s="60"/>
      <c r="U10" s="60"/>
      <c r="V10" s="60"/>
      <c r="W10" s="60"/>
      <c r="X10" s="60"/>
      <c r="Y10" s="60"/>
      <c r="Z10" s="60"/>
      <c r="AA10" s="60"/>
    </row>
    <row r="11" spans="1:27" x14ac:dyDescent="0.25">
      <c r="O11" s="47"/>
      <c r="P11" s="47"/>
      <c r="Q11" s="61"/>
      <c r="R11" s="60"/>
      <c r="S11" s="60"/>
      <c r="T11" s="60"/>
      <c r="U11" s="60"/>
      <c r="V11" s="60"/>
      <c r="W11" s="60"/>
      <c r="X11" s="60"/>
      <c r="Y11" s="60"/>
      <c r="Z11" s="60"/>
      <c r="AA11" s="60"/>
    </row>
    <row r="12" spans="1:27" x14ac:dyDescent="0.25">
      <c r="O12" s="47"/>
      <c r="P12" s="47"/>
      <c r="Q12" s="61"/>
      <c r="R12" s="60"/>
      <c r="S12" s="60"/>
      <c r="T12" s="60"/>
      <c r="U12" s="60"/>
      <c r="V12" s="60"/>
      <c r="W12" s="60"/>
      <c r="X12" s="60"/>
      <c r="Y12" s="60"/>
      <c r="Z12" s="60"/>
      <c r="AA12" s="60"/>
    </row>
    <row r="13" spans="1:27" x14ac:dyDescent="0.25">
      <c r="O13" s="47"/>
      <c r="P13" s="47"/>
      <c r="Q13" s="61"/>
      <c r="R13" s="60"/>
      <c r="S13" s="60"/>
      <c r="T13" s="60"/>
      <c r="U13" s="60"/>
      <c r="V13" s="60"/>
      <c r="W13" s="60"/>
      <c r="X13" s="60"/>
      <c r="Y13" s="60"/>
      <c r="Z13" s="60"/>
      <c r="AA13" s="60"/>
    </row>
    <row r="14" spans="1:27" ht="15.75" x14ac:dyDescent="0.25">
      <c r="A14" s="51"/>
      <c r="B14" s="50"/>
      <c r="C14" s="50"/>
      <c r="D14" s="50"/>
      <c r="E14" s="50"/>
      <c r="F14" s="50"/>
      <c r="O14" s="47"/>
      <c r="P14" s="47"/>
      <c r="Q14" s="61"/>
      <c r="R14" s="60"/>
      <c r="S14" s="60"/>
      <c r="T14" s="60"/>
      <c r="U14" s="60"/>
      <c r="V14" s="60"/>
      <c r="W14" s="60"/>
      <c r="X14" s="60"/>
      <c r="Y14" s="60"/>
      <c r="Z14" s="60"/>
      <c r="AA14" s="60"/>
    </row>
    <row r="15" spans="1:27" x14ac:dyDescent="0.25">
      <c r="A15" s="50"/>
      <c r="B15" s="50"/>
      <c r="C15" s="50"/>
      <c r="D15" s="50"/>
      <c r="E15" s="50"/>
      <c r="F15" s="50"/>
      <c r="O15" s="47"/>
      <c r="P15" s="47"/>
      <c r="Q15" s="61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 spans="1:27" x14ac:dyDescent="0.25">
      <c r="A16" s="52"/>
      <c r="B16" s="50"/>
      <c r="C16" s="50"/>
      <c r="D16" s="50"/>
      <c r="E16" s="50"/>
      <c r="F16" s="50"/>
      <c r="O16" s="47"/>
      <c r="P16" s="47"/>
      <c r="Q16" s="61"/>
      <c r="R16" s="60"/>
      <c r="S16" s="60"/>
      <c r="T16" s="60"/>
      <c r="U16" s="60"/>
      <c r="V16" s="60"/>
      <c r="W16" s="60"/>
      <c r="X16" s="60"/>
      <c r="Y16" s="60"/>
      <c r="Z16" s="60"/>
      <c r="AA16" s="60"/>
    </row>
    <row r="17" spans="1:27" x14ac:dyDescent="0.25">
      <c r="A17" s="50"/>
      <c r="B17" s="50"/>
      <c r="C17" s="50"/>
      <c r="D17" s="50"/>
      <c r="E17" s="50"/>
      <c r="F17" s="50"/>
      <c r="O17" s="47"/>
      <c r="P17" s="47"/>
      <c r="Q17" s="61"/>
      <c r="R17" s="60"/>
      <c r="S17" s="60"/>
      <c r="T17" s="60"/>
      <c r="U17" s="60"/>
      <c r="V17" s="60"/>
      <c r="W17" s="60"/>
      <c r="X17" s="60"/>
      <c r="Y17" s="60"/>
      <c r="Z17" s="60"/>
      <c r="AA17" s="60"/>
    </row>
    <row r="18" spans="1:27" x14ac:dyDescent="0.25">
      <c r="A18" s="75"/>
      <c r="B18" s="75"/>
      <c r="C18" s="75"/>
      <c r="D18" s="75"/>
      <c r="E18" s="75"/>
      <c r="F18" s="50"/>
      <c r="O18" s="47"/>
      <c r="P18" s="47"/>
      <c r="Q18" s="61"/>
      <c r="R18" s="60"/>
      <c r="S18" s="60"/>
      <c r="T18" s="60"/>
      <c r="U18" s="60"/>
      <c r="V18" s="60"/>
      <c r="W18" s="60"/>
      <c r="X18" s="60"/>
      <c r="Y18" s="60"/>
      <c r="Z18" s="60"/>
      <c r="AA18" s="60"/>
    </row>
    <row r="19" spans="1:27" x14ac:dyDescent="0.25">
      <c r="A19" s="53"/>
      <c r="B19" s="53"/>
      <c r="C19" s="53"/>
      <c r="D19" s="53"/>
      <c r="E19" s="53"/>
      <c r="F19" s="50"/>
      <c r="O19" s="47"/>
      <c r="P19" s="47"/>
      <c r="Q19" s="61"/>
      <c r="R19" s="60"/>
      <c r="S19" s="60"/>
      <c r="T19" s="60"/>
      <c r="U19" s="60"/>
      <c r="V19" s="60"/>
      <c r="W19" s="60"/>
      <c r="X19" s="60"/>
      <c r="Y19" s="60"/>
      <c r="Z19" s="60"/>
      <c r="AA19" s="60"/>
    </row>
    <row r="20" spans="1:27" x14ac:dyDescent="0.25">
      <c r="A20" s="54"/>
      <c r="B20" s="54"/>
      <c r="C20" s="54"/>
      <c r="D20" s="54"/>
      <c r="E20" s="54"/>
      <c r="F20" s="50"/>
      <c r="O20" s="47"/>
      <c r="P20" s="47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</row>
    <row r="21" spans="1:27" x14ac:dyDescent="0.25">
      <c r="A21" s="54"/>
      <c r="B21" s="54"/>
      <c r="C21" s="54"/>
      <c r="D21" s="54"/>
      <c r="E21" s="54"/>
      <c r="F21" s="5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</row>
    <row r="22" spans="1:27" x14ac:dyDescent="0.25">
      <c r="A22" s="54"/>
      <c r="B22" s="54"/>
      <c r="C22" s="54"/>
      <c r="D22" s="54"/>
      <c r="E22" s="54"/>
      <c r="F22" s="5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 spans="1:27" x14ac:dyDescent="0.25">
      <c r="A23" s="50"/>
      <c r="B23" s="50"/>
      <c r="C23" s="50"/>
      <c r="D23" s="50"/>
      <c r="E23" s="50"/>
      <c r="F23" s="50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60"/>
    </row>
    <row r="24" spans="1:27" x14ac:dyDescent="0.25">
      <c r="A24" s="50"/>
      <c r="B24" s="50"/>
      <c r="C24" s="50"/>
      <c r="D24" s="50"/>
      <c r="E24" s="50"/>
      <c r="F24" s="50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60"/>
    </row>
    <row r="25" spans="1:27" x14ac:dyDescent="0.25">
      <c r="A25" s="75"/>
      <c r="B25" s="75"/>
      <c r="C25" s="75"/>
      <c r="D25" s="75"/>
      <c r="E25" s="75"/>
      <c r="F25" s="50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0"/>
    </row>
    <row r="26" spans="1:27" x14ac:dyDescent="0.25">
      <c r="A26" s="53"/>
      <c r="B26" s="53"/>
      <c r="C26" s="53"/>
      <c r="D26" s="53"/>
      <c r="E26" s="53"/>
      <c r="F26" s="5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</row>
    <row r="27" spans="1:27" x14ac:dyDescent="0.25">
      <c r="A27" s="54"/>
      <c r="B27" s="54"/>
      <c r="C27" s="54"/>
      <c r="D27" s="54"/>
      <c r="E27" s="54"/>
      <c r="F27" s="50"/>
    </row>
    <row r="28" spans="1:27" x14ac:dyDescent="0.25">
      <c r="A28" s="50"/>
      <c r="B28" s="50"/>
      <c r="C28" s="50"/>
      <c r="D28" s="50"/>
      <c r="E28" s="50"/>
      <c r="F28" s="50"/>
    </row>
    <row r="29" spans="1:27" x14ac:dyDescent="0.25">
      <c r="A29" s="50"/>
      <c r="B29" s="50"/>
      <c r="C29" s="50"/>
      <c r="D29" s="50"/>
      <c r="E29" s="50"/>
      <c r="F29" s="50"/>
    </row>
    <row r="30" spans="1:27" x14ac:dyDescent="0.25">
      <c r="A30" s="75"/>
      <c r="B30" s="75"/>
      <c r="C30" s="75"/>
      <c r="D30" s="75"/>
      <c r="E30" s="75"/>
      <c r="F30" s="50"/>
    </row>
    <row r="31" spans="1:27" x14ac:dyDescent="0.25">
      <c r="A31" s="53"/>
      <c r="B31" s="53"/>
      <c r="C31" s="53"/>
      <c r="D31" s="53"/>
      <c r="E31" s="53"/>
      <c r="F31" s="50"/>
    </row>
    <row r="32" spans="1:27" x14ac:dyDescent="0.25">
      <c r="A32" s="54"/>
      <c r="B32" s="54"/>
      <c r="C32" s="54"/>
      <c r="D32" s="54"/>
      <c r="E32" s="54"/>
      <c r="F32" s="50"/>
    </row>
    <row r="33" spans="1:6" x14ac:dyDescent="0.25">
      <c r="A33" s="54"/>
      <c r="B33" s="54"/>
      <c r="C33" s="54"/>
      <c r="D33" s="54"/>
      <c r="E33" s="54"/>
      <c r="F33" s="50"/>
    </row>
    <row r="34" spans="1:6" x14ac:dyDescent="0.25">
      <c r="A34" s="54"/>
      <c r="B34" s="54"/>
      <c r="C34" s="54"/>
      <c r="D34" s="54"/>
      <c r="E34" s="54"/>
      <c r="F34" s="50"/>
    </row>
    <row r="35" spans="1:6" x14ac:dyDescent="0.25">
      <c r="A35" s="50"/>
      <c r="B35" s="50"/>
      <c r="C35" s="50"/>
      <c r="D35" s="50"/>
      <c r="E35" s="50"/>
      <c r="F35" s="50"/>
    </row>
    <row r="36" spans="1:6" x14ac:dyDescent="0.25">
      <c r="A36" s="50"/>
      <c r="B36" s="50"/>
      <c r="C36" s="50"/>
      <c r="D36" s="50"/>
      <c r="E36" s="50"/>
      <c r="F36" s="50"/>
    </row>
    <row r="37" spans="1:6" x14ac:dyDescent="0.25">
      <c r="A37" s="53"/>
      <c r="B37" s="53"/>
      <c r="C37" s="53"/>
      <c r="D37" s="53"/>
      <c r="E37" s="50"/>
      <c r="F37" s="50"/>
    </row>
    <row r="38" spans="1:6" x14ac:dyDescent="0.25">
      <c r="A38" s="54"/>
      <c r="B38" s="54"/>
      <c r="C38" s="54"/>
      <c r="D38" s="54"/>
      <c r="E38" s="50"/>
      <c r="F38" s="50"/>
    </row>
    <row r="39" spans="1:6" x14ac:dyDescent="0.25">
      <c r="A39" s="50"/>
      <c r="B39" s="50"/>
      <c r="C39" s="50"/>
      <c r="D39" s="50"/>
      <c r="E39" s="50"/>
      <c r="F39" s="50"/>
    </row>
    <row r="40" spans="1:6" x14ac:dyDescent="0.25">
      <c r="A40" s="50"/>
      <c r="B40" s="50"/>
      <c r="C40" s="50"/>
      <c r="D40" s="50"/>
      <c r="E40" s="50"/>
      <c r="F40" s="50"/>
    </row>
    <row r="41" spans="1:6" x14ac:dyDescent="0.25">
      <c r="A41" s="75"/>
      <c r="B41" s="75"/>
      <c r="C41" s="75"/>
      <c r="D41" s="75"/>
      <c r="E41" s="75"/>
      <c r="F41" s="75"/>
    </row>
    <row r="42" spans="1:6" x14ac:dyDescent="0.25">
      <c r="A42" s="53"/>
      <c r="B42" s="53"/>
      <c r="C42" s="53"/>
      <c r="D42" s="53"/>
      <c r="E42" s="53"/>
      <c r="F42" s="53"/>
    </row>
    <row r="43" spans="1:6" x14ac:dyDescent="0.25">
      <c r="A43" s="54"/>
      <c r="B43" s="54"/>
      <c r="C43" s="54"/>
      <c r="D43" s="54"/>
      <c r="E43" s="54"/>
      <c r="F43" s="54"/>
    </row>
    <row r="44" spans="1:6" x14ac:dyDescent="0.25">
      <c r="A44" s="54"/>
      <c r="B44" s="54"/>
      <c r="C44" s="54"/>
      <c r="D44" s="54"/>
      <c r="E44" s="54"/>
      <c r="F44" s="54"/>
    </row>
    <row r="45" spans="1:6" x14ac:dyDescent="0.25">
      <c r="A45" s="54"/>
      <c r="B45" s="54"/>
      <c r="C45" s="54"/>
      <c r="D45" s="54"/>
      <c r="E45" s="54"/>
      <c r="F45" s="54"/>
    </row>
    <row r="46" spans="1:6" x14ac:dyDescent="0.25">
      <c r="A46" s="54"/>
      <c r="B46" s="54"/>
      <c r="C46" s="54"/>
      <c r="D46" s="54"/>
      <c r="E46" s="54"/>
      <c r="F46" s="54"/>
    </row>
  </sheetData>
  <mergeCells count="4">
    <mergeCell ref="A18:E18"/>
    <mergeCell ref="A25:E25"/>
    <mergeCell ref="A30:E30"/>
    <mergeCell ref="A41:F4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860A-255A-4775-8FEC-63C746E95B71}">
  <dimension ref="A1:BB28"/>
  <sheetViews>
    <sheetView workbookViewId="0">
      <selection activeCell="AY11" sqref="AY11:BA11"/>
    </sheetView>
  </sheetViews>
  <sheetFormatPr defaultRowHeight="15" x14ac:dyDescent="0.25"/>
  <cols>
    <col min="1" max="1" width="13.7109375" bestFit="1" customWidth="1"/>
    <col min="2" max="5" width="3.28515625" bestFit="1" customWidth="1"/>
    <col min="6" max="6" width="6.28515625" bestFit="1" customWidth="1"/>
    <col min="33" max="33" width="13.7109375" bestFit="1" customWidth="1"/>
    <col min="34" max="35" width="3.28515625" bestFit="1" customWidth="1"/>
    <col min="36" max="39" width="3" bestFit="1" customWidth="1"/>
    <col min="40" max="40" width="5.5703125" bestFit="1" customWidth="1"/>
    <col min="41" max="41" width="2.140625" bestFit="1" customWidth="1"/>
    <col min="42" max="42" width="3.7109375" bestFit="1" customWidth="1"/>
    <col min="43" max="43" width="8.5703125" bestFit="1" customWidth="1"/>
    <col min="44" max="44" width="5.85546875" bestFit="1" customWidth="1"/>
    <col min="45" max="45" width="7.140625" bestFit="1" customWidth="1"/>
    <col min="49" max="49" width="7.28515625" customWidth="1"/>
    <col min="50" max="50" width="3.7109375" hidden="1" customWidth="1"/>
  </cols>
  <sheetData>
    <row r="1" spans="1:5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1">
        <v>1</v>
      </c>
      <c r="H1" s="11">
        <v>2</v>
      </c>
      <c r="I1" s="11">
        <v>3</v>
      </c>
      <c r="J1" s="11">
        <v>4</v>
      </c>
      <c r="K1" s="12">
        <v>12</v>
      </c>
      <c r="L1" s="12">
        <v>13</v>
      </c>
      <c r="M1" s="12">
        <v>14</v>
      </c>
      <c r="N1" s="12">
        <v>23</v>
      </c>
      <c r="O1" s="12">
        <v>24</v>
      </c>
      <c r="P1" s="12">
        <v>34</v>
      </c>
      <c r="Q1" s="13">
        <v>123</v>
      </c>
      <c r="R1" s="13">
        <v>124</v>
      </c>
      <c r="S1" s="13">
        <v>134</v>
      </c>
      <c r="T1" s="13">
        <v>234</v>
      </c>
      <c r="U1" s="14">
        <v>1234</v>
      </c>
      <c r="W1" s="28" t="s">
        <v>14</v>
      </c>
      <c r="X1" s="20" t="s">
        <v>6</v>
      </c>
      <c r="Y1" s="20" t="s">
        <v>7</v>
      </c>
      <c r="Z1" s="4" t="s">
        <v>9</v>
      </c>
      <c r="AB1" s="21" t="s">
        <v>10</v>
      </c>
      <c r="AC1" s="21" t="s">
        <v>11</v>
      </c>
      <c r="AD1" s="21" t="s">
        <v>12</v>
      </c>
      <c r="AE1" s="21" t="s">
        <v>13</v>
      </c>
      <c r="AG1" s="22" t="s">
        <v>0</v>
      </c>
      <c r="AH1" s="22" t="s">
        <v>1</v>
      </c>
      <c r="AI1" s="22" t="s">
        <v>2</v>
      </c>
      <c r="AJ1" s="77" t="s">
        <v>5</v>
      </c>
      <c r="AK1" s="78"/>
      <c r="AL1" s="78"/>
      <c r="AM1" s="78"/>
      <c r="AN1" s="22" t="s">
        <v>18</v>
      </c>
      <c r="AO1" s="22" t="s">
        <v>15</v>
      </c>
      <c r="AP1" s="22" t="s">
        <v>16</v>
      </c>
      <c r="AQ1" s="22" t="s">
        <v>17</v>
      </c>
      <c r="AR1" s="24" t="s">
        <v>21</v>
      </c>
      <c r="AS1" s="24" t="s">
        <v>22</v>
      </c>
      <c r="AU1" s="79" t="s">
        <v>19</v>
      </c>
      <c r="AV1" s="79"/>
      <c r="AW1" s="79"/>
      <c r="AX1" s="79"/>
      <c r="AY1" s="79" t="s">
        <v>23</v>
      </c>
      <c r="AZ1" s="79"/>
      <c r="BA1" s="79"/>
    </row>
    <row r="2" spans="1:54" x14ac:dyDescent="0.25">
      <c r="A2" s="3">
        <v>1</v>
      </c>
      <c r="B2" s="3">
        <v>-1</v>
      </c>
      <c r="C2" s="3">
        <v>-1</v>
      </c>
      <c r="D2" s="3">
        <v>-1</v>
      </c>
      <c r="E2" s="3">
        <v>-1</v>
      </c>
      <c r="F2" s="3">
        <v>5</v>
      </c>
      <c r="G2" s="3">
        <f>B2*$F2</f>
        <v>-5</v>
      </c>
      <c r="H2" s="3">
        <f t="shared" ref="H2:J2" si="0">C2*$F2</f>
        <v>-5</v>
      </c>
      <c r="I2" s="3">
        <f t="shared" si="0"/>
        <v>-5</v>
      </c>
      <c r="J2" s="3">
        <f t="shared" si="0"/>
        <v>-5</v>
      </c>
      <c r="K2" s="3">
        <f>B2*C2*F2</f>
        <v>5</v>
      </c>
      <c r="L2" s="3">
        <f>B2*D2*F2</f>
        <v>5</v>
      </c>
      <c r="M2" s="3">
        <f>B2*E2*F2</f>
        <v>5</v>
      </c>
      <c r="N2" s="3">
        <f>C2*D2*F2</f>
        <v>5</v>
      </c>
      <c r="O2" s="3">
        <f>C2*E2*F2</f>
        <v>5</v>
      </c>
      <c r="P2" s="3">
        <f>D2*E2*F2</f>
        <v>5</v>
      </c>
      <c r="Q2" s="3">
        <f>B2*C2*D2*F2</f>
        <v>-5</v>
      </c>
      <c r="R2" s="3">
        <f>B2*C2*E2*F2</f>
        <v>-5</v>
      </c>
      <c r="S2" s="3">
        <f>B2*D2*E2*F2</f>
        <v>-5</v>
      </c>
      <c r="T2" s="3">
        <f>C2*D2*E2*F2</f>
        <v>-5</v>
      </c>
      <c r="U2" s="3">
        <f>B2*C2*D2*E2*F2</f>
        <v>5</v>
      </c>
      <c r="W2" s="19">
        <v>14</v>
      </c>
      <c r="X2" s="9">
        <v>-2.875</v>
      </c>
      <c r="Y2" s="9">
        <f t="shared" ref="Y2:Y16" si="1">X2^2</f>
        <v>8.265625</v>
      </c>
      <c r="Z2" s="17">
        <f t="shared" ref="Z2:Z16" si="2">Y2/$Y$17*100</f>
        <v>0.50838498870789495</v>
      </c>
      <c r="AB2" s="5">
        <v>0</v>
      </c>
      <c r="AC2" s="5">
        <f>1/15</f>
        <v>6.6666666666666666E-2</v>
      </c>
      <c r="AD2" s="5">
        <f>(AB2+AC2)/2</f>
        <v>3.3333333333333333E-2</v>
      </c>
      <c r="AE2" s="5">
        <f>NORMSINV(AD2)</f>
        <v>-1.8339146358159142</v>
      </c>
      <c r="AG2" s="3">
        <v>1</v>
      </c>
      <c r="AH2" s="3">
        <v>-1</v>
      </c>
      <c r="AI2" s="3">
        <v>-1</v>
      </c>
      <c r="AJ2" s="3">
        <v>5</v>
      </c>
      <c r="AK2" s="3">
        <v>10</v>
      </c>
      <c r="AL2" s="3">
        <v>7</v>
      </c>
      <c r="AM2" s="3">
        <v>8</v>
      </c>
      <c r="AN2" s="25">
        <f>VAR(AJ2:AM2)</f>
        <v>4.333333333333333</v>
      </c>
      <c r="AO2" s="23">
        <v>4</v>
      </c>
      <c r="AP2" s="3">
        <f>AO2-1</f>
        <v>3</v>
      </c>
      <c r="AQ2" s="26">
        <f>AN2*AP2</f>
        <v>13</v>
      </c>
      <c r="AR2" s="3">
        <v>0.5</v>
      </c>
      <c r="AS2" s="3">
        <f>AR2^2</f>
        <v>0.25</v>
      </c>
      <c r="AU2" s="80">
        <f>(SUM(AQ2:AQ5))/(SUM(AP2:AP5))</f>
        <v>11.5625</v>
      </c>
      <c r="AV2" s="80"/>
      <c r="AW2" s="80"/>
      <c r="AX2" s="80"/>
      <c r="AY2" s="80">
        <f>(AU2/4)*AS6</f>
        <v>2.890625</v>
      </c>
      <c r="AZ2" s="80"/>
      <c r="BA2" s="80"/>
    </row>
    <row r="3" spans="1:54" x14ac:dyDescent="0.25">
      <c r="A3" s="3">
        <v>2</v>
      </c>
      <c r="B3" s="3">
        <v>1</v>
      </c>
      <c r="C3" s="3">
        <v>-1</v>
      </c>
      <c r="D3" s="3">
        <v>-1</v>
      </c>
      <c r="E3" s="3">
        <v>-1</v>
      </c>
      <c r="F3" s="3">
        <v>12</v>
      </c>
      <c r="G3" s="3">
        <f t="shared" ref="G3:G17" si="3">B3*$F3</f>
        <v>12</v>
      </c>
      <c r="H3" s="3">
        <f t="shared" ref="H3:H17" si="4">C3*$F3</f>
        <v>-12</v>
      </c>
      <c r="I3" s="3">
        <f t="shared" ref="I3:I17" si="5">D3*$F3</f>
        <v>-12</v>
      </c>
      <c r="J3" s="3">
        <f t="shared" ref="J3:J17" si="6">E3*$F3</f>
        <v>-12</v>
      </c>
      <c r="K3" s="3">
        <f t="shared" ref="K3:K17" si="7">B3*C3*F3</f>
        <v>-12</v>
      </c>
      <c r="L3" s="3">
        <f t="shared" ref="L3:L17" si="8">B3*D3*F3</f>
        <v>-12</v>
      </c>
      <c r="M3" s="3">
        <f t="shared" ref="M3:M17" si="9">B3*E3*F3</f>
        <v>-12</v>
      </c>
      <c r="N3" s="3">
        <f t="shared" ref="N3:N17" si="10">C3*D3*F3</f>
        <v>12</v>
      </c>
      <c r="O3" s="3">
        <f t="shared" ref="O3:O17" si="11">C3*E3*F3</f>
        <v>12</v>
      </c>
      <c r="P3" s="3">
        <f t="shared" ref="P3:P17" si="12">D3*E3*F3</f>
        <v>12</v>
      </c>
      <c r="Q3" s="3">
        <f t="shared" ref="Q3:Q17" si="13">B3*C3*D3*F3</f>
        <v>12</v>
      </c>
      <c r="R3" s="3">
        <f t="shared" ref="R3:R17" si="14">B3*C3*E3*F3</f>
        <v>12</v>
      </c>
      <c r="S3" s="3">
        <f t="shared" ref="S3:S17" si="15">B3*D3*E3*F3</f>
        <v>12</v>
      </c>
      <c r="T3" s="3">
        <f t="shared" ref="T3:T17" si="16">C3*D3*E3*F3</f>
        <v>-12</v>
      </c>
      <c r="U3" s="3">
        <f t="shared" ref="U3:U17" si="17">B3*C3*D3*E3*F3</f>
        <v>-12</v>
      </c>
      <c r="W3" s="19">
        <v>23</v>
      </c>
      <c r="X3" s="9">
        <v>-1.375</v>
      </c>
      <c r="Y3" s="9">
        <f t="shared" si="1"/>
        <v>1.890625</v>
      </c>
      <c r="Z3" s="17">
        <f t="shared" si="2"/>
        <v>0.11628465715246745</v>
      </c>
      <c r="AB3" s="5">
        <f>AC2</f>
        <v>6.6666666666666666E-2</v>
      </c>
      <c r="AC3" s="5">
        <f>AB3+1/15</f>
        <v>0.13333333333333333</v>
      </c>
      <c r="AD3" s="5">
        <f t="shared" ref="AD3:AD16" si="18">(AB3+AC3)/2</f>
        <v>0.1</v>
      </c>
      <c r="AE3" s="5">
        <f t="shared" ref="AE3:AE16" si="19">NORMSINV(AD3)</f>
        <v>-1.2815515655446006</v>
      </c>
      <c r="AG3" s="3">
        <v>2</v>
      </c>
      <c r="AH3" s="3">
        <v>1</v>
      </c>
      <c r="AI3" s="3">
        <v>-1</v>
      </c>
      <c r="AJ3" s="3">
        <v>12</v>
      </c>
      <c r="AK3" s="3">
        <v>19</v>
      </c>
      <c r="AL3" s="3">
        <v>11</v>
      </c>
      <c r="AM3" s="3">
        <v>14</v>
      </c>
      <c r="AN3" s="25">
        <f t="shared" ref="AN3:AN5" si="20">VAR(AJ3:AM3)</f>
        <v>12.666666666666666</v>
      </c>
      <c r="AO3" s="23">
        <v>4</v>
      </c>
      <c r="AP3" s="3">
        <f t="shared" ref="AP3:AP5" si="21">AO3-1</f>
        <v>3</v>
      </c>
      <c r="AQ3" s="26">
        <f t="shared" ref="AQ3:AQ5" si="22">AN3*AP3</f>
        <v>38</v>
      </c>
      <c r="AR3" s="3">
        <v>0.5</v>
      </c>
      <c r="AS3" s="3">
        <f t="shared" ref="AS3:AS5" si="23">AR3^2</f>
        <v>0.25</v>
      </c>
    </row>
    <row r="4" spans="1:54" x14ac:dyDescent="0.25">
      <c r="A4" s="3">
        <v>3</v>
      </c>
      <c r="B4" s="3">
        <v>-1</v>
      </c>
      <c r="C4" s="3">
        <v>1</v>
      </c>
      <c r="D4" s="3">
        <v>-1</v>
      </c>
      <c r="E4" s="3">
        <v>-1</v>
      </c>
      <c r="F4" s="3">
        <v>24</v>
      </c>
      <c r="G4" s="3">
        <f t="shared" si="3"/>
        <v>-24</v>
      </c>
      <c r="H4" s="3">
        <f t="shared" si="4"/>
        <v>24</v>
      </c>
      <c r="I4" s="3">
        <f t="shared" si="5"/>
        <v>-24</v>
      </c>
      <c r="J4" s="3">
        <f t="shared" si="6"/>
        <v>-24</v>
      </c>
      <c r="K4" s="3">
        <f t="shared" si="7"/>
        <v>-24</v>
      </c>
      <c r="L4" s="3">
        <f t="shared" si="8"/>
        <v>24</v>
      </c>
      <c r="M4" s="3">
        <f t="shared" si="9"/>
        <v>24</v>
      </c>
      <c r="N4" s="3">
        <f t="shared" si="10"/>
        <v>-24</v>
      </c>
      <c r="O4" s="3">
        <f t="shared" si="11"/>
        <v>-24</v>
      </c>
      <c r="P4" s="3">
        <f t="shared" si="12"/>
        <v>24</v>
      </c>
      <c r="Q4" s="3">
        <f t="shared" si="13"/>
        <v>24</v>
      </c>
      <c r="R4" s="3">
        <f t="shared" si="14"/>
        <v>24</v>
      </c>
      <c r="S4" s="3">
        <f t="shared" si="15"/>
        <v>-24</v>
      </c>
      <c r="T4" s="3">
        <f t="shared" si="16"/>
        <v>24</v>
      </c>
      <c r="U4" s="3">
        <f t="shared" si="17"/>
        <v>-24</v>
      </c>
      <c r="W4" s="19">
        <v>34</v>
      </c>
      <c r="X4" s="9">
        <v>-1.375</v>
      </c>
      <c r="Y4" s="9">
        <f t="shared" si="1"/>
        <v>1.890625</v>
      </c>
      <c r="Z4" s="17">
        <f t="shared" si="2"/>
        <v>0.11628465715246745</v>
      </c>
      <c r="AB4" s="5">
        <f t="shared" ref="AB4:AB16" si="24">AC3</f>
        <v>0.13333333333333333</v>
      </c>
      <c r="AC4" s="5">
        <f t="shared" ref="AC4:AC16" si="25">AB4+1/15</f>
        <v>0.2</v>
      </c>
      <c r="AD4" s="5">
        <f t="shared" si="18"/>
        <v>0.16666666666666669</v>
      </c>
      <c r="AE4" s="5">
        <f t="shared" si="19"/>
        <v>-0.96742156610170171</v>
      </c>
      <c r="AG4" s="3">
        <v>3</v>
      </c>
      <c r="AH4" s="3">
        <v>-1</v>
      </c>
      <c r="AI4" s="3">
        <v>1</v>
      </c>
      <c r="AJ4" s="3">
        <v>24</v>
      </c>
      <c r="AK4" s="3">
        <v>28</v>
      </c>
      <c r="AL4" s="3">
        <v>34</v>
      </c>
      <c r="AM4" s="3">
        <v>28</v>
      </c>
      <c r="AN4" s="25">
        <f t="shared" si="20"/>
        <v>17</v>
      </c>
      <c r="AO4" s="23">
        <v>4</v>
      </c>
      <c r="AP4" s="3">
        <f t="shared" si="21"/>
        <v>3</v>
      </c>
      <c r="AQ4" s="26">
        <f t="shared" si="22"/>
        <v>51</v>
      </c>
      <c r="AR4" s="3">
        <v>0.5</v>
      </c>
      <c r="AS4" s="3">
        <f t="shared" si="23"/>
        <v>0.25</v>
      </c>
      <c r="AU4" s="79" t="s">
        <v>20</v>
      </c>
      <c r="AV4" s="79"/>
      <c r="AW4" s="79"/>
      <c r="AX4" s="79"/>
      <c r="AY4" s="79" t="s">
        <v>24</v>
      </c>
      <c r="AZ4" s="79"/>
      <c r="BA4" s="79"/>
    </row>
    <row r="5" spans="1:54" x14ac:dyDescent="0.25">
      <c r="A5" s="3">
        <v>4</v>
      </c>
      <c r="B5" s="3">
        <v>1</v>
      </c>
      <c r="C5" s="3">
        <v>1</v>
      </c>
      <c r="D5" s="3">
        <v>-1</v>
      </c>
      <c r="E5" s="3">
        <v>-1</v>
      </c>
      <c r="F5" s="3">
        <v>61</v>
      </c>
      <c r="G5" s="3">
        <f t="shared" si="3"/>
        <v>61</v>
      </c>
      <c r="H5" s="3">
        <f t="shared" si="4"/>
        <v>61</v>
      </c>
      <c r="I5" s="3">
        <f t="shared" si="5"/>
        <v>-61</v>
      </c>
      <c r="J5" s="3">
        <f t="shared" si="6"/>
        <v>-61</v>
      </c>
      <c r="K5" s="3">
        <f t="shared" si="7"/>
        <v>61</v>
      </c>
      <c r="L5" s="3">
        <f t="shared" si="8"/>
        <v>-61</v>
      </c>
      <c r="M5" s="3">
        <f t="shared" si="9"/>
        <v>-61</v>
      </c>
      <c r="N5" s="3">
        <f t="shared" si="10"/>
        <v>-61</v>
      </c>
      <c r="O5" s="3">
        <f t="shared" si="11"/>
        <v>-61</v>
      </c>
      <c r="P5" s="3">
        <f t="shared" si="12"/>
        <v>61</v>
      </c>
      <c r="Q5" s="3">
        <f t="shared" si="13"/>
        <v>-61</v>
      </c>
      <c r="R5" s="3">
        <f t="shared" si="14"/>
        <v>-61</v>
      </c>
      <c r="S5" s="3">
        <f t="shared" si="15"/>
        <v>61</v>
      </c>
      <c r="T5" s="3">
        <f t="shared" si="16"/>
        <v>61</v>
      </c>
      <c r="U5" s="3">
        <f t="shared" si="17"/>
        <v>61</v>
      </c>
      <c r="W5" s="19">
        <v>124</v>
      </c>
      <c r="X5" s="9">
        <v>-1.375</v>
      </c>
      <c r="Y5" s="9">
        <f t="shared" si="1"/>
        <v>1.890625</v>
      </c>
      <c r="Z5" s="17">
        <f t="shared" si="2"/>
        <v>0.11628465715246745</v>
      </c>
      <c r="AB5" s="5">
        <f t="shared" si="24"/>
        <v>0.2</v>
      </c>
      <c r="AC5" s="5">
        <f t="shared" si="25"/>
        <v>0.26666666666666666</v>
      </c>
      <c r="AD5" s="5">
        <f t="shared" si="18"/>
        <v>0.23333333333333334</v>
      </c>
      <c r="AE5" s="5">
        <f t="shared" si="19"/>
        <v>-0.72791329088164469</v>
      </c>
      <c r="AG5" s="3">
        <v>4</v>
      </c>
      <c r="AH5" s="3">
        <v>1</v>
      </c>
      <c r="AI5" s="3">
        <v>1</v>
      </c>
      <c r="AJ5" s="3">
        <v>61</v>
      </c>
      <c r="AK5" s="3">
        <v>61</v>
      </c>
      <c r="AL5" s="3">
        <v>54</v>
      </c>
      <c r="AM5" s="3">
        <v>61</v>
      </c>
      <c r="AN5" s="25">
        <f t="shared" si="20"/>
        <v>12.25</v>
      </c>
      <c r="AO5" s="23">
        <v>4</v>
      </c>
      <c r="AP5" s="3">
        <f t="shared" si="21"/>
        <v>3</v>
      </c>
      <c r="AQ5" s="26">
        <f t="shared" si="22"/>
        <v>36.75</v>
      </c>
      <c r="AR5" s="3">
        <v>0.5</v>
      </c>
      <c r="AS5" s="3">
        <f t="shared" si="23"/>
        <v>0.25</v>
      </c>
      <c r="AU5" s="80">
        <f>SQRT(AU2)</f>
        <v>3.400367627183861</v>
      </c>
      <c r="AV5" s="80"/>
      <c r="AW5" s="80"/>
      <c r="AX5" s="80"/>
      <c r="AY5" s="80">
        <f>SQRT(AY2)</f>
        <v>1.7001838135919305</v>
      </c>
      <c r="AZ5" s="80"/>
      <c r="BA5" s="80"/>
    </row>
    <row r="6" spans="1:54" x14ac:dyDescent="0.25">
      <c r="A6" s="3">
        <v>5</v>
      </c>
      <c r="B6" s="3">
        <v>-1</v>
      </c>
      <c r="C6" s="3">
        <v>-1</v>
      </c>
      <c r="D6" s="3">
        <v>1</v>
      </c>
      <c r="E6" s="3">
        <v>-1</v>
      </c>
      <c r="F6" s="3">
        <v>10</v>
      </c>
      <c r="G6" s="3">
        <f t="shared" si="3"/>
        <v>-10</v>
      </c>
      <c r="H6" s="3">
        <f t="shared" si="4"/>
        <v>-10</v>
      </c>
      <c r="I6" s="3">
        <f t="shared" si="5"/>
        <v>10</v>
      </c>
      <c r="J6" s="3">
        <f t="shared" si="6"/>
        <v>-10</v>
      </c>
      <c r="K6" s="3">
        <f t="shared" si="7"/>
        <v>10</v>
      </c>
      <c r="L6" s="3">
        <f t="shared" si="8"/>
        <v>-10</v>
      </c>
      <c r="M6" s="3">
        <f t="shared" si="9"/>
        <v>10</v>
      </c>
      <c r="N6" s="3">
        <f t="shared" si="10"/>
        <v>-10</v>
      </c>
      <c r="O6" s="3">
        <f t="shared" si="11"/>
        <v>10</v>
      </c>
      <c r="P6" s="3">
        <f t="shared" si="12"/>
        <v>-10</v>
      </c>
      <c r="Q6" s="3">
        <f t="shared" si="13"/>
        <v>10</v>
      </c>
      <c r="R6" s="3">
        <f t="shared" si="14"/>
        <v>-10</v>
      </c>
      <c r="S6" s="3">
        <f t="shared" si="15"/>
        <v>10</v>
      </c>
      <c r="T6" s="3">
        <f t="shared" si="16"/>
        <v>10</v>
      </c>
      <c r="U6" s="3">
        <f t="shared" si="17"/>
        <v>-10</v>
      </c>
      <c r="W6" s="19">
        <v>4</v>
      </c>
      <c r="X6" s="9">
        <v>-0.375</v>
      </c>
      <c r="Y6" s="9">
        <f t="shared" si="1"/>
        <v>0.140625</v>
      </c>
      <c r="Z6" s="17">
        <f t="shared" si="2"/>
        <v>8.6492720196050168E-3</v>
      </c>
      <c r="AB6" s="5">
        <f t="shared" si="24"/>
        <v>0.26666666666666666</v>
      </c>
      <c r="AC6" s="5">
        <f t="shared" si="25"/>
        <v>0.33333333333333331</v>
      </c>
      <c r="AD6" s="5">
        <f t="shared" si="18"/>
        <v>0.3</v>
      </c>
      <c r="AE6" s="5">
        <f t="shared" si="19"/>
        <v>-0.52440051270804089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2" t="s">
        <v>8</v>
      </c>
      <c r="AS6" s="2">
        <f>SUM(AS2:AS5)</f>
        <v>1</v>
      </c>
    </row>
    <row r="7" spans="1:54" x14ac:dyDescent="0.25">
      <c r="A7" s="3">
        <v>6</v>
      </c>
      <c r="B7" s="3">
        <v>1</v>
      </c>
      <c r="C7" s="3">
        <v>-1</v>
      </c>
      <c r="D7" s="3">
        <v>1</v>
      </c>
      <c r="E7" s="3">
        <v>-1</v>
      </c>
      <c r="F7" s="3">
        <v>19</v>
      </c>
      <c r="G7" s="3">
        <f t="shared" si="3"/>
        <v>19</v>
      </c>
      <c r="H7" s="3">
        <f t="shared" si="4"/>
        <v>-19</v>
      </c>
      <c r="I7" s="3">
        <f t="shared" si="5"/>
        <v>19</v>
      </c>
      <c r="J7" s="3">
        <f t="shared" si="6"/>
        <v>-19</v>
      </c>
      <c r="K7" s="3">
        <f t="shared" si="7"/>
        <v>-19</v>
      </c>
      <c r="L7" s="3">
        <f t="shared" si="8"/>
        <v>19</v>
      </c>
      <c r="M7" s="3">
        <f t="shared" si="9"/>
        <v>-19</v>
      </c>
      <c r="N7" s="3">
        <f t="shared" si="10"/>
        <v>-19</v>
      </c>
      <c r="O7" s="3">
        <f t="shared" si="11"/>
        <v>19</v>
      </c>
      <c r="P7" s="3">
        <f t="shared" si="12"/>
        <v>-19</v>
      </c>
      <c r="Q7" s="3">
        <f t="shared" si="13"/>
        <v>-19</v>
      </c>
      <c r="R7" s="3">
        <f t="shared" si="14"/>
        <v>19</v>
      </c>
      <c r="S7" s="3">
        <f t="shared" si="15"/>
        <v>-19</v>
      </c>
      <c r="T7" s="3">
        <f t="shared" si="16"/>
        <v>19</v>
      </c>
      <c r="U7" s="3">
        <f t="shared" si="17"/>
        <v>19</v>
      </c>
      <c r="W7" s="19">
        <v>123</v>
      </c>
      <c r="X7" s="9">
        <v>0.625</v>
      </c>
      <c r="Y7" s="9">
        <f t="shared" si="1"/>
        <v>0.390625</v>
      </c>
      <c r="Z7" s="17">
        <f t="shared" si="2"/>
        <v>2.4025755610013935E-2</v>
      </c>
      <c r="AB7" s="5">
        <f t="shared" si="24"/>
        <v>0.33333333333333331</v>
      </c>
      <c r="AC7" s="5">
        <f t="shared" si="25"/>
        <v>0.39999999999999997</v>
      </c>
      <c r="AD7" s="5">
        <f t="shared" si="18"/>
        <v>0.36666666666666664</v>
      </c>
      <c r="AE7" s="5">
        <f t="shared" si="19"/>
        <v>-0.34069482708779553</v>
      </c>
      <c r="AY7" s="79" t="s">
        <v>25</v>
      </c>
      <c r="AZ7" s="79"/>
      <c r="BA7" s="79"/>
    </row>
    <row r="8" spans="1:54" x14ac:dyDescent="0.25">
      <c r="A8" s="3">
        <v>7</v>
      </c>
      <c r="B8" s="3">
        <v>-1</v>
      </c>
      <c r="C8" s="3">
        <v>1</v>
      </c>
      <c r="D8" s="3">
        <v>1</v>
      </c>
      <c r="E8" s="3">
        <v>-1</v>
      </c>
      <c r="F8" s="3">
        <v>28</v>
      </c>
      <c r="G8" s="3">
        <f t="shared" si="3"/>
        <v>-28</v>
      </c>
      <c r="H8" s="3">
        <f t="shared" si="4"/>
        <v>28</v>
      </c>
      <c r="I8" s="3">
        <f t="shared" si="5"/>
        <v>28</v>
      </c>
      <c r="J8" s="3">
        <f t="shared" si="6"/>
        <v>-28</v>
      </c>
      <c r="K8" s="3">
        <f t="shared" si="7"/>
        <v>-28</v>
      </c>
      <c r="L8" s="3">
        <f t="shared" si="8"/>
        <v>-28</v>
      </c>
      <c r="M8" s="3">
        <f t="shared" si="9"/>
        <v>28</v>
      </c>
      <c r="N8" s="3">
        <f t="shared" si="10"/>
        <v>28</v>
      </c>
      <c r="O8" s="3">
        <f t="shared" si="11"/>
        <v>-28</v>
      </c>
      <c r="P8" s="3">
        <f t="shared" si="12"/>
        <v>-28</v>
      </c>
      <c r="Q8" s="3">
        <f t="shared" si="13"/>
        <v>-28</v>
      </c>
      <c r="R8" s="3">
        <f t="shared" si="14"/>
        <v>28</v>
      </c>
      <c r="S8" s="3">
        <f t="shared" si="15"/>
        <v>28</v>
      </c>
      <c r="T8" s="3">
        <f t="shared" si="16"/>
        <v>-28</v>
      </c>
      <c r="U8" s="3">
        <f t="shared" si="17"/>
        <v>28</v>
      </c>
      <c r="W8" s="19">
        <v>234</v>
      </c>
      <c r="X8" s="9">
        <v>0.625</v>
      </c>
      <c r="Y8" s="9">
        <f t="shared" si="1"/>
        <v>0.390625</v>
      </c>
      <c r="Z8" s="17">
        <f t="shared" si="2"/>
        <v>2.4025755610013935E-2</v>
      </c>
      <c r="AB8" s="5">
        <f t="shared" si="24"/>
        <v>0.39999999999999997</v>
      </c>
      <c r="AC8" s="5">
        <f t="shared" si="25"/>
        <v>0.46666666666666662</v>
      </c>
      <c r="AD8" s="5">
        <f t="shared" si="18"/>
        <v>0.43333333333333329</v>
      </c>
      <c r="AE8" s="5">
        <f t="shared" si="19"/>
        <v>-0.16789400478810559</v>
      </c>
      <c r="AY8" s="80">
        <f>TINV(0.05,12)</f>
        <v>2.1788128296672284</v>
      </c>
      <c r="AZ8" s="80"/>
      <c r="BA8" s="80"/>
    </row>
    <row r="9" spans="1:54" x14ac:dyDescent="0.25">
      <c r="A9" s="3">
        <v>8</v>
      </c>
      <c r="B9" s="3">
        <v>1</v>
      </c>
      <c r="C9" s="3">
        <v>1</v>
      </c>
      <c r="D9" s="3">
        <v>1</v>
      </c>
      <c r="E9" s="3">
        <v>-1</v>
      </c>
      <c r="F9" s="3">
        <v>61</v>
      </c>
      <c r="G9" s="3">
        <f t="shared" si="3"/>
        <v>61</v>
      </c>
      <c r="H9" s="3">
        <f t="shared" si="4"/>
        <v>61</v>
      </c>
      <c r="I9" s="3">
        <f t="shared" si="5"/>
        <v>61</v>
      </c>
      <c r="J9" s="3">
        <f t="shared" si="6"/>
        <v>-61</v>
      </c>
      <c r="K9" s="3">
        <f t="shared" si="7"/>
        <v>61</v>
      </c>
      <c r="L9" s="3">
        <f t="shared" si="8"/>
        <v>61</v>
      </c>
      <c r="M9" s="3">
        <f t="shared" si="9"/>
        <v>-61</v>
      </c>
      <c r="N9" s="3">
        <f t="shared" si="10"/>
        <v>61</v>
      </c>
      <c r="O9" s="3">
        <f t="shared" si="11"/>
        <v>-61</v>
      </c>
      <c r="P9" s="3">
        <f t="shared" si="12"/>
        <v>-61</v>
      </c>
      <c r="Q9" s="3">
        <f t="shared" si="13"/>
        <v>61</v>
      </c>
      <c r="R9" s="3">
        <f t="shared" si="14"/>
        <v>-61</v>
      </c>
      <c r="S9" s="3">
        <f t="shared" si="15"/>
        <v>-61</v>
      </c>
      <c r="T9" s="3">
        <f t="shared" si="16"/>
        <v>-61</v>
      </c>
      <c r="U9" s="3">
        <f t="shared" si="17"/>
        <v>-61</v>
      </c>
      <c r="W9" s="19">
        <v>24</v>
      </c>
      <c r="X9" s="9">
        <v>1.125</v>
      </c>
      <c r="Y9" s="9">
        <f t="shared" si="1"/>
        <v>1.265625</v>
      </c>
      <c r="Z9" s="17">
        <f t="shared" si="2"/>
        <v>7.7843448176445146E-2</v>
      </c>
      <c r="AB9" s="5">
        <f t="shared" si="24"/>
        <v>0.46666666666666662</v>
      </c>
      <c r="AC9" s="5">
        <f t="shared" si="25"/>
        <v>0.53333333333333333</v>
      </c>
      <c r="AD9" s="5">
        <f t="shared" si="18"/>
        <v>0.5</v>
      </c>
      <c r="AE9" s="5">
        <f t="shared" si="19"/>
        <v>0</v>
      </c>
    </row>
    <row r="10" spans="1:54" x14ac:dyDescent="0.25">
      <c r="A10" s="3">
        <v>9</v>
      </c>
      <c r="B10" s="3">
        <v>-1</v>
      </c>
      <c r="C10" s="3">
        <v>-1</v>
      </c>
      <c r="D10" s="3">
        <v>-1</v>
      </c>
      <c r="E10" s="3">
        <v>1</v>
      </c>
      <c r="F10" s="3">
        <v>7</v>
      </c>
      <c r="G10" s="3">
        <f t="shared" si="3"/>
        <v>-7</v>
      </c>
      <c r="H10" s="3">
        <f t="shared" si="4"/>
        <v>-7</v>
      </c>
      <c r="I10" s="3">
        <f t="shared" si="5"/>
        <v>-7</v>
      </c>
      <c r="J10" s="3">
        <f t="shared" si="6"/>
        <v>7</v>
      </c>
      <c r="K10" s="3">
        <f t="shared" si="7"/>
        <v>7</v>
      </c>
      <c r="L10" s="3">
        <f t="shared" si="8"/>
        <v>7</v>
      </c>
      <c r="M10" s="3">
        <f t="shared" si="9"/>
        <v>-7</v>
      </c>
      <c r="N10" s="3">
        <f t="shared" si="10"/>
        <v>7</v>
      </c>
      <c r="O10" s="3">
        <f t="shared" si="11"/>
        <v>-7</v>
      </c>
      <c r="P10" s="3">
        <f t="shared" si="12"/>
        <v>-7</v>
      </c>
      <c r="Q10" s="3">
        <f t="shared" si="13"/>
        <v>-7</v>
      </c>
      <c r="R10" s="3">
        <f t="shared" si="14"/>
        <v>7</v>
      </c>
      <c r="S10" s="3">
        <f t="shared" si="15"/>
        <v>7</v>
      </c>
      <c r="T10" s="3">
        <f t="shared" si="16"/>
        <v>7</v>
      </c>
      <c r="U10" s="3">
        <f t="shared" si="17"/>
        <v>-7</v>
      </c>
      <c r="W10" s="19">
        <v>13</v>
      </c>
      <c r="X10" s="9">
        <v>1.625</v>
      </c>
      <c r="Y10" s="9">
        <f t="shared" si="1"/>
        <v>2.640625</v>
      </c>
      <c r="Z10" s="17">
        <f t="shared" si="2"/>
        <v>0.16241410792369421</v>
      </c>
      <c r="AB10" s="5">
        <f t="shared" si="24"/>
        <v>0.53333333333333333</v>
      </c>
      <c r="AC10" s="5">
        <f t="shared" si="25"/>
        <v>0.6</v>
      </c>
      <c r="AD10" s="5">
        <f t="shared" si="18"/>
        <v>0.56666666666666665</v>
      </c>
      <c r="AE10" s="5">
        <f t="shared" si="19"/>
        <v>0.16789400478810546</v>
      </c>
      <c r="AY10" s="79" t="s">
        <v>26</v>
      </c>
      <c r="AZ10" s="79"/>
      <c r="BA10" s="79"/>
    </row>
    <row r="11" spans="1:54" x14ac:dyDescent="0.25">
      <c r="A11" s="3">
        <v>10</v>
      </c>
      <c r="B11" s="3">
        <v>1</v>
      </c>
      <c r="C11" s="3">
        <v>-1</v>
      </c>
      <c r="D11" s="3">
        <v>-1</v>
      </c>
      <c r="E11" s="3">
        <v>1</v>
      </c>
      <c r="F11" s="3">
        <v>11</v>
      </c>
      <c r="G11" s="3">
        <f t="shared" si="3"/>
        <v>11</v>
      </c>
      <c r="H11" s="3">
        <f t="shared" si="4"/>
        <v>-11</v>
      </c>
      <c r="I11" s="3">
        <f t="shared" si="5"/>
        <v>-11</v>
      </c>
      <c r="J11" s="3">
        <f t="shared" si="6"/>
        <v>11</v>
      </c>
      <c r="K11" s="3">
        <f t="shared" si="7"/>
        <v>-11</v>
      </c>
      <c r="L11" s="3">
        <f t="shared" si="8"/>
        <v>-11</v>
      </c>
      <c r="M11" s="3">
        <f t="shared" si="9"/>
        <v>11</v>
      </c>
      <c r="N11" s="3">
        <f t="shared" si="10"/>
        <v>11</v>
      </c>
      <c r="O11" s="3">
        <f t="shared" si="11"/>
        <v>-11</v>
      </c>
      <c r="P11" s="3">
        <f t="shared" si="12"/>
        <v>-11</v>
      </c>
      <c r="Q11" s="3">
        <f t="shared" si="13"/>
        <v>11</v>
      </c>
      <c r="R11" s="3">
        <f t="shared" si="14"/>
        <v>-11</v>
      </c>
      <c r="S11" s="3">
        <f t="shared" si="15"/>
        <v>-11</v>
      </c>
      <c r="T11" s="3">
        <f t="shared" si="16"/>
        <v>11</v>
      </c>
      <c r="U11" s="3">
        <f t="shared" si="17"/>
        <v>11</v>
      </c>
      <c r="W11" s="19">
        <v>134</v>
      </c>
      <c r="X11" s="9">
        <v>2.125</v>
      </c>
      <c r="Y11" s="9">
        <f t="shared" si="1"/>
        <v>4.515625</v>
      </c>
      <c r="Z11" s="17">
        <f t="shared" si="2"/>
        <v>0.27773773485176106</v>
      </c>
      <c r="AB11" s="5">
        <f t="shared" si="24"/>
        <v>0.6</v>
      </c>
      <c r="AC11" s="5">
        <f t="shared" si="25"/>
        <v>0.66666666666666663</v>
      </c>
      <c r="AD11" s="5">
        <f t="shared" si="18"/>
        <v>0.6333333333333333</v>
      </c>
      <c r="AE11" s="5">
        <f t="shared" si="19"/>
        <v>0.34069482708779542</v>
      </c>
      <c r="AY11" s="80">
        <f>AY5*AY8</f>
        <v>3.7043823058466536</v>
      </c>
      <c r="AZ11" s="80"/>
      <c r="BA11" s="80"/>
      <c r="BB11" s="27"/>
    </row>
    <row r="12" spans="1:54" x14ac:dyDescent="0.25">
      <c r="A12" s="3">
        <v>11</v>
      </c>
      <c r="B12" s="3">
        <v>-1</v>
      </c>
      <c r="C12" s="3">
        <v>1</v>
      </c>
      <c r="D12" s="3">
        <v>-1</v>
      </c>
      <c r="E12" s="3">
        <v>1</v>
      </c>
      <c r="F12" s="3">
        <v>34</v>
      </c>
      <c r="G12" s="3">
        <f t="shared" si="3"/>
        <v>-34</v>
      </c>
      <c r="H12" s="3">
        <f t="shared" si="4"/>
        <v>34</v>
      </c>
      <c r="I12" s="3">
        <f t="shared" si="5"/>
        <v>-34</v>
      </c>
      <c r="J12" s="3">
        <f t="shared" si="6"/>
        <v>34</v>
      </c>
      <c r="K12" s="3">
        <f t="shared" si="7"/>
        <v>-34</v>
      </c>
      <c r="L12" s="3">
        <f t="shared" si="8"/>
        <v>34</v>
      </c>
      <c r="M12" s="3">
        <f t="shared" si="9"/>
        <v>-34</v>
      </c>
      <c r="N12" s="3">
        <f t="shared" si="10"/>
        <v>-34</v>
      </c>
      <c r="O12" s="3">
        <f t="shared" si="11"/>
        <v>34</v>
      </c>
      <c r="P12" s="3">
        <f t="shared" si="12"/>
        <v>-34</v>
      </c>
      <c r="Q12" s="3">
        <f t="shared" si="13"/>
        <v>34</v>
      </c>
      <c r="R12" s="3">
        <f t="shared" si="14"/>
        <v>-34</v>
      </c>
      <c r="S12" s="3">
        <f t="shared" si="15"/>
        <v>34</v>
      </c>
      <c r="T12" s="3">
        <f t="shared" si="16"/>
        <v>-34</v>
      </c>
      <c r="U12" s="3">
        <f t="shared" si="17"/>
        <v>34</v>
      </c>
      <c r="W12" s="19">
        <v>1234</v>
      </c>
      <c r="X12" s="9">
        <v>2.125</v>
      </c>
      <c r="Y12" s="9">
        <f t="shared" si="1"/>
        <v>4.515625</v>
      </c>
      <c r="Z12" s="17">
        <f t="shared" si="2"/>
        <v>0.27773773485176106</v>
      </c>
      <c r="AB12" s="5">
        <f t="shared" si="24"/>
        <v>0.66666666666666663</v>
      </c>
      <c r="AC12" s="5">
        <f t="shared" si="25"/>
        <v>0.73333333333333328</v>
      </c>
      <c r="AD12" s="5">
        <f t="shared" si="18"/>
        <v>0.7</v>
      </c>
      <c r="AE12" s="5">
        <f t="shared" si="19"/>
        <v>0.52440051270804078</v>
      </c>
      <c r="AT12" s="27" t="s">
        <v>27</v>
      </c>
      <c r="AU12" s="27"/>
    </row>
    <row r="13" spans="1:54" x14ac:dyDescent="0.25">
      <c r="A13" s="3">
        <v>12</v>
      </c>
      <c r="B13" s="3">
        <v>1</v>
      </c>
      <c r="C13" s="3">
        <v>1</v>
      </c>
      <c r="D13" s="3">
        <v>-1</v>
      </c>
      <c r="E13" s="3">
        <v>1</v>
      </c>
      <c r="F13" s="3">
        <v>54</v>
      </c>
      <c r="G13" s="3">
        <f t="shared" si="3"/>
        <v>54</v>
      </c>
      <c r="H13" s="3">
        <f t="shared" si="4"/>
        <v>54</v>
      </c>
      <c r="I13" s="3">
        <f t="shared" si="5"/>
        <v>-54</v>
      </c>
      <c r="J13" s="3">
        <f t="shared" si="6"/>
        <v>54</v>
      </c>
      <c r="K13" s="3">
        <f t="shared" si="7"/>
        <v>54</v>
      </c>
      <c r="L13" s="3">
        <f t="shared" si="8"/>
        <v>-54</v>
      </c>
      <c r="M13" s="3">
        <f t="shared" si="9"/>
        <v>54</v>
      </c>
      <c r="N13" s="3">
        <f t="shared" si="10"/>
        <v>-54</v>
      </c>
      <c r="O13" s="3">
        <f t="shared" si="11"/>
        <v>54</v>
      </c>
      <c r="P13" s="3">
        <f t="shared" si="12"/>
        <v>-54</v>
      </c>
      <c r="Q13" s="3">
        <f t="shared" si="13"/>
        <v>-54</v>
      </c>
      <c r="R13" s="3">
        <f t="shared" si="14"/>
        <v>54</v>
      </c>
      <c r="S13" s="3">
        <f t="shared" si="15"/>
        <v>-54</v>
      </c>
      <c r="T13" s="3">
        <f t="shared" si="16"/>
        <v>-54</v>
      </c>
      <c r="U13" s="3">
        <f t="shared" si="17"/>
        <v>-54</v>
      </c>
      <c r="W13" s="19">
        <v>3</v>
      </c>
      <c r="X13" s="9">
        <v>2.625</v>
      </c>
      <c r="Y13" s="9">
        <f t="shared" si="1"/>
        <v>6.890625</v>
      </c>
      <c r="Z13" s="17">
        <f t="shared" si="2"/>
        <v>0.42381432896064586</v>
      </c>
      <c r="AB13" s="5">
        <f t="shared" si="24"/>
        <v>0.73333333333333328</v>
      </c>
      <c r="AC13" s="5">
        <f t="shared" si="25"/>
        <v>0.79999999999999993</v>
      </c>
      <c r="AD13" s="5">
        <f t="shared" si="18"/>
        <v>0.76666666666666661</v>
      </c>
      <c r="AE13" s="5">
        <f t="shared" si="19"/>
        <v>0.72791329088164392</v>
      </c>
    </row>
    <row r="14" spans="1:54" x14ac:dyDescent="0.25">
      <c r="A14" s="3">
        <v>13</v>
      </c>
      <c r="B14" s="3">
        <v>-1</v>
      </c>
      <c r="C14" s="3">
        <v>-1</v>
      </c>
      <c r="D14" s="3">
        <v>1</v>
      </c>
      <c r="E14" s="3">
        <v>1</v>
      </c>
      <c r="F14" s="3">
        <v>8</v>
      </c>
      <c r="G14" s="3">
        <f t="shared" si="3"/>
        <v>-8</v>
      </c>
      <c r="H14" s="3">
        <f t="shared" si="4"/>
        <v>-8</v>
      </c>
      <c r="I14" s="3">
        <f t="shared" si="5"/>
        <v>8</v>
      </c>
      <c r="J14" s="3">
        <f t="shared" si="6"/>
        <v>8</v>
      </c>
      <c r="K14" s="3">
        <f t="shared" si="7"/>
        <v>8</v>
      </c>
      <c r="L14" s="3">
        <f t="shared" si="8"/>
        <v>-8</v>
      </c>
      <c r="M14" s="3">
        <f t="shared" si="9"/>
        <v>-8</v>
      </c>
      <c r="N14" s="3">
        <f t="shared" si="10"/>
        <v>-8</v>
      </c>
      <c r="O14" s="3">
        <f t="shared" si="11"/>
        <v>-8</v>
      </c>
      <c r="P14" s="3">
        <f t="shared" si="12"/>
        <v>8</v>
      </c>
      <c r="Q14" s="3">
        <f t="shared" si="13"/>
        <v>8</v>
      </c>
      <c r="R14" s="3">
        <f t="shared" si="14"/>
        <v>8</v>
      </c>
      <c r="S14" s="3">
        <f t="shared" si="15"/>
        <v>-8</v>
      </c>
      <c r="T14" s="3">
        <f t="shared" si="16"/>
        <v>-8</v>
      </c>
      <c r="U14" s="3">
        <f t="shared" si="17"/>
        <v>8</v>
      </c>
      <c r="W14" s="18">
        <v>12</v>
      </c>
      <c r="X14" s="8">
        <v>12.125</v>
      </c>
      <c r="Y14" s="8">
        <f t="shared" si="1"/>
        <v>147.015625</v>
      </c>
      <c r="Z14" s="16">
        <f t="shared" si="2"/>
        <v>9.0423333813848448</v>
      </c>
      <c r="AB14" s="5">
        <f t="shared" si="24"/>
        <v>0.79999999999999993</v>
      </c>
      <c r="AC14" s="5">
        <f t="shared" si="25"/>
        <v>0.86666666666666659</v>
      </c>
      <c r="AD14" s="5">
        <f t="shared" si="18"/>
        <v>0.83333333333333326</v>
      </c>
      <c r="AE14" s="5">
        <f t="shared" si="19"/>
        <v>0.96742156610170049</v>
      </c>
    </row>
    <row r="15" spans="1:54" x14ac:dyDescent="0.25">
      <c r="A15" s="3">
        <v>14</v>
      </c>
      <c r="B15" s="3">
        <v>1</v>
      </c>
      <c r="C15" s="3">
        <v>-1</v>
      </c>
      <c r="D15" s="3">
        <v>1</v>
      </c>
      <c r="E15" s="3">
        <v>1</v>
      </c>
      <c r="F15" s="3">
        <v>14</v>
      </c>
      <c r="G15" s="3">
        <f t="shared" si="3"/>
        <v>14</v>
      </c>
      <c r="H15" s="3">
        <f t="shared" si="4"/>
        <v>-14</v>
      </c>
      <c r="I15" s="3">
        <f t="shared" si="5"/>
        <v>14</v>
      </c>
      <c r="J15" s="3">
        <f t="shared" si="6"/>
        <v>14</v>
      </c>
      <c r="K15" s="3">
        <f t="shared" si="7"/>
        <v>-14</v>
      </c>
      <c r="L15" s="3">
        <f t="shared" si="8"/>
        <v>14</v>
      </c>
      <c r="M15" s="3">
        <f t="shared" si="9"/>
        <v>14</v>
      </c>
      <c r="N15" s="3">
        <f t="shared" si="10"/>
        <v>-14</v>
      </c>
      <c r="O15" s="3">
        <f t="shared" si="11"/>
        <v>-14</v>
      </c>
      <c r="P15" s="3">
        <f t="shared" si="12"/>
        <v>14</v>
      </c>
      <c r="Q15" s="3">
        <f t="shared" si="13"/>
        <v>-14</v>
      </c>
      <c r="R15" s="3">
        <f t="shared" si="14"/>
        <v>-14</v>
      </c>
      <c r="S15" s="3">
        <f t="shared" si="15"/>
        <v>14</v>
      </c>
      <c r="T15" s="3">
        <f t="shared" si="16"/>
        <v>-14</v>
      </c>
      <c r="U15" s="3">
        <f t="shared" si="17"/>
        <v>-14</v>
      </c>
      <c r="W15" s="18">
        <v>1</v>
      </c>
      <c r="X15" s="8">
        <v>18.625</v>
      </c>
      <c r="Y15" s="8">
        <f t="shared" si="1"/>
        <v>346.890625</v>
      </c>
      <c r="Z15" s="16">
        <f t="shared" si="2"/>
        <v>21.335832011916775</v>
      </c>
      <c r="AB15" s="5">
        <f t="shared" si="24"/>
        <v>0.86666666666666659</v>
      </c>
      <c r="AC15" s="5">
        <f t="shared" si="25"/>
        <v>0.93333333333333324</v>
      </c>
      <c r="AD15" s="5">
        <f t="shared" si="18"/>
        <v>0.89999999999999991</v>
      </c>
      <c r="AE15" s="5">
        <f t="shared" si="19"/>
        <v>1.2815515655445999</v>
      </c>
    </row>
    <row r="16" spans="1:54" x14ac:dyDescent="0.25">
      <c r="A16" s="3">
        <v>15</v>
      </c>
      <c r="B16" s="3">
        <v>-1</v>
      </c>
      <c r="C16" s="3">
        <v>1</v>
      </c>
      <c r="D16" s="3">
        <v>1</v>
      </c>
      <c r="E16" s="3">
        <v>1</v>
      </c>
      <c r="F16" s="3">
        <v>28</v>
      </c>
      <c r="G16" s="3">
        <f t="shared" si="3"/>
        <v>-28</v>
      </c>
      <c r="H16" s="3">
        <f t="shared" si="4"/>
        <v>28</v>
      </c>
      <c r="I16" s="3">
        <f t="shared" si="5"/>
        <v>28</v>
      </c>
      <c r="J16" s="3">
        <f t="shared" si="6"/>
        <v>28</v>
      </c>
      <c r="K16" s="3">
        <f t="shared" si="7"/>
        <v>-28</v>
      </c>
      <c r="L16" s="3">
        <f t="shared" si="8"/>
        <v>-28</v>
      </c>
      <c r="M16" s="3">
        <f t="shared" si="9"/>
        <v>-28</v>
      </c>
      <c r="N16" s="3">
        <f t="shared" si="10"/>
        <v>28</v>
      </c>
      <c r="O16" s="3">
        <f t="shared" si="11"/>
        <v>28</v>
      </c>
      <c r="P16" s="3">
        <f t="shared" si="12"/>
        <v>28</v>
      </c>
      <c r="Q16" s="3">
        <f t="shared" si="13"/>
        <v>-28</v>
      </c>
      <c r="R16" s="3">
        <f t="shared" si="14"/>
        <v>-28</v>
      </c>
      <c r="S16" s="3">
        <f t="shared" si="15"/>
        <v>-28</v>
      </c>
      <c r="T16" s="3">
        <f t="shared" si="16"/>
        <v>28</v>
      </c>
      <c r="U16" s="3">
        <f t="shared" si="17"/>
        <v>-28</v>
      </c>
      <c r="W16" s="18">
        <v>2</v>
      </c>
      <c r="X16" s="8">
        <v>33.125</v>
      </c>
      <c r="Y16" s="8">
        <f t="shared" si="1"/>
        <v>1097.265625</v>
      </c>
      <c r="Z16" s="16">
        <f t="shared" si="2"/>
        <v>67.488347508529145</v>
      </c>
      <c r="AB16" s="5">
        <f t="shared" si="24"/>
        <v>0.93333333333333324</v>
      </c>
      <c r="AC16" s="5">
        <f t="shared" si="25"/>
        <v>0.99999999999999989</v>
      </c>
      <c r="AD16" s="5">
        <f t="shared" si="18"/>
        <v>0.96666666666666656</v>
      </c>
      <c r="AE16" s="5">
        <f t="shared" si="19"/>
        <v>1.8339146358159129</v>
      </c>
    </row>
    <row r="17" spans="1:26" x14ac:dyDescent="0.25">
      <c r="A17" s="3">
        <v>16</v>
      </c>
      <c r="B17" s="3">
        <v>1</v>
      </c>
      <c r="C17" s="3">
        <v>1</v>
      </c>
      <c r="D17" s="3">
        <v>1</v>
      </c>
      <c r="E17" s="3">
        <v>1</v>
      </c>
      <c r="F17" s="3">
        <v>61</v>
      </c>
      <c r="G17" s="3">
        <f t="shared" si="3"/>
        <v>61</v>
      </c>
      <c r="H17" s="3">
        <f t="shared" si="4"/>
        <v>61</v>
      </c>
      <c r="I17" s="3">
        <f t="shared" si="5"/>
        <v>61</v>
      </c>
      <c r="J17" s="3">
        <f t="shared" si="6"/>
        <v>61</v>
      </c>
      <c r="K17" s="3">
        <f t="shared" si="7"/>
        <v>61</v>
      </c>
      <c r="L17" s="3">
        <f t="shared" si="8"/>
        <v>61</v>
      </c>
      <c r="M17" s="3">
        <f t="shared" si="9"/>
        <v>61</v>
      </c>
      <c r="N17" s="3">
        <f t="shared" si="10"/>
        <v>61</v>
      </c>
      <c r="O17" s="3">
        <f t="shared" si="11"/>
        <v>61</v>
      </c>
      <c r="P17" s="3">
        <f t="shared" si="12"/>
        <v>61</v>
      </c>
      <c r="Q17" s="3">
        <f t="shared" si="13"/>
        <v>61</v>
      </c>
      <c r="R17" s="3">
        <f t="shared" si="14"/>
        <v>61</v>
      </c>
      <c r="S17" s="3">
        <f t="shared" si="15"/>
        <v>61</v>
      </c>
      <c r="T17" s="3">
        <f t="shared" si="16"/>
        <v>61</v>
      </c>
      <c r="U17" s="3">
        <f t="shared" si="17"/>
        <v>61</v>
      </c>
      <c r="W17" s="1"/>
      <c r="X17" s="2" t="s">
        <v>8</v>
      </c>
      <c r="Y17" s="10">
        <f>SUM(Y2:Y16)</f>
        <v>1625.859375</v>
      </c>
      <c r="Z17" s="1"/>
    </row>
    <row r="18" spans="1:26" x14ac:dyDescent="0.25">
      <c r="F18" s="7" t="s">
        <v>6</v>
      </c>
      <c r="G18" s="15">
        <f>(SUM(G2:G17)/8)</f>
        <v>18.625</v>
      </c>
      <c r="H18" s="15">
        <f t="shared" ref="H18:U18" si="26">(SUM(H2:H17)/8)</f>
        <v>33.125</v>
      </c>
      <c r="I18" s="15">
        <f t="shared" si="26"/>
        <v>2.625</v>
      </c>
      <c r="J18" s="15">
        <f t="shared" si="26"/>
        <v>-0.375</v>
      </c>
      <c r="K18" s="15">
        <f t="shared" si="26"/>
        <v>12.125</v>
      </c>
      <c r="L18" s="15">
        <f t="shared" si="26"/>
        <v>1.625</v>
      </c>
      <c r="M18" s="15">
        <f t="shared" si="26"/>
        <v>-2.875</v>
      </c>
      <c r="N18" s="15">
        <f t="shared" si="26"/>
        <v>-1.375</v>
      </c>
      <c r="O18" s="15">
        <f t="shared" si="26"/>
        <v>1.125</v>
      </c>
      <c r="P18" s="15">
        <f t="shared" si="26"/>
        <v>-1.375</v>
      </c>
      <c r="Q18" s="15">
        <f t="shared" si="26"/>
        <v>0.625</v>
      </c>
      <c r="R18" s="15">
        <f t="shared" si="26"/>
        <v>-1.375</v>
      </c>
      <c r="S18" s="15">
        <f t="shared" si="26"/>
        <v>2.125</v>
      </c>
      <c r="T18" s="15">
        <f t="shared" si="26"/>
        <v>0.625</v>
      </c>
      <c r="U18" s="15">
        <f t="shared" si="26"/>
        <v>2.125</v>
      </c>
    </row>
    <row r="20" spans="1:26" x14ac:dyDescent="0.25">
      <c r="C20" s="76" t="s">
        <v>28</v>
      </c>
      <c r="D20" s="76"/>
      <c r="E20" s="76"/>
      <c r="F20" s="5">
        <f>(SUM(F2:F17)/16)</f>
        <v>27.3125</v>
      </c>
    </row>
    <row r="22" spans="1:26" x14ac:dyDescent="0.25">
      <c r="A22" s="46"/>
      <c r="B22" s="46"/>
      <c r="C22" s="46"/>
      <c r="D22" s="46"/>
      <c r="E22" s="46"/>
      <c r="F22" s="46"/>
      <c r="G22" s="46"/>
      <c r="H22" s="46"/>
      <c r="I22" s="46"/>
      <c r="M22" s="1"/>
      <c r="Z22" s="6"/>
    </row>
    <row r="23" spans="1:26" x14ac:dyDescent="0.25">
      <c r="A23" s="47"/>
      <c r="B23" s="47"/>
      <c r="C23" s="47"/>
      <c r="D23" s="49"/>
      <c r="E23" s="47"/>
      <c r="F23" s="47"/>
      <c r="G23" s="49"/>
      <c r="H23" s="49"/>
      <c r="I23" s="49"/>
      <c r="M23" s="1"/>
    </row>
    <row r="24" spans="1:26" x14ac:dyDescent="0.25">
      <c r="A24" s="47"/>
      <c r="B24" s="47"/>
      <c r="C24" s="47"/>
      <c r="D24" s="49"/>
      <c r="E24" s="47"/>
      <c r="F24" s="47"/>
      <c r="G24" s="49"/>
      <c r="H24" s="49"/>
      <c r="I24" s="49"/>
      <c r="M24" s="1"/>
    </row>
    <row r="25" spans="1:26" x14ac:dyDescent="0.25">
      <c r="A25" s="47"/>
      <c r="B25" s="47"/>
      <c r="C25" s="47"/>
      <c r="D25" s="49"/>
      <c r="E25" s="47"/>
      <c r="F25" s="47"/>
      <c r="G25" s="49"/>
      <c r="H25" s="49"/>
      <c r="I25" s="49"/>
      <c r="M25" s="1"/>
    </row>
    <row r="26" spans="1:26" x14ac:dyDescent="0.25">
      <c r="A26" s="47"/>
      <c r="B26" s="47"/>
      <c r="C26" s="47"/>
      <c r="D26" s="49"/>
      <c r="E26" s="47"/>
      <c r="F26" s="47"/>
      <c r="G26" s="49"/>
      <c r="H26" s="49"/>
      <c r="I26" s="49"/>
    </row>
    <row r="27" spans="1:26" x14ac:dyDescent="0.25">
      <c r="A27" s="50"/>
      <c r="B27" s="50"/>
      <c r="C27" s="50"/>
      <c r="D27" s="49"/>
      <c r="E27" s="50"/>
      <c r="F27" s="50"/>
      <c r="G27" s="49"/>
      <c r="H27" s="49"/>
      <c r="I27" s="49"/>
    </row>
    <row r="28" spans="1:26" x14ac:dyDescent="0.25">
      <c r="A28" s="50"/>
      <c r="B28" s="50"/>
      <c r="C28" s="50"/>
      <c r="D28" s="50"/>
      <c r="E28" s="50"/>
      <c r="F28" s="50"/>
      <c r="G28" s="50"/>
      <c r="H28" s="50"/>
      <c r="I28" s="50"/>
    </row>
  </sheetData>
  <sortState xmlns:xlrd2="http://schemas.microsoft.com/office/spreadsheetml/2017/richdata2" ref="W2:Z16">
    <sortCondition ref="X2:X16"/>
  </sortState>
  <mergeCells count="14">
    <mergeCell ref="C20:E20"/>
    <mergeCell ref="AJ1:AM1"/>
    <mergeCell ref="AU1:AX1"/>
    <mergeCell ref="AY1:BA1"/>
    <mergeCell ref="AU2:AX2"/>
    <mergeCell ref="AY2:BA2"/>
    <mergeCell ref="AU4:AX4"/>
    <mergeCell ref="AY4:BA4"/>
    <mergeCell ref="AU5:AX5"/>
    <mergeCell ref="AY5:BA5"/>
    <mergeCell ref="AY7:BA7"/>
    <mergeCell ref="AY8:BA8"/>
    <mergeCell ref="AY10:BA10"/>
    <mergeCell ref="AY11:BA1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94E6-0DBD-47EA-AAB3-3A87A268ED50}">
  <dimension ref="A1:AG17"/>
  <sheetViews>
    <sheetView workbookViewId="0">
      <selection activeCell="AG8" sqref="AG8"/>
    </sheetView>
  </sheetViews>
  <sheetFormatPr defaultRowHeight="15" x14ac:dyDescent="0.25"/>
  <cols>
    <col min="1" max="1" width="13.7109375" bestFit="1" customWidth="1"/>
    <col min="19" max="20" width="3.7109375" bestFit="1" customWidth="1"/>
    <col min="21" max="21" width="6" bestFit="1" customWidth="1"/>
  </cols>
  <sheetData>
    <row r="1" spans="1:33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33" ht="15.75" x14ac:dyDescent="0.25">
      <c r="A2" s="3">
        <v>1</v>
      </c>
      <c r="B2" s="3">
        <v>-1</v>
      </c>
      <c r="C2" s="3">
        <v>-1</v>
      </c>
      <c r="D2" s="3">
        <v>-1</v>
      </c>
      <c r="E2" s="3">
        <v>-1</v>
      </c>
      <c r="F2" s="41">
        <v>5</v>
      </c>
      <c r="S2" s="30" t="s">
        <v>30</v>
      </c>
    </row>
    <row r="3" spans="1:33" x14ac:dyDescent="0.25">
      <c r="A3" s="3">
        <v>2</v>
      </c>
      <c r="B3" s="3">
        <v>1</v>
      </c>
      <c r="C3" s="3">
        <v>-1</v>
      </c>
      <c r="D3" s="3">
        <v>-1</v>
      </c>
      <c r="E3" s="3">
        <v>-1</v>
      </c>
      <c r="F3" s="42">
        <v>12</v>
      </c>
    </row>
    <row r="4" spans="1:33" x14ac:dyDescent="0.25">
      <c r="A4" s="3">
        <v>3</v>
      </c>
      <c r="B4" s="3">
        <v>-1</v>
      </c>
      <c r="C4" s="3">
        <v>1</v>
      </c>
      <c r="D4" s="3">
        <v>-1</v>
      </c>
      <c r="E4" s="3">
        <v>-1</v>
      </c>
      <c r="F4" s="43">
        <v>24</v>
      </c>
      <c r="S4" s="31" t="s">
        <v>29</v>
      </c>
    </row>
    <row r="5" spans="1:33" x14ac:dyDescent="0.25">
      <c r="A5" s="3">
        <v>4</v>
      </c>
      <c r="B5" s="3">
        <v>1</v>
      </c>
      <c r="C5" s="3">
        <v>1</v>
      </c>
      <c r="D5" s="3">
        <v>-1</v>
      </c>
      <c r="E5" s="3">
        <v>-1</v>
      </c>
      <c r="F5" s="44">
        <v>61</v>
      </c>
    </row>
    <row r="6" spans="1:33" x14ac:dyDescent="0.25">
      <c r="A6" s="3">
        <v>5</v>
      </c>
      <c r="B6" s="3">
        <v>-1</v>
      </c>
      <c r="C6" s="3">
        <v>-1</v>
      </c>
      <c r="D6" s="3">
        <v>1</v>
      </c>
      <c r="E6" s="3">
        <v>-1</v>
      </c>
      <c r="F6" s="41">
        <v>10</v>
      </c>
      <c r="S6" s="6" t="s">
        <v>31</v>
      </c>
    </row>
    <row r="7" spans="1:33" ht="15.75" thickBot="1" x14ac:dyDescent="0.3">
      <c r="A7" s="3">
        <v>6</v>
      </c>
      <c r="B7" s="3">
        <v>1</v>
      </c>
      <c r="C7" s="3">
        <v>-1</v>
      </c>
      <c r="D7" s="3">
        <v>1</v>
      </c>
      <c r="E7" s="3">
        <v>-1</v>
      </c>
      <c r="F7" s="42">
        <v>19</v>
      </c>
    </row>
    <row r="8" spans="1:33" x14ac:dyDescent="0.25">
      <c r="A8" s="3">
        <v>7</v>
      </c>
      <c r="B8" s="3">
        <v>-1</v>
      </c>
      <c r="C8" s="3">
        <v>1</v>
      </c>
      <c r="D8" s="3">
        <v>1</v>
      </c>
      <c r="E8" s="3">
        <v>-1</v>
      </c>
      <c r="F8" s="43">
        <v>28</v>
      </c>
      <c r="S8" s="32" t="s">
        <v>1</v>
      </c>
      <c r="T8" s="33" t="s">
        <v>2</v>
      </c>
      <c r="U8" s="34" t="s">
        <v>5</v>
      </c>
      <c r="AG8" t="s">
        <v>41</v>
      </c>
    </row>
    <row r="9" spans="1:33" x14ac:dyDescent="0.25">
      <c r="A9" s="3">
        <v>8</v>
      </c>
      <c r="B9" s="3">
        <v>1</v>
      </c>
      <c r="C9" s="3">
        <v>1</v>
      </c>
      <c r="D9" s="3">
        <v>1</v>
      </c>
      <c r="E9" s="3">
        <v>-1</v>
      </c>
      <c r="F9" s="44">
        <v>61</v>
      </c>
      <c r="S9" s="35">
        <v>-1</v>
      </c>
      <c r="T9" s="36">
        <v>-1</v>
      </c>
      <c r="U9" s="37">
        <v>7.5</v>
      </c>
    </row>
    <row r="10" spans="1:33" x14ac:dyDescent="0.25">
      <c r="A10" s="3">
        <v>9</v>
      </c>
      <c r="B10" s="3">
        <v>-1</v>
      </c>
      <c r="C10" s="3">
        <v>-1</v>
      </c>
      <c r="D10" s="3">
        <v>-1</v>
      </c>
      <c r="E10" s="3">
        <v>1</v>
      </c>
      <c r="F10" s="41">
        <v>7</v>
      </c>
      <c r="S10" s="35">
        <v>1</v>
      </c>
      <c r="T10" s="36">
        <v>-1</v>
      </c>
      <c r="U10" s="37">
        <v>14</v>
      </c>
    </row>
    <row r="11" spans="1:33" x14ac:dyDescent="0.25">
      <c r="A11" s="3">
        <v>10</v>
      </c>
      <c r="B11" s="3">
        <v>1</v>
      </c>
      <c r="C11" s="3">
        <v>-1</v>
      </c>
      <c r="D11" s="3">
        <v>-1</v>
      </c>
      <c r="E11" s="3">
        <v>1</v>
      </c>
      <c r="F11" s="42">
        <v>11</v>
      </c>
      <c r="S11" s="35">
        <v>-1</v>
      </c>
      <c r="T11" s="36">
        <v>1</v>
      </c>
      <c r="U11" s="37">
        <v>28.5</v>
      </c>
    </row>
    <row r="12" spans="1:33" ht="15.75" thickBot="1" x14ac:dyDescent="0.3">
      <c r="A12" s="3">
        <v>11</v>
      </c>
      <c r="B12" s="3">
        <v>-1</v>
      </c>
      <c r="C12" s="3">
        <v>1</v>
      </c>
      <c r="D12" s="3">
        <v>-1</v>
      </c>
      <c r="E12" s="3">
        <v>1</v>
      </c>
      <c r="F12" s="43">
        <v>34</v>
      </c>
      <c r="S12" s="38">
        <v>1</v>
      </c>
      <c r="T12" s="39">
        <v>1</v>
      </c>
      <c r="U12" s="40">
        <v>59.25</v>
      </c>
    </row>
    <row r="13" spans="1:33" x14ac:dyDescent="0.25">
      <c r="A13" s="3">
        <v>12</v>
      </c>
      <c r="B13" s="3">
        <v>1</v>
      </c>
      <c r="C13" s="3">
        <v>1</v>
      </c>
      <c r="D13" s="3">
        <v>-1</v>
      </c>
      <c r="E13" s="3">
        <v>1</v>
      </c>
      <c r="F13" s="44">
        <v>54</v>
      </c>
    </row>
    <row r="14" spans="1:33" x14ac:dyDescent="0.25">
      <c r="A14" s="3">
        <v>13</v>
      </c>
      <c r="B14" s="3">
        <v>-1</v>
      </c>
      <c r="C14" s="3">
        <v>-1</v>
      </c>
      <c r="D14" s="3">
        <v>1</v>
      </c>
      <c r="E14" s="3">
        <v>1</v>
      </c>
      <c r="F14" s="41">
        <v>8</v>
      </c>
    </row>
    <row r="15" spans="1:33" x14ac:dyDescent="0.25">
      <c r="A15" s="3">
        <v>14</v>
      </c>
      <c r="B15" s="3">
        <v>1</v>
      </c>
      <c r="C15" s="3">
        <v>-1</v>
      </c>
      <c r="D15" s="3">
        <v>1</v>
      </c>
      <c r="E15" s="3">
        <v>1</v>
      </c>
      <c r="F15" s="42">
        <v>14</v>
      </c>
    </row>
    <row r="16" spans="1:33" x14ac:dyDescent="0.25">
      <c r="A16" s="3">
        <v>15</v>
      </c>
      <c r="B16" s="3">
        <v>-1</v>
      </c>
      <c r="C16" s="3">
        <v>1</v>
      </c>
      <c r="D16" s="3">
        <v>1</v>
      </c>
      <c r="E16" s="3">
        <v>1</v>
      </c>
      <c r="F16" s="43">
        <v>28</v>
      </c>
    </row>
    <row r="17" spans="1:6" x14ac:dyDescent="0.25">
      <c r="A17" s="3">
        <v>16</v>
      </c>
      <c r="B17" s="3">
        <v>1</v>
      </c>
      <c r="C17" s="3">
        <v>1</v>
      </c>
      <c r="D17" s="3">
        <v>1</v>
      </c>
      <c r="E17" s="3">
        <v>1</v>
      </c>
      <c r="F17" s="44">
        <v>61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5B9B-ECC7-4D77-9580-9C02C065E690}">
  <dimension ref="A1:BK22"/>
  <sheetViews>
    <sheetView workbookViewId="0">
      <selection activeCell="A2" sqref="A2:A17"/>
    </sheetView>
  </sheetViews>
  <sheetFormatPr defaultRowHeight="15" x14ac:dyDescent="0.25"/>
  <cols>
    <col min="38" max="38" width="12.42578125" bestFit="1" customWidth="1"/>
    <col min="60" max="62" width="2.7109375" bestFit="1" customWidth="1"/>
    <col min="63" max="63" width="6.42578125" bestFit="1" customWidth="1"/>
  </cols>
  <sheetData>
    <row r="1" spans="1:63" ht="15.75" x14ac:dyDescent="0.25">
      <c r="A1" s="3"/>
      <c r="B1" s="2" t="s">
        <v>33</v>
      </c>
      <c r="C1" s="2" t="s">
        <v>34</v>
      </c>
      <c r="D1" s="2" t="s">
        <v>42</v>
      </c>
      <c r="E1" s="2" t="s">
        <v>43</v>
      </c>
      <c r="F1" s="81" t="s">
        <v>44</v>
      </c>
      <c r="G1" s="81"/>
      <c r="H1" s="81"/>
      <c r="I1" s="81"/>
      <c r="J1" s="2" t="s">
        <v>28</v>
      </c>
      <c r="K1" s="2" t="s">
        <v>45</v>
      </c>
      <c r="L1" s="11" t="s">
        <v>33</v>
      </c>
      <c r="M1" s="11" t="s">
        <v>34</v>
      </c>
      <c r="N1" s="11" t="s">
        <v>42</v>
      </c>
      <c r="O1" s="11" t="s">
        <v>43</v>
      </c>
      <c r="P1" s="12" t="s">
        <v>39</v>
      </c>
      <c r="Q1" s="12" t="s">
        <v>46</v>
      </c>
      <c r="R1" s="12" t="s">
        <v>47</v>
      </c>
      <c r="S1" s="12" t="s">
        <v>48</v>
      </c>
      <c r="T1" s="12" t="s">
        <v>49</v>
      </c>
      <c r="U1" s="12" t="s">
        <v>50</v>
      </c>
      <c r="V1" s="13" t="s">
        <v>51</v>
      </c>
      <c r="W1" s="13" t="s">
        <v>52</v>
      </c>
      <c r="X1" s="13" t="s">
        <v>53</v>
      </c>
      <c r="Y1" s="13" t="s">
        <v>54</v>
      </c>
      <c r="Z1" s="14" t="s">
        <v>55</v>
      </c>
      <c r="AB1" s="3"/>
      <c r="AC1" s="2" t="s">
        <v>6</v>
      </c>
      <c r="AD1" s="2" t="s">
        <v>7</v>
      </c>
      <c r="AE1" s="2" t="s">
        <v>9</v>
      </c>
      <c r="AG1" s="21" t="s">
        <v>10</v>
      </c>
      <c r="AH1" s="21" t="s">
        <v>11</v>
      </c>
      <c r="AI1" s="21" t="s">
        <v>12</v>
      </c>
      <c r="AJ1" s="21" t="s">
        <v>13</v>
      </c>
      <c r="AK1" s="21"/>
      <c r="AL1" s="21" t="s">
        <v>57</v>
      </c>
      <c r="AM1" s="2" t="s">
        <v>33</v>
      </c>
      <c r="AN1" s="2" t="s">
        <v>34</v>
      </c>
      <c r="AO1" s="2" t="s">
        <v>42</v>
      </c>
      <c r="AP1" s="82" t="s">
        <v>56</v>
      </c>
      <c r="AQ1" s="82"/>
      <c r="AR1" s="82"/>
      <c r="AS1" s="82"/>
      <c r="AT1" s="46" t="s">
        <v>18</v>
      </c>
      <c r="AU1" s="46" t="s">
        <v>15</v>
      </c>
      <c r="AV1" s="46" t="s">
        <v>16</v>
      </c>
      <c r="AW1" s="46" t="s">
        <v>58</v>
      </c>
      <c r="AX1" s="46" t="s">
        <v>21</v>
      </c>
      <c r="AY1" s="46" t="s">
        <v>59</v>
      </c>
      <c r="BB1" s="3"/>
      <c r="BC1" s="58" t="s">
        <v>33</v>
      </c>
      <c r="BD1" s="58" t="s">
        <v>34</v>
      </c>
      <c r="BE1" s="58" t="s">
        <v>42</v>
      </c>
      <c r="BF1" s="28" t="s">
        <v>28</v>
      </c>
      <c r="BH1" s="30" t="s">
        <v>30</v>
      </c>
    </row>
    <row r="2" spans="1:63" x14ac:dyDescent="0.25">
      <c r="A2" s="3">
        <v>1</v>
      </c>
      <c r="B2" s="3">
        <v>-1</v>
      </c>
      <c r="C2" s="3">
        <v>-1</v>
      </c>
      <c r="D2" s="3">
        <v>-1</v>
      </c>
      <c r="E2" s="3">
        <v>-1</v>
      </c>
      <c r="F2" s="3">
        <v>378</v>
      </c>
      <c r="G2" s="3">
        <v>376</v>
      </c>
      <c r="H2" s="3">
        <v>379</v>
      </c>
      <c r="I2" s="3">
        <v>379</v>
      </c>
      <c r="J2" s="3">
        <f>AVERAGE(F2:I2)</f>
        <v>378</v>
      </c>
      <c r="K2" s="3">
        <v>2</v>
      </c>
      <c r="L2">
        <f>B2*$J2</f>
        <v>-378</v>
      </c>
      <c r="M2">
        <f t="shared" ref="M2:O2" si="0">C2*$J2</f>
        <v>-378</v>
      </c>
      <c r="N2">
        <f t="shared" si="0"/>
        <v>-378</v>
      </c>
      <c r="O2">
        <f t="shared" si="0"/>
        <v>-378</v>
      </c>
      <c r="P2">
        <f>B2*C2*J2</f>
        <v>378</v>
      </c>
      <c r="Q2">
        <f>B2*D2*J2</f>
        <v>378</v>
      </c>
      <c r="R2">
        <f>C2*D2*J2</f>
        <v>378</v>
      </c>
      <c r="S2">
        <f>B2*E2*J2</f>
        <v>378</v>
      </c>
      <c r="T2">
        <f>C2*E2*J2</f>
        <v>378</v>
      </c>
      <c r="U2">
        <f>D2*E2*J2</f>
        <v>378</v>
      </c>
      <c r="V2">
        <f>B2*C2*D2*J2</f>
        <v>-378</v>
      </c>
      <c r="W2">
        <f>B2*C2*E2*J2</f>
        <v>-378</v>
      </c>
      <c r="X2">
        <f>B2*D2*E2*J2</f>
        <v>-378</v>
      </c>
      <c r="Y2">
        <f>C2*D2*E2*J2</f>
        <v>-378</v>
      </c>
      <c r="Z2">
        <f>B2*C2*D2*E2*J2</f>
        <v>378</v>
      </c>
      <c r="AB2" s="3" t="s">
        <v>53</v>
      </c>
      <c r="AC2" s="55">
        <v>-0.125</v>
      </c>
      <c r="AD2" s="55">
        <f t="shared" ref="AD2:AD16" si="1">AC2^2</f>
        <v>1.5625E-2</v>
      </c>
      <c r="AE2" s="55">
        <f t="shared" ref="AE2:AE16" si="2">AD2/$AD$17*100</f>
        <v>5.7075345163149871E-4</v>
      </c>
      <c r="AG2" s="5">
        <v>0</v>
      </c>
      <c r="AH2" s="5">
        <f>1/15</f>
        <v>6.6666666666666666E-2</v>
      </c>
      <c r="AI2" s="5">
        <f>(AG2+AH2)/2</f>
        <v>3.3333333333333333E-2</v>
      </c>
      <c r="AJ2" s="5">
        <f>NORMSINV(AI2)</f>
        <v>-1.8339146358159142</v>
      </c>
      <c r="AK2" s="60"/>
      <c r="AL2" s="1">
        <v>1</v>
      </c>
      <c r="AM2" s="3">
        <v>-1</v>
      </c>
      <c r="AN2" s="3">
        <v>-1</v>
      </c>
      <c r="AO2" s="3">
        <v>-1</v>
      </c>
      <c r="AP2" s="3">
        <v>378</v>
      </c>
      <c r="AQ2" s="3">
        <v>372</v>
      </c>
      <c r="AR2" s="3">
        <v>380</v>
      </c>
      <c r="AS2" s="3">
        <v>378</v>
      </c>
      <c r="AT2" s="1">
        <f>VAR(AP2:AS2)</f>
        <v>12</v>
      </c>
      <c r="AU2" s="47">
        <v>4</v>
      </c>
      <c r="AV2">
        <f>AU2-1</f>
        <v>3</v>
      </c>
      <c r="AW2">
        <f>AT2*AV2</f>
        <v>36</v>
      </c>
      <c r="AX2">
        <v>0.5</v>
      </c>
      <c r="AY2">
        <f>AX2^2</f>
        <v>0.25</v>
      </c>
      <c r="BB2" s="3">
        <v>1</v>
      </c>
      <c r="BC2" s="3">
        <v>-1</v>
      </c>
      <c r="BD2" s="3">
        <v>-1</v>
      </c>
      <c r="BE2" s="3">
        <v>-1</v>
      </c>
      <c r="BF2" s="3">
        <v>378</v>
      </c>
    </row>
    <row r="3" spans="1:63" x14ac:dyDescent="0.25">
      <c r="A3" s="3">
        <v>2</v>
      </c>
      <c r="B3" s="3">
        <v>1</v>
      </c>
      <c r="C3" s="3">
        <v>-1</v>
      </c>
      <c r="D3" s="3">
        <v>-1</v>
      </c>
      <c r="E3" s="3">
        <v>-1</v>
      </c>
      <c r="F3" s="3">
        <v>415</v>
      </c>
      <c r="G3" s="3">
        <v>416</v>
      </c>
      <c r="H3" s="3">
        <v>416</v>
      </c>
      <c r="I3" s="3">
        <v>417</v>
      </c>
      <c r="J3" s="3">
        <f t="shared" ref="J3:J17" si="3">AVERAGE(F3:I3)</f>
        <v>416</v>
      </c>
      <c r="K3" s="3">
        <v>0.67</v>
      </c>
      <c r="L3">
        <f t="shared" ref="L3:L17" si="4">B3*$J3</f>
        <v>416</v>
      </c>
      <c r="M3">
        <f t="shared" ref="M3:M17" si="5">C3*$J3</f>
        <v>-416</v>
      </c>
      <c r="N3">
        <f t="shared" ref="N3:N17" si="6">D3*$J3</f>
        <v>-416</v>
      </c>
      <c r="O3">
        <f t="shared" ref="O3:O17" si="7">E3*$J3</f>
        <v>-416</v>
      </c>
      <c r="P3">
        <f t="shared" ref="P3:P17" si="8">B3*C3*J3</f>
        <v>-416</v>
      </c>
      <c r="Q3">
        <f t="shared" ref="Q3:Q17" si="9">B3*D3*J3</f>
        <v>-416</v>
      </c>
      <c r="R3">
        <f t="shared" ref="R3:R17" si="10">C3*D3*J3</f>
        <v>416</v>
      </c>
      <c r="S3">
        <f t="shared" ref="S3:S17" si="11">B3*E3*J3</f>
        <v>-416</v>
      </c>
      <c r="T3">
        <f t="shared" ref="T3:T17" si="12">C3*E3*J3</f>
        <v>416</v>
      </c>
      <c r="U3">
        <f t="shared" ref="U3:U17" si="13">D3*E3*J3</f>
        <v>416</v>
      </c>
      <c r="V3">
        <f t="shared" ref="V3:V17" si="14">B3*C3*D3*J3</f>
        <v>416</v>
      </c>
      <c r="W3">
        <f t="shared" ref="W3:W17" si="15">B3*C3*E3*J3</f>
        <v>416</v>
      </c>
      <c r="X3">
        <f t="shared" ref="X3:X17" si="16">B3*D3*E3*J3</f>
        <v>416</v>
      </c>
      <c r="Y3">
        <f t="shared" ref="Y3:Y17" si="17">C3*D3*E3*J3</f>
        <v>-416</v>
      </c>
      <c r="Z3">
        <f t="shared" ref="Z3:Z17" si="18">B3*C3*D3*E3*J3</f>
        <v>-416</v>
      </c>
      <c r="AB3" s="3" t="s">
        <v>55</v>
      </c>
      <c r="AC3" s="55">
        <v>0.125</v>
      </c>
      <c r="AD3" s="55">
        <f t="shared" si="1"/>
        <v>1.5625E-2</v>
      </c>
      <c r="AE3" s="55">
        <f t="shared" si="2"/>
        <v>5.7075345163149871E-4</v>
      </c>
      <c r="AG3" s="5">
        <f>AH2</f>
        <v>6.6666666666666666E-2</v>
      </c>
      <c r="AH3" s="5">
        <f>AG3+1/15</f>
        <v>0.13333333333333333</v>
      </c>
      <c r="AI3" s="5">
        <f t="shared" ref="AI3:AI16" si="19">(AG3+AH3)/2</f>
        <v>0.1</v>
      </c>
      <c r="AJ3" s="5">
        <f t="shared" ref="AJ3:AJ16" si="20">NORMSINV(AI3)</f>
        <v>-1.2815515655446006</v>
      </c>
      <c r="AK3" s="60"/>
      <c r="AL3" s="1">
        <v>2</v>
      </c>
      <c r="AM3" s="3">
        <v>1</v>
      </c>
      <c r="AN3" s="3">
        <v>-1</v>
      </c>
      <c r="AO3" s="3">
        <v>-1</v>
      </c>
      <c r="AP3" s="3">
        <v>416</v>
      </c>
      <c r="AQ3" s="3">
        <v>390</v>
      </c>
      <c r="AR3" s="3">
        <v>415</v>
      </c>
      <c r="AS3" s="3">
        <v>392</v>
      </c>
      <c r="AT3" s="1">
        <f t="shared" ref="AT3:AT5" si="21">VAR(AP3:AS3)</f>
        <v>200.91666666666666</v>
      </c>
      <c r="AU3" s="47">
        <v>4</v>
      </c>
      <c r="AV3">
        <f t="shared" ref="AV3:AV5" si="22">AU3-1</f>
        <v>3</v>
      </c>
      <c r="AW3">
        <f t="shared" ref="AW3:AW5" si="23">AT3*AV3</f>
        <v>602.75</v>
      </c>
      <c r="AX3">
        <v>0.5</v>
      </c>
      <c r="AY3">
        <f t="shared" ref="AY3:AY5" si="24">AX3^2</f>
        <v>0.25</v>
      </c>
      <c r="BB3" s="3">
        <v>2</v>
      </c>
      <c r="BC3" s="3">
        <v>1</v>
      </c>
      <c r="BD3" s="3">
        <v>-1</v>
      </c>
      <c r="BE3" s="3">
        <v>-1</v>
      </c>
      <c r="BF3" s="3">
        <v>415</v>
      </c>
      <c r="BH3" s="31" t="s">
        <v>29</v>
      </c>
    </row>
    <row r="4" spans="1:63" x14ac:dyDescent="0.25">
      <c r="A4" s="3">
        <v>3</v>
      </c>
      <c r="B4" s="3">
        <v>-1</v>
      </c>
      <c r="C4" s="3">
        <v>1</v>
      </c>
      <c r="D4" s="3">
        <v>-1</v>
      </c>
      <c r="E4" s="3">
        <v>-1</v>
      </c>
      <c r="F4" s="3">
        <v>380</v>
      </c>
      <c r="G4" s="3">
        <v>379</v>
      </c>
      <c r="H4" s="3">
        <v>382</v>
      </c>
      <c r="I4" s="3">
        <v>383</v>
      </c>
      <c r="J4" s="3">
        <f t="shared" si="3"/>
        <v>381</v>
      </c>
      <c r="K4" s="3">
        <v>3.33</v>
      </c>
      <c r="L4">
        <f t="shared" si="4"/>
        <v>-381</v>
      </c>
      <c r="M4">
        <f t="shared" si="5"/>
        <v>381</v>
      </c>
      <c r="N4">
        <f t="shared" si="6"/>
        <v>-381</v>
      </c>
      <c r="O4">
        <f t="shared" si="7"/>
        <v>-381</v>
      </c>
      <c r="P4">
        <f t="shared" si="8"/>
        <v>-381</v>
      </c>
      <c r="Q4">
        <f t="shared" si="9"/>
        <v>381</v>
      </c>
      <c r="R4">
        <f t="shared" si="10"/>
        <v>-381</v>
      </c>
      <c r="S4">
        <f t="shared" si="11"/>
        <v>381</v>
      </c>
      <c r="T4">
        <f t="shared" si="12"/>
        <v>-381</v>
      </c>
      <c r="U4">
        <f t="shared" si="13"/>
        <v>381</v>
      </c>
      <c r="V4">
        <f t="shared" si="14"/>
        <v>381</v>
      </c>
      <c r="W4">
        <f t="shared" si="15"/>
        <v>381</v>
      </c>
      <c r="X4">
        <f t="shared" si="16"/>
        <v>-381</v>
      </c>
      <c r="Y4">
        <f t="shared" si="17"/>
        <v>381</v>
      </c>
      <c r="Z4">
        <f t="shared" si="18"/>
        <v>-381</v>
      </c>
      <c r="AB4" s="3" t="s">
        <v>51</v>
      </c>
      <c r="AC4" s="55">
        <v>-0.375</v>
      </c>
      <c r="AD4" s="55">
        <f t="shared" si="1"/>
        <v>0.140625</v>
      </c>
      <c r="AE4" s="55">
        <f t="shared" si="2"/>
        <v>5.1367810646834886E-3</v>
      </c>
      <c r="AG4" s="5">
        <f t="shared" ref="AG4:AG16" si="25">AH3</f>
        <v>0.13333333333333333</v>
      </c>
      <c r="AH4" s="5">
        <f t="shared" ref="AH4:AH16" si="26">AG4+1/15</f>
        <v>0.2</v>
      </c>
      <c r="AI4" s="5">
        <f t="shared" si="19"/>
        <v>0.16666666666666669</v>
      </c>
      <c r="AJ4" s="5">
        <f t="shared" si="20"/>
        <v>-0.96742156610170171</v>
      </c>
      <c r="AK4" s="60"/>
      <c r="AL4" s="1">
        <v>3</v>
      </c>
      <c r="AM4" s="3">
        <v>-1</v>
      </c>
      <c r="AN4" s="3">
        <v>1</v>
      </c>
      <c r="AO4" s="3">
        <v>-1</v>
      </c>
      <c r="AP4" s="3">
        <v>381</v>
      </c>
      <c r="AQ4" s="3">
        <v>385</v>
      </c>
      <c r="AR4" s="3">
        <v>371</v>
      </c>
      <c r="AS4" s="3">
        <v>376</v>
      </c>
      <c r="AT4" s="1">
        <f t="shared" si="21"/>
        <v>36.916666666666664</v>
      </c>
      <c r="AU4" s="47">
        <v>4</v>
      </c>
      <c r="AV4">
        <f t="shared" si="22"/>
        <v>3</v>
      </c>
      <c r="AW4">
        <f t="shared" si="23"/>
        <v>110.75</v>
      </c>
      <c r="AX4">
        <v>0.5</v>
      </c>
      <c r="AY4">
        <f t="shared" si="24"/>
        <v>0.25</v>
      </c>
      <c r="BB4" s="3">
        <v>3</v>
      </c>
      <c r="BC4" s="3">
        <v>-1</v>
      </c>
      <c r="BD4" s="3">
        <v>1</v>
      </c>
      <c r="BE4" s="3">
        <v>-1</v>
      </c>
      <c r="BF4" s="3">
        <v>380</v>
      </c>
    </row>
    <row r="5" spans="1:63" x14ac:dyDescent="0.25">
      <c r="A5" s="3">
        <v>4</v>
      </c>
      <c r="B5" s="3">
        <v>1</v>
      </c>
      <c r="C5" s="3">
        <v>1</v>
      </c>
      <c r="D5" s="3">
        <v>-1</v>
      </c>
      <c r="E5" s="3">
        <v>-1</v>
      </c>
      <c r="F5" s="3">
        <v>450</v>
      </c>
      <c r="G5" s="3">
        <v>446</v>
      </c>
      <c r="H5" s="3">
        <v>449</v>
      </c>
      <c r="I5" s="3">
        <v>447</v>
      </c>
      <c r="J5" s="3">
        <f t="shared" si="3"/>
        <v>448</v>
      </c>
      <c r="K5" s="3">
        <v>3.33</v>
      </c>
      <c r="L5">
        <f t="shared" si="4"/>
        <v>448</v>
      </c>
      <c r="M5">
        <f t="shared" si="5"/>
        <v>448</v>
      </c>
      <c r="N5">
        <f t="shared" si="6"/>
        <v>-448</v>
      </c>
      <c r="O5">
        <f t="shared" si="7"/>
        <v>-448</v>
      </c>
      <c r="P5">
        <f t="shared" si="8"/>
        <v>448</v>
      </c>
      <c r="Q5">
        <f t="shared" si="9"/>
        <v>-448</v>
      </c>
      <c r="R5">
        <f t="shared" si="10"/>
        <v>-448</v>
      </c>
      <c r="S5">
        <f t="shared" si="11"/>
        <v>-448</v>
      </c>
      <c r="T5">
        <f t="shared" si="12"/>
        <v>-448</v>
      </c>
      <c r="U5">
        <f t="shared" si="13"/>
        <v>448</v>
      </c>
      <c r="V5">
        <f t="shared" si="14"/>
        <v>-448</v>
      </c>
      <c r="W5">
        <f t="shared" si="15"/>
        <v>-448</v>
      </c>
      <c r="X5">
        <f t="shared" si="16"/>
        <v>448</v>
      </c>
      <c r="Y5">
        <f t="shared" si="17"/>
        <v>448</v>
      </c>
      <c r="Z5">
        <f t="shared" si="18"/>
        <v>448</v>
      </c>
      <c r="AB5" s="3" t="s">
        <v>54</v>
      </c>
      <c r="AC5" s="55">
        <v>-0.625</v>
      </c>
      <c r="AD5" s="55">
        <f t="shared" si="1"/>
        <v>0.390625</v>
      </c>
      <c r="AE5" s="55">
        <f t="shared" si="2"/>
        <v>1.4268836290787467E-2</v>
      </c>
      <c r="AG5" s="5">
        <f t="shared" si="25"/>
        <v>0.2</v>
      </c>
      <c r="AH5" s="5">
        <f t="shared" si="26"/>
        <v>0.26666666666666666</v>
      </c>
      <c r="AI5" s="5">
        <f t="shared" si="19"/>
        <v>0.23333333333333334</v>
      </c>
      <c r="AJ5" s="5">
        <f t="shared" si="20"/>
        <v>-0.72791329088164469</v>
      </c>
      <c r="AK5" s="60"/>
      <c r="AL5" s="1">
        <v>4</v>
      </c>
      <c r="AM5" s="3">
        <v>1</v>
      </c>
      <c r="AN5" s="3">
        <v>1</v>
      </c>
      <c r="AO5" s="3">
        <v>-1</v>
      </c>
      <c r="AP5" s="3">
        <v>448</v>
      </c>
      <c r="AQ5" s="3">
        <v>430</v>
      </c>
      <c r="AR5" s="3">
        <v>446</v>
      </c>
      <c r="AS5" s="3">
        <v>429</v>
      </c>
      <c r="AT5" s="1">
        <f t="shared" si="21"/>
        <v>102.91666666666667</v>
      </c>
      <c r="AU5" s="47">
        <v>4</v>
      </c>
      <c r="AV5">
        <f t="shared" si="22"/>
        <v>3</v>
      </c>
      <c r="AW5">
        <f t="shared" si="23"/>
        <v>308.75</v>
      </c>
      <c r="AX5">
        <v>0.5</v>
      </c>
      <c r="AY5">
        <f t="shared" si="24"/>
        <v>0.25</v>
      </c>
      <c r="BB5" s="3">
        <v>4</v>
      </c>
      <c r="BC5" s="3">
        <v>1</v>
      </c>
      <c r="BD5" s="3">
        <v>1</v>
      </c>
      <c r="BE5" s="3">
        <v>-1</v>
      </c>
      <c r="BF5" s="3">
        <v>450</v>
      </c>
      <c r="BH5" s="6" t="s">
        <v>31</v>
      </c>
    </row>
    <row r="6" spans="1:63" ht="15.75" thickBot="1" x14ac:dyDescent="0.3">
      <c r="A6" s="3">
        <v>5</v>
      </c>
      <c r="B6" s="3">
        <v>-1</v>
      </c>
      <c r="C6" s="3">
        <v>-1</v>
      </c>
      <c r="D6" s="3">
        <v>1</v>
      </c>
      <c r="E6" s="3">
        <v>-1</v>
      </c>
      <c r="F6" s="3">
        <v>375</v>
      </c>
      <c r="G6" s="3">
        <v>371</v>
      </c>
      <c r="H6" s="3">
        <v>373</v>
      </c>
      <c r="I6" s="3">
        <v>369</v>
      </c>
      <c r="J6" s="3">
        <f t="shared" si="3"/>
        <v>372</v>
      </c>
      <c r="K6" s="3">
        <v>6.67</v>
      </c>
      <c r="L6">
        <f t="shared" si="4"/>
        <v>-372</v>
      </c>
      <c r="M6">
        <f t="shared" si="5"/>
        <v>-372</v>
      </c>
      <c r="N6">
        <f t="shared" si="6"/>
        <v>372</v>
      </c>
      <c r="O6">
        <f t="shared" si="7"/>
        <v>-372</v>
      </c>
      <c r="P6">
        <f t="shared" si="8"/>
        <v>372</v>
      </c>
      <c r="Q6">
        <f t="shared" si="9"/>
        <v>-372</v>
      </c>
      <c r="R6">
        <f t="shared" si="10"/>
        <v>-372</v>
      </c>
      <c r="S6">
        <f t="shared" si="11"/>
        <v>372</v>
      </c>
      <c r="T6">
        <f t="shared" si="12"/>
        <v>372</v>
      </c>
      <c r="U6">
        <f t="shared" si="13"/>
        <v>-372</v>
      </c>
      <c r="V6">
        <f t="shared" si="14"/>
        <v>372</v>
      </c>
      <c r="W6">
        <f t="shared" si="15"/>
        <v>-372</v>
      </c>
      <c r="X6">
        <f t="shared" si="16"/>
        <v>372</v>
      </c>
      <c r="Y6">
        <f t="shared" si="17"/>
        <v>372</v>
      </c>
      <c r="Z6">
        <f t="shared" si="18"/>
        <v>-372</v>
      </c>
      <c r="AB6" s="3" t="s">
        <v>48</v>
      </c>
      <c r="AC6" s="55">
        <v>1.125</v>
      </c>
      <c r="AD6" s="55">
        <f t="shared" si="1"/>
        <v>1.265625</v>
      </c>
      <c r="AE6" s="55">
        <f t="shared" si="2"/>
        <v>4.6231029582151396E-2</v>
      </c>
      <c r="AG6" s="5">
        <f t="shared" si="25"/>
        <v>0.26666666666666666</v>
      </c>
      <c r="AH6" s="5">
        <f t="shared" si="26"/>
        <v>0.33333333333333331</v>
      </c>
      <c r="AI6" s="5">
        <f t="shared" si="19"/>
        <v>0.3</v>
      </c>
      <c r="AJ6" s="5">
        <f t="shared" si="20"/>
        <v>-0.52440051270804089</v>
      </c>
      <c r="AK6" s="60"/>
      <c r="AX6" s="62" t="s">
        <v>60</v>
      </c>
      <c r="AY6" s="62">
        <f>SUM(AY1:AY5)</f>
        <v>1</v>
      </c>
      <c r="BB6" s="3">
        <v>5</v>
      </c>
      <c r="BC6" s="3">
        <v>-1</v>
      </c>
      <c r="BD6" s="3">
        <v>-1</v>
      </c>
      <c r="BE6" s="3">
        <v>1</v>
      </c>
      <c r="BF6" s="3">
        <v>375</v>
      </c>
    </row>
    <row r="7" spans="1:63" x14ac:dyDescent="0.25">
      <c r="A7" s="3">
        <v>6</v>
      </c>
      <c r="B7" s="3">
        <v>1</v>
      </c>
      <c r="C7" s="3">
        <v>-1</v>
      </c>
      <c r="D7" s="3">
        <v>1</v>
      </c>
      <c r="E7" s="3">
        <v>-1</v>
      </c>
      <c r="F7" s="3">
        <v>391</v>
      </c>
      <c r="G7" s="3">
        <v>390</v>
      </c>
      <c r="H7" s="3">
        <v>388</v>
      </c>
      <c r="I7" s="3">
        <v>391</v>
      </c>
      <c r="J7" s="3">
        <f t="shared" si="3"/>
        <v>390</v>
      </c>
      <c r="K7" s="3">
        <v>2</v>
      </c>
      <c r="L7">
        <f t="shared" si="4"/>
        <v>390</v>
      </c>
      <c r="M7">
        <f t="shared" si="5"/>
        <v>-390</v>
      </c>
      <c r="N7">
        <f t="shared" si="6"/>
        <v>390</v>
      </c>
      <c r="O7">
        <f t="shared" si="7"/>
        <v>-390</v>
      </c>
      <c r="P7">
        <f t="shared" si="8"/>
        <v>-390</v>
      </c>
      <c r="Q7">
        <f t="shared" si="9"/>
        <v>390</v>
      </c>
      <c r="R7">
        <f t="shared" si="10"/>
        <v>-390</v>
      </c>
      <c r="S7">
        <f t="shared" si="11"/>
        <v>-390</v>
      </c>
      <c r="T7">
        <f t="shared" si="12"/>
        <v>390</v>
      </c>
      <c r="U7">
        <f t="shared" si="13"/>
        <v>-390</v>
      </c>
      <c r="V7">
        <f t="shared" si="14"/>
        <v>-390</v>
      </c>
      <c r="W7">
        <f t="shared" si="15"/>
        <v>390</v>
      </c>
      <c r="X7">
        <f t="shared" si="16"/>
        <v>-390</v>
      </c>
      <c r="Y7">
        <f t="shared" si="17"/>
        <v>390</v>
      </c>
      <c r="Z7">
        <f t="shared" si="18"/>
        <v>390</v>
      </c>
      <c r="AB7" s="3" t="s">
        <v>50</v>
      </c>
      <c r="AC7" s="55">
        <v>1.125</v>
      </c>
      <c r="AD7" s="55">
        <f t="shared" si="1"/>
        <v>1.265625</v>
      </c>
      <c r="AE7" s="55">
        <f t="shared" si="2"/>
        <v>4.6231029582151396E-2</v>
      </c>
      <c r="AG7" s="5">
        <f t="shared" si="25"/>
        <v>0.33333333333333331</v>
      </c>
      <c r="AH7" s="5">
        <f t="shared" si="26"/>
        <v>0.39999999999999997</v>
      </c>
      <c r="AI7" s="5">
        <f t="shared" si="19"/>
        <v>0.36666666666666664</v>
      </c>
      <c r="AJ7" s="5">
        <f t="shared" si="20"/>
        <v>-0.34069482708779553</v>
      </c>
      <c r="AK7" s="60"/>
      <c r="BB7" s="3">
        <v>6</v>
      </c>
      <c r="BC7" s="3">
        <v>1</v>
      </c>
      <c r="BD7" s="3">
        <v>-1</v>
      </c>
      <c r="BE7" s="3">
        <v>1</v>
      </c>
      <c r="BF7" s="3">
        <v>391</v>
      </c>
      <c r="BH7" s="68" t="s">
        <v>33</v>
      </c>
      <c r="BI7" s="69" t="s">
        <v>34</v>
      </c>
      <c r="BJ7" s="69" t="s">
        <v>42</v>
      </c>
      <c r="BK7" s="70" t="s">
        <v>28</v>
      </c>
    </row>
    <row r="8" spans="1:63" x14ac:dyDescent="0.25">
      <c r="A8" s="3">
        <v>7</v>
      </c>
      <c r="B8" s="3">
        <v>-1</v>
      </c>
      <c r="C8" s="3">
        <v>1</v>
      </c>
      <c r="D8" s="3">
        <v>1</v>
      </c>
      <c r="E8" s="3">
        <v>-1</v>
      </c>
      <c r="F8" s="3">
        <v>384</v>
      </c>
      <c r="G8" s="3">
        <v>385</v>
      </c>
      <c r="H8" s="3">
        <v>386</v>
      </c>
      <c r="I8" s="3">
        <v>385</v>
      </c>
      <c r="J8" s="3">
        <f t="shared" si="3"/>
        <v>385</v>
      </c>
      <c r="K8" s="3">
        <v>0.67</v>
      </c>
      <c r="L8">
        <f t="shared" si="4"/>
        <v>-385</v>
      </c>
      <c r="M8">
        <f t="shared" si="5"/>
        <v>385</v>
      </c>
      <c r="N8">
        <f t="shared" si="6"/>
        <v>385</v>
      </c>
      <c r="O8">
        <f t="shared" si="7"/>
        <v>-385</v>
      </c>
      <c r="P8">
        <f t="shared" si="8"/>
        <v>-385</v>
      </c>
      <c r="Q8">
        <f t="shared" si="9"/>
        <v>-385</v>
      </c>
      <c r="R8">
        <f t="shared" si="10"/>
        <v>385</v>
      </c>
      <c r="S8">
        <f t="shared" si="11"/>
        <v>385</v>
      </c>
      <c r="T8">
        <f t="shared" si="12"/>
        <v>-385</v>
      </c>
      <c r="U8">
        <f t="shared" si="13"/>
        <v>-385</v>
      </c>
      <c r="V8">
        <f t="shared" si="14"/>
        <v>-385</v>
      </c>
      <c r="W8">
        <f t="shared" si="15"/>
        <v>385</v>
      </c>
      <c r="X8">
        <f t="shared" si="16"/>
        <v>385</v>
      </c>
      <c r="Y8">
        <f t="shared" si="17"/>
        <v>-385</v>
      </c>
      <c r="Z8">
        <f t="shared" si="18"/>
        <v>385</v>
      </c>
      <c r="AB8" s="3" t="s">
        <v>43</v>
      </c>
      <c r="AC8" s="55">
        <v>-1.625</v>
      </c>
      <c r="AD8" s="55">
        <f t="shared" si="1"/>
        <v>2.640625</v>
      </c>
      <c r="AE8" s="55">
        <f t="shared" si="2"/>
        <v>9.6457333325723288E-2</v>
      </c>
      <c r="AG8" s="5">
        <f t="shared" si="25"/>
        <v>0.39999999999999997</v>
      </c>
      <c r="AH8" s="5">
        <f t="shared" si="26"/>
        <v>0.46666666666666662</v>
      </c>
      <c r="AI8" s="5">
        <f t="shared" si="19"/>
        <v>0.43333333333333329</v>
      </c>
      <c r="AJ8" s="5">
        <f t="shared" si="20"/>
        <v>-0.16789400478810559</v>
      </c>
      <c r="AK8" s="60"/>
      <c r="BB8" s="3">
        <v>7</v>
      </c>
      <c r="BC8" s="3">
        <v>-1</v>
      </c>
      <c r="BD8" s="3">
        <v>1</v>
      </c>
      <c r="BE8" s="3">
        <v>1</v>
      </c>
      <c r="BF8" s="3">
        <v>384</v>
      </c>
      <c r="BH8" s="35">
        <v>-1</v>
      </c>
      <c r="BI8" s="36">
        <v>-1</v>
      </c>
      <c r="BJ8" s="36">
        <v>-1</v>
      </c>
      <c r="BK8" s="37">
        <v>379.5</v>
      </c>
    </row>
    <row r="9" spans="1:63" x14ac:dyDescent="0.25">
      <c r="A9" s="3">
        <v>8</v>
      </c>
      <c r="B9" s="3">
        <v>1</v>
      </c>
      <c r="C9" s="3">
        <v>1</v>
      </c>
      <c r="D9" s="3">
        <v>1</v>
      </c>
      <c r="E9" s="3">
        <v>-1</v>
      </c>
      <c r="F9" s="3">
        <v>426</v>
      </c>
      <c r="G9" s="3">
        <v>433</v>
      </c>
      <c r="H9" s="3">
        <v>430</v>
      </c>
      <c r="I9" s="3">
        <v>431</v>
      </c>
      <c r="J9" s="3">
        <f t="shared" si="3"/>
        <v>430</v>
      </c>
      <c r="K9" s="3">
        <v>8.67</v>
      </c>
      <c r="L9">
        <f t="shared" si="4"/>
        <v>430</v>
      </c>
      <c r="M9">
        <f t="shared" si="5"/>
        <v>430</v>
      </c>
      <c r="N9">
        <f t="shared" si="6"/>
        <v>430</v>
      </c>
      <c r="O9">
        <f t="shared" si="7"/>
        <v>-430</v>
      </c>
      <c r="P9">
        <f t="shared" si="8"/>
        <v>430</v>
      </c>
      <c r="Q9">
        <f t="shared" si="9"/>
        <v>430</v>
      </c>
      <c r="R9">
        <f t="shared" si="10"/>
        <v>430</v>
      </c>
      <c r="S9">
        <f t="shared" si="11"/>
        <v>-430</v>
      </c>
      <c r="T9">
        <f t="shared" si="12"/>
        <v>-430</v>
      </c>
      <c r="U9">
        <f t="shared" si="13"/>
        <v>-430</v>
      </c>
      <c r="V9">
        <f t="shared" si="14"/>
        <v>430</v>
      </c>
      <c r="W9">
        <f t="shared" si="15"/>
        <v>-430</v>
      </c>
      <c r="X9">
        <f t="shared" si="16"/>
        <v>-430</v>
      </c>
      <c r="Y9">
        <f t="shared" si="17"/>
        <v>-430</v>
      </c>
      <c r="Z9">
        <f t="shared" si="18"/>
        <v>-430</v>
      </c>
      <c r="AB9" s="3" t="s">
        <v>52</v>
      </c>
      <c r="AC9" s="55">
        <v>2.875</v>
      </c>
      <c r="AD9" s="55">
        <f t="shared" si="1"/>
        <v>8.265625</v>
      </c>
      <c r="AE9" s="55">
        <f t="shared" si="2"/>
        <v>0.30192857591306282</v>
      </c>
      <c r="AG9" s="5">
        <f t="shared" si="25"/>
        <v>0.46666666666666662</v>
      </c>
      <c r="AH9" s="5">
        <f t="shared" si="26"/>
        <v>0.53333333333333333</v>
      </c>
      <c r="AI9" s="5">
        <f t="shared" si="19"/>
        <v>0.5</v>
      </c>
      <c r="AJ9" s="5">
        <f t="shared" si="20"/>
        <v>0</v>
      </c>
      <c r="AK9" s="60"/>
      <c r="BB9" s="3">
        <v>8</v>
      </c>
      <c r="BC9" s="3">
        <v>1</v>
      </c>
      <c r="BD9" s="3">
        <v>1</v>
      </c>
      <c r="BE9" s="3">
        <v>1</v>
      </c>
      <c r="BF9" s="3">
        <v>426</v>
      </c>
      <c r="BH9" s="35">
        <v>1</v>
      </c>
      <c r="BI9" s="36">
        <v>-1</v>
      </c>
      <c r="BJ9" s="36">
        <v>-1</v>
      </c>
      <c r="BK9" s="37">
        <v>415.5</v>
      </c>
    </row>
    <row r="10" spans="1:63" x14ac:dyDescent="0.25">
      <c r="A10" s="3">
        <v>9</v>
      </c>
      <c r="B10" s="3">
        <v>-1</v>
      </c>
      <c r="C10" s="3">
        <v>-1</v>
      </c>
      <c r="D10" s="3">
        <v>-1</v>
      </c>
      <c r="E10" s="3">
        <v>1</v>
      </c>
      <c r="F10" s="3">
        <v>381</v>
      </c>
      <c r="G10" s="3">
        <v>381</v>
      </c>
      <c r="H10" s="3">
        <v>375</v>
      </c>
      <c r="I10" s="3">
        <v>383</v>
      </c>
      <c r="J10" s="3">
        <f t="shared" si="3"/>
        <v>380</v>
      </c>
      <c r="K10" s="3">
        <v>12</v>
      </c>
      <c r="L10">
        <f t="shared" si="4"/>
        <v>-380</v>
      </c>
      <c r="M10">
        <f t="shared" si="5"/>
        <v>-380</v>
      </c>
      <c r="N10">
        <f t="shared" si="6"/>
        <v>-380</v>
      </c>
      <c r="O10">
        <f t="shared" si="7"/>
        <v>380</v>
      </c>
      <c r="P10">
        <f t="shared" si="8"/>
        <v>380</v>
      </c>
      <c r="Q10">
        <f t="shared" si="9"/>
        <v>380</v>
      </c>
      <c r="R10">
        <f t="shared" si="10"/>
        <v>380</v>
      </c>
      <c r="S10">
        <f t="shared" si="11"/>
        <v>-380</v>
      </c>
      <c r="T10">
        <f t="shared" si="12"/>
        <v>-380</v>
      </c>
      <c r="U10">
        <f t="shared" si="13"/>
        <v>-380</v>
      </c>
      <c r="V10">
        <f t="shared" si="14"/>
        <v>-380</v>
      </c>
      <c r="W10">
        <f t="shared" si="15"/>
        <v>380</v>
      </c>
      <c r="X10">
        <f t="shared" si="16"/>
        <v>380</v>
      </c>
      <c r="Y10">
        <f t="shared" si="17"/>
        <v>380</v>
      </c>
      <c r="Z10">
        <f t="shared" si="18"/>
        <v>-380</v>
      </c>
      <c r="AB10" s="3" t="s">
        <v>49</v>
      </c>
      <c r="AC10" s="55">
        <v>-3.875</v>
      </c>
      <c r="AD10" s="55">
        <f t="shared" si="1"/>
        <v>15.015625</v>
      </c>
      <c r="AE10" s="55">
        <f t="shared" si="2"/>
        <v>0.54849406701787029</v>
      </c>
      <c r="AG10" s="5">
        <f t="shared" si="25"/>
        <v>0.53333333333333333</v>
      </c>
      <c r="AH10" s="5">
        <f t="shared" si="26"/>
        <v>0.6</v>
      </c>
      <c r="AI10" s="5">
        <f t="shared" si="19"/>
        <v>0.56666666666666665</v>
      </c>
      <c r="AJ10" s="5">
        <f t="shared" si="20"/>
        <v>0.16789400478810546</v>
      </c>
      <c r="AK10" s="60"/>
      <c r="AT10" s="79" t="s">
        <v>19</v>
      </c>
      <c r="AU10" s="79"/>
      <c r="AV10" s="79"/>
      <c r="AW10" s="79"/>
      <c r="AX10" s="79" t="s">
        <v>23</v>
      </c>
      <c r="AY10" s="79"/>
      <c r="AZ10" s="79"/>
      <c r="BB10" s="3">
        <v>9</v>
      </c>
      <c r="BC10" s="3">
        <v>-1</v>
      </c>
      <c r="BD10" s="3">
        <v>-1</v>
      </c>
      <c r="BE10" s="3">
        <v>-1</v>
      </c>
      <c r="BF10" s="3">
        <v>381</v>
      </c>
      <c r="BH10" s="35">
        <v>-1</v>
      </c>
      <c r="BI10" s="36">
        <v>-1</v>
      </c>
      <c r="BJ10" s="36">
        <v>1</v>
      </c>
      <c r="BK10" s="37">
        <v>376</v>
      </c>
    </row>
    <row r="11" spans="1:63" x14ac:dyDescent="0.25">
      <c r="A11" s="3">
        <v>10</v>
      </c>
      <c r="B11" s="3">
        <v>1</v>
      </c>
      <c r="C11" s="3">
        <v>-1</v>
      </c>
      <c r="D11" s="3">
        <v>-1</v>
      </c>
      <c r="E11" s="3">
        <v>1</v>
      </c>
      <c r="F11" s="3">
        <v>416</v>
      </c>
      <c r="G11" s="3">
        <v>420</v>
      </c>
      <c r="H11" s="3">
        <v>412</v>
      </c>
      <c r="I11" s="3">
        <v>412</v>
      </c>
      <c r="J11" s="3">
        <f t="shared" si="3"/>
        <v>415</v>
      </c>
      <c r="K11" s="3">
        <v>14.67</v>
      </c>
      <c r="L11">
        <f t="shared" si="4"/>
        <v>415</v>
      </c>
      <c r="M11">
        <f t="shared" si="5"/>
        <v>-415</v>
      </c>
      <c r="N11">
        <f t="shared" si="6"/>
        <v>-415</v>
      </c>
      <c r="O11">
        <f t="shared" si="7"/>
        <v>415</v>
      </c>
      <c r="P11">
        <f t="shared" si="8"/>
        <v>-415</v>
      </c>
      <c r="Q11">
        <f t="shared" si="9"/>
        <v>-415</v>
      </c>
      <c r="R11">
        <f t="shared" si="10"/>
        <v>415</v>
      </c>
      <c r="S11">
        <f t="shared" si="11"/>
        <v>415</v>
      </c>
      <c r="T11">
        <f t="shared" si="12"/>
        <v>-415</v>
      </c>
      <c r="U11">
        <f t="shared" si="13"/>
        <v>-415</v>
      </c>
      <c r="V11">
        <f t="shared" si="14"/>
        <v>415</v>
      </c>
      <c r="W11">
        <f t="shared" si="15"/>
        <v>-415</v>
      </c>
      <c r="X11">
        <f t="shared" si="16"/>
        <v>-415</v>
      </c>
      <c r="Y11">
        <f t="shared" si="17"/>
        <v>415</v>
      </c>
      <c r="Z11">
        <f t="shared" si="18"/>
        <v>415</v>
      </c>
      <c r="AB11" s="3" t="s">
        <v>47</v>
      </c>
      <c r="AC11" s="55">
        <v>3.875</v>
      </c>
      <c r="AD11" s="55">
        <f t="shared" si="1"/>
        <v>15.015625</v>
      </c>
      <c r="AE11" s="55">
        <f t="shared" si="2"/>
        <v>0.54849406701787029</v>
      </c>
      <c r="AG11" s="5">
        <f t="shared" si="25"/>
        <v>0.6</v>
      </c>
      <c r="AH11" s="5">
        <f t="shared" si="26"/>
        <v>0.66666666666666663</v>
      </c>
      <c r="AI11" s="5">
        <f t="shared" si="19"/>
        <v>0.6333333333333333</v>
      </c>
      <c r="AJ11" s="5">
        <f t="shared" si="20"/>
        <v>0.34069482708779542</v>
      </c>
      <c r="AK11" s="60"/>
      <c r="AT11" s="80">
        <f>(SUM(AW2:AW5)/(SUM(AV2:AV5)))</f>
        <v>88.1875</v>
      </c>
      <c r="AU11" s="80"/>
      <c r="AV11" s="80"/>
      <c r="AW11" s="80"/>
      <c r="AX11" s="80">
        <f>(AT11/4)*AY6</f>
        <v>22.046875</v>
      </c>
      <c r="AY11" s="80"/>
      <c r="AZ11" s="80"/>
      <c r="BB11" s="3">
        <v>10</v>
      </c>
      <c r="BC11" s="3">
        <v>1</v>
      </c>
      <c r="BD11" s="3">
        <v>-1</v>
      </c>
      <c r="BE11" s="3">
        <v>-1</v>
      </c>
      <c r="BF11" s="3">
        <v>416</v>
      </c>
      <c r="BH11" s="35">
        <v>1</v>
      </c>
      <c r="BI11" s="36">
        <v>-1</v>
      </c>
      <c r="BJ11" s="36">
        <v>1</v>
      </c>
      <c r="BK11" s="37">
        <v>391</v>
      </c>
    </row>
    <row r="12" spans="1:63" x14ac:dyDescent="0.25">
      <c r="A12" s="3">
        <v>11</v>
      </c>
      <c r="B12" s="3">
        <v>-1</v>
      </c>
      <c r="C12" s="3">
        <v>1</v>
      </c>
      <c r="D12" s="3">
        <v>-1</v>
      </c>
      <c r="E12" s="3">
        <v>1</v>
      </c>
      <c r="F12" s="3">
        <v>371</v>
      </c>
      <c r="G12" s="3">
        <v>372</v>
      </c>
      <c r="H12" s="3">
        <v>371</v>
      </c>
      <c r="I12" s="3">
        <v>370</v>
      </c>
      <c r="J12" s="3">
        <f t="shared" si="3"/>
        <v>371</v>
      </c>
      <c r="K12" s="3">
        <v>0.67</v>
      </c>
      <c r="L12">
        <f t="shared" si="4"/>
        <v>-371</v>
      </c>
      <c r="M12">
        <f t="shared" si="5"/>
        <v>371</v>
      </c>
      <c r="N12">
        <f t="shared" si="6"/>
        <v>-371</v>
      </c>
      <c r="O12">
        <f t="shared" si="7"/>
        <v>371</v>
      </c>
      <c r="P12">
        <f t="shared" si="8"/>
        <v>-371</v>
      </c>
      <c r="Q12">
        <f t="shared" si="9"/>
        <v>371</v>
      </c>
      <c r="R12">
        <f t="shared" si="10"/>
        <v>-371</v>
      </c>
      <c r="S12">
        <f t="shared" si="11"/>
        <v>-371</v>
      </c>
      <c r="T12">
        <f t="shared" si="12"/>
        <v>371</v>
      </c>
      <c r="U12">
        <f t="shared" si="13"/>
        <v>-371</v>
      </c>
      <c r="V12">
        <f t="shared" si="14"/>
        <v>371</v>
      </c>
      <c r="W12">
        <f t="shared" si="15"/>
        <v>-371</v>
      </c>
      <c r="X12">
        <f t="shared" si="16"/>
        <v>371</v>
      </c>
      <c r="Y12">
        <f t="shared" si="17"/>
        <v>-371</v>
      </c>
      <c r="Z12">
        <f t="shared" si="18"/>
        <v>371</v>
      </c>
      <c r="AB12" s="64" t="s">
        <v>42</v>
      </c>
      <c r="AC12" s="8">
        <v>-10.375</v>
      </c>
      <c r="AD12" s="8">
        <f t="shared" si="1"/>
        <v>107.640625</v>
      </c>
      <c r="AE12" s="8">
        <f t="shared" si="2"/>
        <v>3.9319205282893948</v>
      </c>
      <c r="AG12" s="5">
        <f t="shared" si="25"/>
        <v>0.66666666666666663</v>
      </c>
      <c r="AH12" s="5">
        <f t="shared" si="26"/>
        <v>0.73333333333333328</v>
      </c>
      <c r="AI12" s="5">
        <f t="shared" si="19"/>
        <v>0.7</v>
      </c>
      <c r="AJ12" s="5">
        <f t="shared" si="20"/>
        <v>0.52440051270804078</v>
      </c>
      <c r="AK12" s="60"/>
      <c r="BB12" s="3">
        <v>11</v>
      </c>
      <c r="BC12" s="3">
        <v>-1</v>
      </c>
      <c r="BD12" s="3">
        <v>1</v>
      </c>
      <c r="BE12" s="3">
        <v>-1</v>
      </c>
      <c r="BF12" s="3">
        <v>371</v>
      </c>
      <c r="BH12" s="35">
        <v>-1</v>
      </c>
      <c r="BI12" s="36">
        <v>1</v>
      </c>
      <c r="BJ12" s="36">
        <v>-1</v>
      </c>
      <c r="BK12" s="37">
        <v>375.5</v>
      </c>
    </row>
    <row r="13" spans="1:63" x14ac:dyDescent="0.25">
      <c r="A13" s="3">
        <v>12</v>
      </c>
      <c r="B13" s="3">
        <v>1</v>
      </c>
      <c r="C13" s="3">
        <v>1</v>
      </c>
      <c r="D13" s="3">
        <v>-1</v>
      </c>
      <c r="E13" s="3">
        <v>1</v>
      </c>
      <c r="F13" s="3">
        <v>445</v>
      </c>
      <c r="G13" s="3">
        <v>448</v>
      </c>
      <c r="H13" s="3">
        <v>443</v>
      </c>
      <c r="I13" s="3">
        <v>448</v>
      </c>
      <c r="J13" s="3">
        <f t="shared" si="3"/>
        <v>446</v>
      </c>
      <c r="K13" s="3">
        <v>6</v>
      </c>
      <c r="L13">
        <f t="shared" si="4"/>
        <v>446</v>
      </c>
      <c r="M13">
        <f t="shared" si="5"/>
        <v>446</v>
      </c>
      <c r="N13">
        <f t="shared" si="6"/>
        <v>-446</v>
      </c>
      <c r="O13">
        <f t="shared" si="7"/>
        <v>446</v>
      </c>
      <c r="P13">
        <f t="shared" si="8"/>
        <v>446</v>
      </c>
      <c r="Q13">
        <f t="shared" si="9"/>
        <v>-446</v>
      </c>
      <c r="R13">
        <f t="shared" si="10"/>
        <v>-446</v>
      </c>
      <c r="S13">
        <f t="shared" si="11"/>
        <v>446</v>
      </c>
      <c r="T13">
        <f t="shared" si="12"/>
        <v>446</v>
      </c>
      <c r="U13">
        <f t="shared" si="13"/>
        <v>-446</v>
      </c>
      <c r="V13">
        <f t="shared" si="14"/>
        <v>-446</v>
      </c>
      <c r="W13">
        <f t="shared" si="15"/>
        <v>446</v>
      </c>
      <c r="X13">
        <f t="shared" si="16"/>
        <v>-446</v>
      </c>
      <c r="Y13">
        <f t="shared" si="17"/>
        <v>-446</v>
      </c>
      <c r="Z13">
        <f t="shared" si="18"/>
        <v>-446</v>
      </c>
      <c r="AB13" s="64" t="s">
        <v>46</v>
      </c>
      <c r="AC13" s="8">
        <v>-10.625</v>
      </c>
      <c r="AD13" s="8">
        <f t="shared" si="1"/>
        <v>112.890625</v>
      </c>
      <c r="AE13" s="8">
        <f t="shared" si="2"/>
        <v>4.1236936880375783</v>
      </c>
      <c r="AG13" s="5">
        <f t="shared" si="25"/>
        <v>0.73333333333333328</v>
      </c>
      <c r="AH13" s="5">
        <f t="shared" si="26"/>
        <v>0.79999999999999993</v>
      </c>
      <c r="AI13" s="5">
        <f t="shared" si="19"/>
        <v>0.76666666666666661</v>
      </c>
      <c r="AJ13" s="5">
        <f t="shared" si="20"/>
        <v>0.72791329088164392</v>
      </c>
      <c r="AK13" s="60"/>
      <c r="AT13" s="79" t="s">
        <v>20</v>
      </c>
      <c r="AU13" s="79"/>
      <c r="AV13" s="79"/>
      <c r="AW13" s="79"/>
      <c r="AX13" s="79" t="s">
        <v>24</v>
      </c>
      <c r="AY13" s="79"/>
      <c r="AZ13" s="79"/>
      <c r="BB13" s="3">
        <v>12</v>
      </c>
      <c r="BC13" s="3">
        <v>1</v>
      </c>
      <c r="BD13" s="3">
        <v>1</v>
      </c>
      <c r="BE13" s="3">
        <v>-1</v>
      </c>
      <c r="BF13" s="3">
        <v>445</v>
      </c>
      <c r="BH13" s="35">
        <v>1</v>
      </c>
      <c r="BI13" s="36">
        <v>1</v>
      </c>
      <c r="BJ13" s="36">
        <v>-1</v>
      </c>
      <c r="BK13" s="37">
        <v>447.5</v>
      </c>
    </row>
    <row r="14" spans="1:63" x14ac:dyDescent="0.25">
      <c r="A14" s="3">
        <v>13</v>
      </c>
      <c r="B14" s="3">
        <v>-1</v>
      </c>
      <c r="C14" s="3">
        <v>-1</v>
      </c>
      <c r="D14" s="3">
        <v>1</v>
      </c>
      <c r="E14" s="3">
        <v>1</v>
      </c>
      <c r="F14" s="3">
        <v>377</v>
      </c>
      <c r="G14" s="3">
        <v>377</v>
      </c>
      <c r="H14" s="3">
        <v>379</v>
      </c>
      <c r="I14" s="3">
        <v>379</v>
      </c>
      <c r="J14" s="3">
        <f t="shared" si="3"/>
        <v>378</v>
      </c>
      <c r="K14" s="3">
        <v>1.33</v>
      </c>
      <c r="L14">
        <f t="shared" si="4"/>
        <v>-378</v>
      </c>
      <c r="M14">
        <f t="shared" si="5"/>
        <v>-378</v>
      </c>
      <c r="N14">
        <f t="shared" si="6"/>
        <v>378</v>
      </c>
      <c r="O14">
        <f t="shared" si="7"/>
        <v>378</v>
      </c>
      <c r="P14">
        <f t="shared" si="8"/>
        <v>378</v>
      </c>
      <c r="Q14">
        <f t="shared" si="9"/>
        <v>-378</v>
      </c>
      <c r="R14">
        <f t="shared" si="10"/>
        <v>-378</v>
      </c>
      <c r="S14">
        <f t="shared" si="11"/>
        <v>-378</v>
      </c>
      <c r="T14">
        <f t="shared" si="12"/>
        <v>-378</v>
      </c>
      <c r="U14">
        <f t="shared" si="13"/>
        <v>378</v>
      </c>
      <c r="V14">
        <f t="shared" si="14"/>
        <v>378</v>
      </c>
      <c r="W14">
        <f t="shared" si="15"/>
        <v>378</v>
      </c>
      <c r="X14">
        <f t="shared" si="16"/>
        <v>-378</v>
      </c>
      <c r="Y14">
        <f t="shared" si="17"/>
        <v>-378</v>
      </c>
      <c r="Z14">
        <f t="shared" si="18"/>
        <v>378</v>
      </c>
      <c r="AB14" s="64" t="s">
        <v>39</v>
      </c>
      <c r="AC14" s="8">
        <v>16.875</v>
      </c>
      <c r="AD14" s="8">
        <f t="shared" si="1"/>
        <v>284.765625</v>
      </c>
      <c r="AE14" s="8">
        <f t="shared" si="2"/>
        <v>10.401981655984065</v>
      </c>
      <c r="AG14" s="5">
        <f t="shared" si="25"/>
        <v>0.79999999999999993</v>
      </c>
      <c r="AH14" s="5">
        <f t="shared" si="26"/>
        <v>0.86666666666666659</v>
      </c>
      <c r="AI14" s="5">
        <f t="shared" si="19"/>
        <v>0.83333333333333326</v>
      </c>
      <c r="AJ14" s="5">
        <f t="shared" si="20"/>
        <v>0.96742156610170049</v>
      </c>
      <c r="AK14" s="60"/>
      <c r="AT14" s="80">
        <f>SQRT(AT11)</f>
        <v>9.3908199854964742</v>
      </c>
      <c r="AU14" s="80"/>
      <c r="AV14" s="80"/>
      <c r="AW14" s="80"/>
      <c r="AX14" s="80">
        <f>SQRT(AX11)</f>
        <v>4.6954099927482371</v>
      </c>
      <c r="AY14" s="80"/>
      <c r="AZ14" s="80"/>
      <c r="BB14" s="3">
        <v>13</v>
      </c>
      <c r="BC14" s="3">
        <v>-1</v>
      </c>
      <c r="BD14" s="3">
        <v>-1</v>
      </c>
      <c r="BE14" s="3">
        <v>1</v>
      </c>
      <c r="BF14" s="3">
        <v>377</v>
      </c>
      <c r="BH14" s="35">
        <v>-1</v>
      </c>
      <c r="BI14" s="36">
        <v>1</v>
      </c>
      <c r="BJ14" s="36">
        <v>1</v>
      </c>
      <c r="BK14" s="37">
        <v>379.5</v>
      </c>
    </row>
    <row r="15" spans="1:63" ht="15.75" thickBot="1" x14ac:dyDescent="0.3">
      <c r="A15" s="3">
        <v>14</v>
      </c>
      <c r="B15" s="3">
        <v>1</v>
      </c>
      <c r="C15" s="3">
        <v>-1</v>
      </c>
      <c r="D15" s="3">
        <v>1</v>
      </c>
      <c r="E15" s="3">
        <v>1</v>
      </c>
      <c r="F15" s="3">
        <v>391</v>
      </c>
      <c r="G15" s="3">
        <v>391</v>
      </c>
      <c r="H15" s="3">
        <v>386</v>
      </c>
      <c r="I15" s="3">
        <v>400</v>
      </c>
      <c r="J15" s="3">
        <f t="shared" si="3"/>
        <v>392</v>
      </c>
      <c r="K15" s="3">
        <v>34</v>
      </c>
      <c r="L15">
        <f t="shared" si="4"/>
        <v>392</v>
      </c>
      <c r="M15">
        <f t="shared" si="5"/>
        <v>-392</v>
      </c>
      <c r="N15">
        <f t="shared" si="6"/>
        <v>392</v>
      </c>
      <c r="O15">
        <f t="shared" si="7"/>
        <v>392</v>
      </c>
      <c r="P15">
        <f t="shared" si="8"/>
        <v>-392</v>
      </c>
      <c r="Q15">
        <f t="shared" si="9"/>
        <v>392</v>
      </c>
      <c r="R15">
        <f t="shared" si="10"/>
        <v>-392</v>
      </c>
      <c r="S15">
        <f t="shared" si="11"/>
        <v>392</v>
      </c>
      <c r="T15">
        <f t="shared" si="12"/>
        <v>-392</v>
      </c>
      <c r="U15">
        <f t="shared" si="13"/>
        <v>392</v>
      </c>
      <c r="V15">
        <f t="shared" si="14"/>
        <v>-392</v>
      </c>
      <c r="W15">
        <f t="shared" si="15"/>
        <v>-392</v>
      </c>
      <c r="X15">
        <f t="shared" si="16"/>
        <v>392</v>
      </c>
      <c r="Y15">
        <f t="shared" si="17"/>
        <v>-392</v>
      </c>
      <c r="Z15">
        <f t="shared" si="18"/>
        <v>-392</v>
      </c>
      <c r="AB15" s="64" t="s">
        <v>34</v>
      </c>
      <c r="AC15" s="8">
        <v>18.125</v>
      </c>
      <c r="AD15" s="8">
        <f t="shared" si="1"/>
        <v>328.515625</v>
      </c>
      <c r="AE15" s="8">
        <f t="shared" si="2"/>
        <v>12.000091320552261</v>
      </c>
      <c r="AG15" s="5">
        <f t="shared" si="25"/>
        <v>0.86666666666666659</v>
      </c>
      <c r="AH15" s="5">
        <f t="shared" si="26"/>
        <v>0.93333333333333324</v>
      </c>
      <c r="AI15" s="5">
        <f t="shared" si="19"/>
        <v>0.89999999999999991</v>
      </c>
      <c r="AJ15" s="5">
        <f t="shared" si="20"/>
        <v>1.2815515655445999</v>
      </c>
      <c r="AK15" s="60"/>
      <c r="BB15" s="3">
        <v>14</v>
      </c>
      <c r="BC15" s="3">
        <v>1</v>
      </c>
      <c r="BD15" s="3">
        <v>-1</v>
      </c>
      <c r="BE15" s="3">
        <v>1</v>
      </c>
      <c r="BF15" s="3">
        <v>391</v>
      </c>
      <c r="BH15" s="38">
        <v>1</v>
      </c>
      <c r="BI15" s="39">
        <v>1</v>
      </c>
      <c r="BJ15" s="39">
        <v>1</v>
      </c>
      <c r="BK15" s="40">
        <v>428</v>
      </c>
    </row>
    <row r="16" spans="1:63" x14ac:dyDescent="0.25">
      <c r="A16" s="3">
        <v>15</v>
      </c>
      <c r="B16" s="3">
        <v>-1</v>
      </c>
      <c r="C16" s="3">
        <v>1</v>
      </c>
      <c r="D16" s="3">
        <v>1</v>
      </c>
      <c r="E16" s="3">
        <v>1</v>
      </c>
      <c r="F16" s="3">
        <v>375</v>
      </c>
      <c r="G16" s="3">
        <v>376</v>
      </c>
      <c r="H16" s="3">
        <v>376</v>
      </c>
      <c r="I16" s="3">
        <v>377</v>
      </c>
      <c r="J16" s="3">
        <f t="shared" si="3"/>
        <v>376</v>
      </c>
      <c r="K16" s="3">
        <v>0.67</v>
      </c>
      <c r="L16">
        <f t="shared" si="4"/>
        <v>-376</v>
      </c>
      <c r="M16">
        <f t="shared" si="5"/>
        <v>376</v>
      </c>
      <c r="N16">
        <f t="shared" si="6"/>
        <v>376</v>
      </c>
      <c r="O16">
        <f t="shared" si="7"/>
        <v>376</v>
      </c>
      <c r="P16">
        <f t="shared" si="8"/>
        <v>-376</v>
      </c>
      <c r="Q16">
        <f t="shared" si="9"/>
        <v>-376</v>
      </c>
      <c r="R16">
        <f t="shared" si="10"/>
        <v>376</v>
      </c>
      <c r="S16">
        <f t="shared" si="11"/>
        <v>-376</v>
      </c>
      <c r="T16">
        <f t="shared" si="12"/>
        <v>376</v>
      </c>
      <c r="U16">
        <f t="shared" si="13"/>
        <v>376</v>
      </c>
      <c r="V16">
        <f t="shared" si="14"/>
        <v>-376</v>
      </c>
      <c r="W16">
        <f t="shared" si="15"/>
        <v>-376</v>
      </c>
      <c r="X16">
        <f t="shared" si="16"/>
        <v>-376</v>
      </c>
      <c r="Y16">
        <f t="shared" si="17"/>
        <v>376</v>
      </c>
      <c r="Z16">
        <f t="shared" si="18"/>
        <v>-376</v>
      </c>
      <c r="AB16" s="64" t="s">
        <v>33</v>
      </c>
      <c r="AC16" s="8">
        <v>43.125</v>
      </c>
      <c r="AD16" s="8">
        <f t="shared" si="1"/>
        <v>1859.765625</v>
      </c>
      <c r="AE16" s="8">
        <f t="shared" si="2"/>
        <v>67.933929580439127</v>
      </c>
      <c r="AG16" s="5">
        <f t="shared" si="25"/>
        <v>0.93333333333333324</v>
      </c>
      <c r="AH16" s="5">
        <f t="shared" si="26"/>
        <v>0.99999999999999989</v>
      </c>
      <c r="AI16" s="5">
        <f t="shared" si="19"/>
        <v>0.96666666666666656</v>
      </c>
      <c r="AJ16" s="5">
        <f t="shared" si="20"/>
        <v>1.8339146358159129</v>
      </c>
      <c r="AK16" s="60"/>
      <c r="AX16" s="79" t="s">
        <v>25</v>
      </c>
      <c r="AY16" s="79"/>
      <c r="AZ16" s="79"/>
      <c r="BB16" s="3">
        <v>15</v>
      </c>
      <c r="BC16" s="3">
        <v>-1</v>
      </c>
      <c r="BD16" s="3">
        <v>1</v>
      </c>
      <c r="BE16" s="3">
        <v>1</v>
      </c>
      <c r="BF16" s="3">
        <v>375</v>
      </c>
    </row>
    <row r="17" spans="1:58" x14ac:dyDescent="0.25">
      <c r="A17" s="3">
        <v>16</v>
      </c>
      <c r="B17" s="3">
        <v>1</v>
      </c>
      <c r="C17" s="3">
        <v>1</v>
      </c>
      <c r="D17" s="3">
        <v>1</v>
      </c>
      <c r="E17" s="3">
        <v>1</v>
      </c>
      <c r="F17" s="3">
        <v>430</v>
      </c>
      <c r="G17" s="3">
        <v>430</v>
      </c>
      <c r="H17" s="3">
        <v>428</v>
      </c>
      <c r="I17" s="3">
        <v>428</v>
      </c>
      <c r="J17" s="3">
        <f t="shared" si="3"/>
        <v>429</v>
      </c>
      <c r="K17" s="3">
        <v>1.33</v>
      </c>
      <c r="L17">
        <f t="shared" si="4"/>
        <v>429</v>
      </c>
      <c r="M17">
        <f t="shared" si="5"/>
        <v>429</v>
      </c>
      <c r="N17">
        <f t="shared" si="6"/>
        <v>429</v>
      </c>
      <c r="O17">
        <f t="shared" si="7"/>
        <v>429</v>
      </c>
      <c r="P17">
        <f t="shared" si="8"/>
        <v>429</v>
      </c>
      <c r="Q17">
        <f t="shared" si="9"/>
        <v>429</v>
      </c>
      <c r="R17">
        <f t="shared" si="10"/>
        <v>429</v>
      </c>
      <c r="S17">
        <f t="shared" si="11"/>
        <v>429</v>
      </c>
      <c r="T17">
        <f t="shared" si="12"/>
        <v>429</v>
      </c>
      <c r="U17">
        <f t="shared" si="13"/>
        <v>429</v>
      </c>
      <c r="V17">
        <f t="shared" si="14"/>
        <v>429</v>
      </c>
      <c r="W17">
        <f t="shared" si="15"/>
        <v>429</v>
      </c>
      <c r="X17">
        <f t="shared" si="16"/>
        <v>429</v>
      </c>
      <c r="Y17">
        <f t="shared" si="17"/>
        <v>429</v>
      </c>
      <c r="Z17">
        <f t="shared" si="18"/>
        <v>429</v>
      </c>
      <c r="AB17" s="1"/>
      <c r="AC17" s="62" t="s">
        <v>8</v>
      </c>
      <c r="AD17" s="62">
        <f>SUM(AD2:AD16)</f>
        <v>2737.609375</v>
      </c>
      <c r="AE17" s="1"/>
      <c r="AX17" s="80">
        <f>TINV(0.05,12)</f>
        <v>2.1788128296672284</v>
      </c>
      <c r="AY17" s="80"/>
      <c r="AZ17" s="80"/>
      <c r="BB17" s="3">
        <v>16</v>
      </c>
      <c r="BC17" s="3">
        <v>1</v>
      </c>
      <c r="BD17" s="3">
        <v>1</v>
      </c>
      <c r="BE17" s="3">
        <v>1</v>
      </c>
      <c r="BF17" s="3">
        <v>430</v>
      </c>
    </row>
    <row r="18" spans="1:58" x14ac:dyDescent="0.25">
      <c r="I18" s="65" t="s">
        <v>28</v>
      </c>
      <c r="J18" s="66">
        <f>AVERAGE(J2:J17)</f>
        <v>399.1875</v>
      </c>
      <c r="K18" s="6" t="s">
        <v>6</v>
      </c>
      <c r="L18" s="6">
        <f>(SUM(L2:L17)/8)</f>
        <v>43.125</v>
      </c>
      <c r="M18" s="6">
        <f t="shared" ref="M18:Z18" si="27">(SUM(M2:M17)/8)</f>
        <v>18.125</v>
      </c>
      <c r="N18" s="6">
        <f t="shared" si="27"/>
        <v>-10.375</v>
      </c>
      <c r="O18" s="6">
        <f t="shared" si="27"/>
        <v>-1.625</v>
      </c>
      <c r="P18" s="6">
        <f t="shared" si="27"/>
        <v>16.875</v>
      </c>
      <c r="Q18" s="6">
        <f t="shared" si="27"/>
        <v>-10.625</v>
      </c>
      <c r="R18" s="6">
        <f t="shared" si="27"/>
        <v>3.875</v>
      </c>
      <c r="S18" s="6">
        <f t="shared" si="27"/>
        <v>1.125</v>
      </c>
      <c r="T18" s="6">
        <f t="shared" si="27"/>
        <v>-3.875</v>
      </c>
      <c r="U18" s="6">
        <f t="shared" si="27"/>
        <v>1.125</v>
      </c>
      <c r="V18" s="6">
        <f t="shared" si="27"/>
        <v>-0.375</v>
      </c>
      <c r="W18" s="6">
        <f t="shared" si="27"/>
        <v>2.875</v>
      </c>
      <c r="X18" s="6">
        <f t="shared" si="27"/>
        <v>-0.125</v>
      </c>
      <c r="Y18" s="6">
        <f t="shared" si="27"/>
        <v>-0.625</v>
      </c>
      <c r="Z18" s="6">
        <f t="shared" si="27"/>
        <v>0.125</v>
      </c>
    </row>
    <row r="19" spans="1:58" x14ac:dyDescent="0.25">
      <c r="A19" s="27"/>
      <c r="AX19" s="79" t="s">
        <v>26</v>
      </c>
      <c r="AY19" s="79"/>
      <c r="AZ19" s="79"/>
    </row>
    <row r="20" spans="1:58" x14ac:dyDescent="0.25">
      <c r="A20" s="27"/>
      <c r="AX20" s="80">
        <f>AX14*AX17</f>
        <v>10.230419532747566</v>
      </c>
      <c r="AY20" s="80"/>
      <c r="AZ20" s="80"/>
    </row>
    <row r="21" spans="1:58" x14ac:dyDescent="0.25">
      <c r="A21" s="27"/>
    </row>
    <row r="22" spans="1:58" x14ac:dyDescent="0.25">
      <c r="A22" s="27"/>
    </row>
  </sheetData>
  <sortState xmlns:xlrd2="http://schemas.microsoft.com/office/spreadsheetml/2017/richdata2" ref="AB2:AE16">
    <sortCondition ref="AE2:AE16"/>
  </sortState>
  <mergeCells count="14">
    <mergeCell ref="AX19:AZ19"/>
    <mergeCell ref="AX20:AZ20"/>
    <mergeCell ref="AT13:AW13"/>
    <mergeCell ref="AX13:AZ13"/>
    <mergeCell ref="AT14:AW14"/>
    <mergeCell ref="AX14:AZ14"/>
    <mergeCell ref="AX16:AZ16"/>
    <mergeCell ref="AX17:AZ17"/>
    <mergeCell ref="F1:I1"/>
    <mergeCell ref="AP1:AS1"/>
    <mergeCell ref="AT10:AW10"/>
    <mergeCell ref="AX10:AZ10"/>
    <mergeCell ref="AT11:AW11"/>
    <mergeCell ref="AX11:AZ11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66B9-8E3F-4870-9664-AA32B3BED076}">
  <dimension ref="A1:BJ67"/>
  <sheetViews>
    <sheetView tabSelected="1" topLeftCell="BB7" workbookViewId="0">
      <selection activeCell="BR10" sqref="BR10"/>
    </sheetView>
  </sheetViews>
  <sheetFormatPr defaultRowHeight="15" x14ac:dyDescent="0.25"/>
  <cols>
    <col min="6" max="6" width="10.28515625" bestFit="1" customWidth="1"/>
    <col min="57" max="57" width="10.28515625" bestFit="1" customWidth="1"/>
    <col min="59" max="61" width="2.7109375" bestFit="1" customWidth="1"/>
    <col min="62" max="62" width="9.28515625" bestFit="1" customWidth="1"/>
  </cols>
  <sheetData>
    <row r="1" spans="1:62" ht="15.75" x14ac:dyDescent="0.25">
      <c r="A1" s="3"/>
      <c r="B1" s="63" t="s">
        <v>33</v>
      </c>
      <c r="C1" s="63" t="s">
        <v>34</v>
      </c>
      <c r="D1" s="63" t="s">
        <v>42</v>
      </c>
      <c r="E1" s="63" t="s">
        <v>43</v>
      </c>
      <c r="F1" s="63" t="s">
        <v>44</v>
      </c>
      <c r="G1" s="11" t="s">
        <v>33</v>
      </c>
      <c r="H1" s="11" t="s">
        <v>34</v>
      </c>
      <c r="I1" s="11" t="s">
        <v>42</v>
      </c>
      <c r="J1" s="11" t="s">
        <v>43</v>
      </c>
      <c r="K1" s="12" t="s">
        <v>39</v>
      </c>
      <c r="L1" s="12" t="s">
        <v>46</v>
      </c>
      <c r="M1" s="12" t="s">
        <v>47</v>
      </c>
      <c r="N1" s="12" t="s">
        <v>48</v>
      </c>
      <c r="O1" s="12" t="s">
        <v>49</v>
      </c>
      <c r="P1" s="12" t="s">
        <v>50</v>
      </c>
      <c r="Q1" s="13" t="s">
        <v>51</v>
      </c>
      <c r="R1" s="13" t="s">
        <v>52</v>
      </c>
      <c r="S1" s="13" t="s">
        <v>53</v>
      </c>
      <c r="T1" s="13" t="s">
        <v>54</v>
      </c>
      <c r="U1" s="14" t="s">
        <v>55</v>
      </c>
      <c r="W1" s="3"/>
      <c r="X1" s="63" t="s">
        <v>61</v>
      </c>
      <c r="Y1" s="63" t="s">
        <v>7</v>
      </c>
      <c r="Z1" s="63" t="s">
        <v>9</v>
      </c>
      <c r="AB1" s="21" t="s">
        <v>10</v>
      </c>
      <c r="AC1" s="21" t="s">
        <v>11</v>
      </c>
      <c r="AD1" s="21" t="s">
        <v>12</v>
      </c>
      <c r="AE1" s="21" t="s">
        <v>13</v>
      </c>
      <c r="AG1" s="3"/>
      <c r="AH1" s="63" t="s">
        <v>33</v>
      </c>
      <c r="AI1" s="63" t="s">
        <v>34</v>
      </c>
      <c r="AJ1" s="63" t="s">
        <v>42</v>
      </c>
      <c r="AK1" s="83" t="s">
        <v>44</v>
      </c>
      <c r="AL1" s="84"/>
      <c r="AM1" s="84"/>
      <c r="AN1" s="84"/>
      <c r="AO1" s="84"/>
      <c r="AP1" s="84"/>
      <c r="AQ1" s="84"/>
      <c r="AR1" s="84"/>
      <c r="AS1" s="46" t="s">
        <v>18</v>
      </c>
      <c r="AT1" s="46" t="s">
        <v>15</v>
      </c>
      <c r="AU1" s="46" t="s">
        <v>16</v>
      </c>
      <c r="AV1" s="46" t="s">
        <v>58</v>
      </c>
      <c r="AW1" s="46" t="s">
        <v>21</v>
      </c>
      <c r="AX1" s="46" t="s">
        <v>59</v>
      </c>
      <c r="BA1" s="3"/>
      <c r="BB1" s="67" t="s">
        <v>33</v>
      </c>
      <c r="BC1" s="67" t="s">
        <v>34</v>
      </c>
      <c r="BD1" s="67" t="s">
        <v>42</v>
      </c>
      <c r="BE1" s="67" t="s">
        <v>44</v>
      </c>
      <c r="BG1" s="30" t="s">
        <v>30</v>
      </c>
    </row>
    <row r="2" spans="1:62" x14ac:dyDescent="0.25">
      <c r="A2" s="3">
        <v>1</v>
      </c>
      <c r="B2" s="3">
        <v>-1</v>
      </c>
      <c r="C2" s="3">
        <v>-1</v>
      </c>
      <c r="D2" s="3">
        <v>-1</v>
      </c>
      <c r="E2" s="3">
        <v>-1</v>
      </c>
      <c r="F2" s="3">
        <v>378</v>
      </c>
      <c r="G2">
        <f>B2*$F$2</f>
        <v>-378</v>
      </c>
      <c r="H2">
        <f t="shared" ref="H2:J2" si="0">C2*$F$2</f>
        <v>-378</v>
      </c>
      <c r="I2">
        <f t="shared" si="0"/>
        <v>-378</v>
      </c>
      <c r="J2">
        <f t="shared" si="0"/>
        <v>-378</v>
      </c>
      <c r="K2">
        <f>B2*C2*F2</f>
        <v>378</v>
      </c>
      <c r="L2">
        <f>B2*D2*F2</f>
        <v>378</v>
      </c>
      <c r="M2">
        <f>C2*D2*F2</f>
        <v>378</v>
      </c>
      <c r="N2">
        <f>B2*E2*F2</f>
        <v>378</v>
      </c>
      <c r="O2">
        <f>C2*E2*F2</f>
        <v>378</v>
      </c>
      <c r="P2">
        <f>D2*E2*F2</f>
        <v>378</v>
      </c>
      <c r="Q2">
        <f>B2*C2*D2*F2</f>
        <v>-378</v>
      </c>
      <c r="R2">
        <f>B2*C2*E2*F2</f>
        <v>-378</v>
      </c>
      <c r="S2">
        <f>B2*D2*E2*F2</f>
        <v>-378</v>
      </c>
      <c r="T2">
        <f>C2*D2*E2*F2</f>
        <v>-378</v>
      </c>
      <c r="U2">
        <f>B2*C2*D2*E2*F2</f>
        <v>378</v>
      </c>
      <c r="W2" s="3" t="s">
        <v>33</v>
      </c>
      <c r="X2" s="59">
        <v>0</v>
      </c>
      <c r="Y2" s="59">
        <f t="shared" ref="Y2:Y16" si="1">X2^2</f>
        <v>0</v>
      </c>
      <c r="Z2" s="59">
        <f t="shared" ref="Z2:Z16" si="2">(Y2/$Y$17)*100</f>
        <v>0</v>
      </c>
      <c r="AB2" s="5">
        <v>0</v>
      </c>
      <c r="AC2" s="5">
        <f>1/15</f>
        <v>6.6666666666666666E-2</v>
      </c>
      <c r="AD2" s="5">
        <f>(AB2+AC2)/2</f>
        <v>3.3333333333333333E-2</v>
      </c>
      <c r="AE2" s="5">
        <f>NORMSINV(AD2)</f>
        <v>-1.8339146358159142</v>
      </c>
      <c r="AG2" s="3">
        <v>1</v>
      </c>
      <c r="AH2" s="3">
        <v>-1</v>
      </c>
      <c r="AI2" s="3">
        <v>-1</v>
      </c>
      <c r="AJ2" s="3">
        <v>-1</v>
      </c>
      <c r="AK2" s="3">
        <v>378</v>
      </c>
      <c r="AL2" s="3">
        <v>381</v>
      </c>
      <c r="AM2" s="3">
        <v>376</v>
      </c>
      <c r="AN2" s="3">
        <v>381</v>
      </c>
      <c r="AO2" s="3">
        <v>379</v>
      </c>
      <c r="AP2" s="3">
        <v>375</v>
      </c>
      <c r="AQ2" s="3">
        <v>379</v>
      </c>
      <c r="AR2" s="3">
        <v>383</v>
      </c>
      <c r="AS2">
        <f>VAR(AK2:AR2)</f>
        <v>7.1428571428571432</v>
      </c>
      <c r="AT2" s="73">
        <v>8</v>
      </c>
      <c r="AU2" s="73">
        <v>7</v>
      </c>
      <c r="AV2">
        <f>AS2*AU2</f>
        <v>50</v>
      </c>
      <c r="AW2" s="47">
        <v>0.5</v>
      </c>
      <c r="AX2">
        <f>AW2^2</f>
        <v>0.25</v>
      </c>
      <c r="BA2" s="3">
        <v>1</v>
      </c>
      <c r="BB2" s="3">
        <v>-1</v>
      </c>
      <c r="BC2" s="3">
        <v>-1</v>
      </c>
      <c r="BD2" s="3">
        <v>-1</v>
      </c>
      <c r="BE2" s="3">
        <v>378</v>
      </c>
    </row>
    <row r="3" spans="1:62" x14ac:dyDescent="0.25">
      <c r="A3" s="3">
        <v>2</v>
      </c>
      <c r="B3" s="3">
        <v>1</v>
      </c>
      <c r="C3" s="3">
        <v>-1</v>
      </c>
      <c r="D3" s="3">
        <v>-1</v>
      </c>
      <c r="E3" s="3">
        <v>-1</v>
      </c>
      <c r="F3" s="3">
        <v>415</v>
      </c>
      <c r="G3">
        <f t="shared" ref="G3:G65" si="3">B3*$F$2</f>
        <v>378</v>
      </c>
      <c r="H3">
        <f t="shared" ref="H3:H65" si="4">C3*$F$2</f>
        <v>-378</v>
      </c>
      <c r="I3">
        <f t="shared" ref="I3:I65" si="5">D3*$F$2</f>
        <v>-378</v>
      </c>
      <c r="J3">
        <f t="shared" ref="J3:J65" si="6">E3*$F$2</f>
        <v>-378</v>
      </c>
      <c r="K3">
        <f t="shared" ref="K3:K65" si="7">B3*C3*F3</f>
        <v>-415</v>
      </c>
      <c r="L3">
        <f t="shared" ref="L3:L65" si="8">B3*D3*F3</f>
        <v>-415</v>
      </c>
      <c r="M3">
        <f t="shared" ref="M3:M65" si="9">C3*D3*F3</f>
        <v>415</v>
      </c>
      <c r="N3">
        <f t="shared" ref="N3:N65" si="10">B3*E3*F3</f>
        <v>-415</v>
      </c>
      <c r="O3">
        <f t="shared" ref="O3:O65" si="11">C3*E3*F3</f>
        <v>415</v>
      </c>
      <c r="P3">
        <f t="shared" ref="P3:P65" si="12">D3*E3*F3</f>
        <v>415</v>
      </c>
      <c r="Q3">
        <f t="shared" ref="Q3:Q65" si="13">B3*C3*D3*F3</f>
        <v>415</v>
      </c>
      <c r="R3">
        <f t="shared" ref="R3:R65" si="14">B3*C3*E3*F3</f>
        <v>415</v>
      </c>
      <c r="S3">
        <f t="shared" ref="S3:S65" si="15">B3*D3*E3*F3</f>
        <v>415</v>
      </c>
      <c r="T3">
        <f t="shared" ref="T3:T65" si="16">C3*D3*E3*F3</f>
        <v>-415</v>
      </c>
      <c r="U3">
        <f t="shared" ref="U3:U65" si="17">B3*C3*D3*E3*F3</f>
        <v>-415</v>
      </c>
      <c r="W3" s="3" t="s">
        <v>34</v>
      </c>
      <c r="X3" s="59">
        <v>0</v>
      </c>
      <c r="Y3" s="59">
        <f t="shared" si="1"/>
        <v>0</v>
      </c>
      <c r="Z3" s="59">
        <f t="shared" si="2"/>
        <v>0</v>
      </c>
      <c r="AB3" s="5">
        <f>AC2</f>
        <v>6.6666666666666666E-2</v>
      </c>
      <c r="AC3" s="5">
        <f>AB3+1/15</f>
        <v>0.13333333333333333</v>
      </c>
      <c r="AD3" s="5">
        <f t="shared" ref="AD3:AD16" si="18">(AB3+AC3)/2</f>
        <v>0.1</v>
      </c>
      <c r="AE3" s="5">
        <f t="shared" ref="AE3:AE16" si="19">NORMSINV(AD3)</f>
        <v>-1.2815515655446006</v>
      </c>
      <c r="AG3" s="3">
        <v>2</v>
      </c>
      <c r="AH3" s="3">
        <v>1</v>
      </c>
      <c r="AI3" s="3">
        <v>-1</v>
      </c>
      <c r="AJ3" s="3">
        <v>-1</v>
      </c>
      <c r="AK3" s="3">
        <v>415</v>
      </c>
      <c r="AL3" s="3">
        <v>416</v>
      </c>
      <c r="AM3" s="3">
        <v>416</v>
      </c>
      <c r="AN3" s="3">
        <v>420</v>
      </c>
      <c r="AO3" s="3">
        <v>416</v>
      </c>
      <c r="AP3" s="3">
        <v>412</v>
      </c>
      <c r="AQ3" s="3">
        <v>417</v>
      </c>
      <c r="AR3" s="3">
        <v>412</v>
      </c>
      <c r="AS3">
        <f t="shared" ref="AS3:AS9" si="20">VAR(AK3:AR3)</f>
        <v>6.8571428571428568</v>
      </c>
      <c r="AT3" s="73">
        <v>8</v>
      </c>
      <c r="AU3" s="73">
        <v>7</v>
      </c>
      <c r="AV3">
        <f t="shared" ref="AV3:AV9" si="21">AS3*AU3</f>
        <v>48</v>
      </c>
      <c r="AW3" s="47">
        <v>0.5</v>
      </c>
      <c r="AX3">
        <f t="shared" ref="AX3:AX9" si="22">AW3^2</f>
        <v>0.25</v>
      </c>
      <c r="BA3" s="3">
        <v>2</v>
      </c>
      <c r="BB3" s="3">
        <v>1</v>
      </c>
      <c r="BC3" s="3">
        <v>-1</v>
      </c>
      <c r="BD3" s="3">
        <v>-1</v>
      </c>
      <c r="BE3" s="3">
        <v>415</v>
      </c>
      <c r="BG3" s="31" t="s">
        <v>29</v>
      </c>
    </row>
    <row r="4" spans="1:62" x14ac:dyDescent="0.25">
      <c r="A4" s="3">
        <v>3</v>
      </c>
      <c r="B4" s="3">
        <v>-1</v>
      </c>
      <c r="C4" s="3">
        <v>1</v>
      </c>
      <c r="D4" s="3">
        <v>-1</v>
      </c>
      <c r="E4" s="3">
        <v>-1</v>
      </c>
      <c r="F4" s="3">
        <v>380</v>
      </c>
      <c r="G4">
        <f t="shared" si="3"/>
        <v>-378</v>
      </c>
      <c r="H4">
        <f t="shared" si="4"/>
        <v>378</v>
      </c>
      <c r="I4">
        <f t="shared" si="5"/>
        <v>-378</v>
      </c>
      <c r="J4">
        <f t="shared" si="6"/>
        <v>-378</v>
      </c>
      <c r="K4">
        <f t="shared" si="7"/>
        <v>-380</v>
      </c>
      <c r="L4">
        <f t="shared" si="8"/>
        <v>380</v>
      </c>
      <c r="M4">
        <f t="shared" si="9"/>
        <v>-380</v>
      </c>
      <c r="N4">
        <f t="shared" si="10"/>
        <v>380</v>
      </c>
      <c r="O4">
        <f t="shared" si="11"/>
        <v>-380</v>
      </c>
      <c r="P4">
        <f t="shared" si="12"/>
        <v>380</v>
      </c>
      <c r="Q4">
        <f t="shared" si="13"/>
        <v>380</v>
      </c>
      <c r="R4">
        <f t="shared" si="14"/>
        <v>380</v>
      </c>
      <c r="S4">
        <f t="shared" si="15"/>
        <v>-380</v>
      </c>
      <c r="T4">
        <f t="shared" si="16"/>
        <v>380</v>
      </c>
      <c r="U4">
        <f t="shared" si="17"/>
        <v>-380</v>
      </c>
      <c r="W4" s="3" t="s">
        <v>42</v>
      </c>
      <c r="X4" s="59">
        <v>0</v>
      </c>
      <c r="Y4" s="59">
        <f t="shared" si="1"/>
        <v>0</v>
      </c>
      <c r="Z4" s="59">
        <f t="shared" si="2"/>
        <v>0</v>
      </c>
      <c r="AB4" s="5">
        <f t="shared" ref="AB4:AB16" si="23">AC3</f>
        <v>0.13333333333333333</v>
      </c>
      <c r="AC4" s="5">
        <f t="shared" ref="AC4:AC16" si="24">AB4+1/15</f>
        <v>0.2</v>
      </c>
      <c r="AD4" s="5">
        <f t="shared" si="18"/>
        <v>0.16666666666666669</v>
      </c>
      <c r="AE4" s="5">
        <f t="shared" si="19"/>
        <v>-0.96742156610170171</v>
      </c>
      <c r="AG4" s="3">
        <v>3</v>
      </c>
      <c r="AH4" s="3">
        <v>-1</v>
      </c>
      <c r="AI4" s="3">
        <v>1</v>
      </c>
      <c r="AJ4" s="3">
        <v>-1</v>
      </c>
      <c r="AK4" s="3">
        <v>380</v>
      </c>
      <c r="AL4" s="3">
        <v>371</v>
      </c>
      <c r="AM4" s="3">
        <v>379</v>
      </c>
      <c r="AN4" s="3">
        <v>372</v>
      </c>
      <c r="AO4" s="3">
        <v>382</v>
      </c>
      <c r="AP4" s="3">
        <v>371</v>
      </c>
      <c r="AQ4" s="3">
        <v>383</v>
      </c>
      <c r="AR4" s="3">
        <v>370</v>
      </c>
      <c r="AS4">
        <f t="shared" si="20"/>
        <v>30.285714285714285</v>
      </c>
      <c r="AT4" s="73">
        <v>8</v>
      </c>
      <c r="AU4" s="73">
        <v>7</v>
      </c>
      <c r="AV4">
        <f t="shared" si="21"/>
        <v>212</v>
      </c>
      <c r="AW4" s="47">
        <v>0.5</v>
      </c>
      <c r="AX4">
        <f t="shared" si="22"/>
        <v>0.25</v>
      </c>
      <c r="BA4" s="3">
        <v>3</v>
      </c>
      <c r="BB4" s="3">
        <v>-1</v>
      </c>
      <c r="BC4" s="3">
        <v>1</v>
      </c>
      <c r="BD4" s="3">
        <v>-1</v>
      </c>
      <c r="BE4" s="3">
        <v>380</v>
      </c>
    </row>
    <row r="5" spans="1:62" x14ac:dyDescent="0.25">
      <c r="A5" s="3">
        <v>4</v>
      </c>
      <c r="B5" s="3">
        <v>1</v>
      </c>
      <c r="C5" s="3">
        <v>1</v>
      </c>
      <c r="D5" s="3">
        <v>-1</v>
      </c>
      <c r="E5" s="3">
        <v>-1</v>
      </c>
      <c r="F5" s="3">
        <v>450</v>
      </c>
      <c r="G5">
        <f t="shared" si="3"/>
        <v>378</v>
      </c>
      <c r="H5">
        <f t="shared" si="4"/>
        <v>378</v>
      </c>
      <c r="I5">
        <f t="shared" si="5"/>
        <v>-378</v>
      </c>
      <c r="J5">
        <f t="shared" si="6"/>
        <v>-378</v>
      </c>
      <c r="K5">
        <f t="shared" si="7"/>
        <v>450</v>
      </c>
      <c r="L5">
        <f t="shared" si="8"/>
        <v>-450</v>
      </c>
      <c r="M5">
        <f t="shared" si="9"/>
        <v>-450</v>
      </c>
      <c r="N5">
        <f t="shared" si="10"/>
        <v>-450</v>
      </c>
      <c r="O5">
        <f t="shared" si="11"/>
        <v>-450</v>
      </c>
      <c r="P5">
        <f t="shared" si="12"/>
        <v>450</v>
      </c>
      <c r="Q5">
        <f t="shared" si="13"/>
        <v>-450</v>
      </c>
      <c r="R5">
        <f t="shared" si="14"/>
        <v>-450</v>
      </c>
      <c r="S5">
        <f t="shared" si="15"/>
        <v>450</v>
      </c>
      <c r="T5">
        <f t="shared" si="16"/>
        <v>450</v>
      </c>
      <c r="U5">
        <f t="shared" si="17"/>
        <v>450</v>
      </c>
      <c r="W5" s="3" t="s">
        <v>43</v>
      </c>
      <c r="X5" s="59">
        <v>0</v>
      </c>
      <c r="Y5" s="59">
        <f t="shared" si="1"/>
        <v>0</v>
      </c>
      <c r="Z5" s="59">
        <f t="shared" si="2"/>
        <v>0</v>
      </c>
      <c r="AB5" s="5">
        <f t="shared" si="23"/>
        <v>0.2</v>
      </c>
      <c r="AC5" s="5">
        <f t="shared" si="24"/>
        <v>0.26666666666666666</v>
      </c>
      <c r="AD5" s="5">
        <f t="shared" si="18"/>
        <v>0.23333333333333334</v>
      </c>
      <c r="AE5" s="5">
        <f t="shared" si="19"/>
        <v>-0.72791329088164469</v>
      </c>
      <c r="AG5" s="3">
        <v>4</v>
      </c>
      <c r="AH5" s="3">
        <v>1</v>
      </c>
      <c r="AI5" s="3">
        <v>1</v>
      </c>
      <c r="AJ5" s="3">
        <v>-1</v>
      </c>
      <c r="AK5" s="3">
        <v>450</v>
      </c>
      <c r="AL5" s="3">
        <v>445</v>
      </c>
      <c r="AM5" s="3">
        <v>446</v>
      </c>
      <c r="AN5" s="3">
        <v>448</v>
      </c>
      <c r="AO5" s="3">
        <v>449</v>
      </c>
      <c r="AP5" s="3">
        <v>443</v>
      </c>
      <c r="AQ5" s="3">
        <v>447</v>
      </c>
      <c r="AR5" s="3">
        <v>448</v>
      </c>
      <c r="AS5">
        <f t="shared" si="20"/>
        <v>5.1428571428571432</v>
      </c>
      <c r="AT5" s="73">
        <v>8</v>
      </c>
      <c r="AU5" s="73">
        <v>7</v>
      </c>
      <c r="AV5">
        <f t="shared" si="21"/>
        <v>36</v>
      </c>
      <c r="AW5" s="47">
        <v>0.5</v>
      </c>
      <c r="AX5">
        <f t="shared" si="22"/>
        <v>0.25</v>
      </c>
      <c r="BA5" s="3">
        <v>4</v>
      </c>
      <c r="BB5" s="3">
        <v>1</v>
      </c>
      <c r="BC5" s="3">
        <v>1</v>
      </c>
      <c r="BD5" s="3">
        <v>-1</v>
      </c>
      <c r="BE5" s="3">
        <v>450</v>
      </c>
      <c r="BG5" s="6" t="s">
        <v>31</v>
      </c>
    </row>
    <row r="6" spans="1:62" ht="15.75" thickBot="1" x14ac:dyDescent="0.3">
      <c r="A6" s="3">
        <v>5</v>
      </c>
      <c r="B6" s="3">
        <v>-1</v>
      </c>
      <c r="C6" s="3">
        <v>-1</v>
      </c>
      <c r="D6" s="3">
        <v>1</v>
      </c>
      <c r="E6" s="3">
        <v>-1</v>
      </c>
      <c r="F6" s="3">
        <v>375</v>
      </c>
      <c r="G6">
        <f t="shared" si="3"/>
        <v>-378</v>
      </c>
      <c r="H6">
        <f t="shared" si="4"/>
        <v>-378</v>
      </c>
      <c r="I6">
        <f t="shared" si="5"/>
        <v>378</v>
      </c>
      <c r="J6">
        <f t="shared" si="6"/>
        <v>-378</v>
      </c>
      <c r="K6">
        <f t="shared" si="7"/>
        <v>375</v>
      </c>
      <c r="L6">
        <f t="shared" si="8"/>
        <v>-375</v>
      </c>
      <c r="M6">
        <f t="shared" si="9"/>
        <v>-375</v>
      </c>
      <c r="N6">
        <f t="shared" si="10"/>
        <v>375</v>
      </c>
      <c r="O6">
        <f t="shared" si="11"/>
        <v>375</v>
      </c>
      <c r="P6">
        <f t="shared" si="12"/>
        <v>-375</v>
      </c>
      <c r="Q6">
        <f t="shared" si="13"/>
        <v>375</v>
      </c>
      <c r="R6">
        <f t="shared" si="14"/>
        <v>-375</v>
      </c>
      <c r="S6">
        <f t="shared" si="15"/>
        <v>375</v>
      </c>
      <c r="T6">
        <f t="shared" si="16"/>
        <v>375</v>
      </c>
      <c r="U6">
        <f t="shared" si="17"/>
        <v>-375</v>
      </c>
      <c r="W6" s="23" t="s">
        <v>53</v>
      </c>
      <c r="X6" s="71">
        <v>-0.125</v>
      </c>
      <c r="Y6" s="59">
        <f t="shared" si="1"/>
        <v>1.5625E-2</v>
      </c>
      <c r="Z6" s="59">
        <f t="shared" si="2"/>
        <v>3.5588455105163889E-3</v>
      </c>
      <c r="AB6" s="5">
        <f t="shared" si="23"/>
        <v>0.26666666666666666</v>
      </c>
      <c r="AC6" s="5">
        <f t="shared" si="24"/>
        <v>0.33333333333333331</v>
      </c>
      <c r="AD6" s="5">
        <f t="shared" si="18"/>
        <v>0.3</v>
      </c>
      <c r="AE6" s="5">
        <f t="shared" si="19"/>
        <v>-0.52440051270804089</v>
      </c>
      <c r="AG6" s="3">
        <v>5</v>
      </c>
      <c r="AH6" s="3">
        <v>-1</v>
      </c>
      <c r="AI6" s="3">
        <v>-1</v>
      </c>
      <c r="AJ6" s="3">
        <v>1</v>
      </c>
      <c r="AK6" s="3">
        <v>375</v>
      </c>
      <c r="AL6" s="3">
        <v>377</v>
      </c>
      <c r="AM6" s="3">
        <v>371</v>
      </c>
      <c r="AN6" s="3">
        <v>377</v>
      </c>
      <c r="AO6" s="3">
        <v>373</v>
      </c>
      <c r="AP6" s="3">
        <v>379</v>
      </c>
      <c r="AQ6" s="3">
        <v>369</v>
      </c>
      <c r="AR6" s="3">
        <v>379</v>
      </c>
      <c r="AS6">
        <f t="shared" si="20"/>
        <v>13.714285714285714</v>
      </c>
      <c r="AT6" s="73">
        <v>8</v>
      </c>
      <c r="AU6" s="73">
        <v>7</v>
      </c>
      <c r="AV6">
        <f t="shared" si="21"/>
        <v>96</v>
      </c>
      <c r="AW6" s="47">
        <v>0.5</v>
      </c>
      <c r="AX6">
        <f t="shared" si="22"/>
        <v>0.25</v>
      </c>
      <c r="BA6" s="3">
        <v>5</v>
      </c>
      <c r="BB6" s="3">
        <v>-1</v>
      </c>
      <c r="BC6" s="3">
        <v>-1</v>
      </c>
      <c r="BD6" s="3">
        <v>1</v>
      </c>
      <c r="BE6" s="3">
        <v>375</v>
      </c>
    </row>
    <row r="7" spans="1:62" x14ac:dyDescent="0.25">
      <c r="A7" s="3">
        <v>6</v>
      </c>
      <c r="B7" s="3">
        <v>1</v>
      </c>
      <c r="C7" s="3">
        <v>-1</v>
      </c>
      <c r="D7" s="3">
        <v>1</v>
      </c>
      <c r="E7" s="3">
        <v>-1</v>
      </c>
      <c r="F7" s="3">
        <v>391</v>
      </c>
      <c r="G7">
        <f t="shared" si="3"/>
        <v>378</v>
      </c>
      <c r="H7">
        <f t="shared" si="4"/>
        <v>-378</v>
      </c>
      <c r="I7">
        <f t="shared" si="5"/>
        <v>378</v>
      </c>
      <c r="J7">
        <f t="shared" si="6"/>
        <v>-378</v>
      </c>
      <c r="K7">
        <f t="shared" si="7"/>
        <v>-391</v>
      </c>
      <c r="L7">
        <f t="shared" si="8"/>
        <v>391</v>
      </c>
      <c r="M7">
        <f t="shared" si="9"/>
        <v>-391</v>
      </c>
      <c r="N7">
        <f t="shared" si="10"/>
        <v>-391</v>
      </c>
      <c r="O7">
        <f t="shared" si="11"/>
        <v>391</v>
      </c>
      <c r="P7">
        <f t="shared" si="12"/>
        <v>-391</v>
      </c>
      <c r="Q7">
        <f t="shared" si="13"/>
        <v>-391</v>
      </c>
      <c r="R7">
        <f t="shared" si="14"/>
        <v>391</v>
      </c>
      <c r="S7">
        <f t="shared" si="15"/>
        <v>-391</v>
      </c>
      <c r="T7">
        <f t="shared" si="16"/>
        <v>391</v>
      </c>
      <c r="U7">
        <f t="shared" si="17"/>
        <v>391</v>
      </c>
      <c r="W7" s="23" t="s">
        <v>55</v>
      </c>
      <c r="X7" s="71">
        <v>0.125</v>
      </c>
      <c r="Y7" s="59">
        <f t="shared" si="1"/>
        <v>1.5625E-2</v>
      </c>
      <c r="Z7" s="59">
        <f t="shared" si="2"/>
        <v>3.5588455105163889E-3</v>
      </c>
      <c r="AB7" s="5">
        <f t="shared" si="23"/>
        <v>0.33333333333333331</v>
      </c>
      <c r="AC7" s="5">
        <f t="shared" si="24"/>
        <v>0.39999999999999997</v>
      </c>
      <c r="AD7" s="5">
        <f t="shared" si="18"/>
        <v>0.36666666666666664</v>
      </c>
      <c r="AE7" s="5">
        <f t="shared" si="19"/>
        <v>-0.34069482708779553</v>
      </c>
      <c r="AG7" s="3">
        <v>6</v>
      </c>
      <c r="AH7" s="3">
        <v>1</v>
      </c>
      <c r="AI7" s="3">
        <v>-1</v>
      </c>
      <c r="AJ7" s="3">
        <v>1</v>
      </c>
      <c r="AK7" s="3">
        <v>391</v>
      </c>
      <c r="AL7" s="3">
        <v>391</v>
      </c>
      <c r="AM7" s="3">
        <v>390</v>
      </c>
      <c r="AN7" s="3">
        <v>391</v>
      </c>
      <c r="AO7" s="3">
        <v>388</v>
      </c>
      <c r="AP7" s="3">
        <v>386</v>
      </c>
      <c r="AQ7" s="3">
        <v>391</v>
      </c>
      <c r="AR7" s="3">
        <v>400</v>
      </c>
      <c r="AS7">
        <f t="shared" si="20"/>
        <v>16.571428571428573</v>
      </c>
      <c r="AT7" s="73">
        <v>8</v>
      </c>
      <c r="AU7" s="73">
        <v>7</v>
      </c>
      <c r="AV7">
        <f t="shared" si="21"/>
        <v>116.00000000000001</v>
      </c>
      <c r="AW7" s="47">
        <v>0.5</v>
      </c>
      <c r="AX7">
        <f t="shared" si="22"/>
        <v>0.25</v>
      </c>
      <c r="BA7" s="3">
        <v>6</v>
      </c>
      <c r="BB7" s="3">
        <v>1</v>
      </c>
      <c r="BC7" s="3">
        <v>-1</v>
      </c>
      <c r="BD7" s="3">
        <v>1</v>
      </c>
      <c r="BE7" s="3">
        <v>391</v>
      </c>
      <c r="BG7" s="85" t="s">
        <v>33</v>
      </c>
      <c r="BH7" s="86" t="s">
        <v>34</v>
      </c>
      <c r="BI7" s="86" t="s">
        <v>42</v>
      </c>
      <c r="BJ7" s="87" t="s">
        <v>64</v>
      </c>
    </row>
    <row r="8" spans="1:62" x14ac:dyDescent="0.25">
      <c r="A8" s="3">
        <v>7</v>
      </c>
      <c r="B8" s="3">
        <v>-1</v>
      </c>
      <c r="C8" s="3">
        <v>1</v>
      </c>
      <c r="D8" s="3">
        <v>1</v>
      </c>
      <c r="E8" s="3">
        <v>-1</v>
      </c>
      <c r="F8" s="3">
        <v>384</v>
      </c>
      <c r="G8">
        <f t="shared" si="3"/>
        <v>-378</v>
      </c>
      <c r="H8">
        <f t="shared" si="4"/>
        <v>378</v>
      </c>
      <c r="I8">
        <f t="shared" si="5"/>
        <v>378</v>
      </c>
      <c r="J8">
        <f t="shared" si="6"/>
        <v>-378</v>
      </c>
      <c r="K8">
        <f t="shared" si="7"/>
        <v>-384</v>
      </c>
      <c r="L8">
        <f t="shared" si="8"/>
        <v>-384</v>
      </c>
      <c r="M8">
        <f t="shared" si="9"/>
        <v>384</v>
      </c>
      <c r="N8">
        <f t="shared" si="10"/>
        <v>384</v>
      </c>
      <c r="O8">
        <f t="shared" si="11"/>
        <v>-384</v>
      </c>
      <c r="P8">
        <f t="shared" si="12"/>
        <v>-384</v>
      </c>
      <c r="Q8">
        <f t="shared" si="13"/>
        <v>-384</v>
      </c>
      <c r="R8">
        <f t="shared" si="14"/>
        <v>384</v>
      </c>
      <c r="S8">
        <f t="shared" si="15"/>
        <v>384</v>
      </c>
      <c r="T8">
        <f t="shared" si="16"/>
        <v>-384</v>
      </c>
      <c r="U8">
        <f t="shared" si="17"/>
        <v>384</v>
      </c>
      <c r="W8" s="23" t="s">
        <v>51</v>
      </c>
      <c r="X8" s="71">
        <v>-0.375</v>
      </c>
      <c r="Y8" s="59">
        <f t="shared" si="1"/>
        <v>0.140625</v>
      </c>
      <c r="Z8" s="59">
        <f t="shared" si="2"/>
        <v>3.2029609594647498E-2</v>
      </c>
      <c r="AB8" s="5">
        <f t="shared" si="23"/>
        <v>0.39999999999999997</v>
      </c>
      <c r="AC8" s="5">
        <f t="shared" si="24"/>
        <v>0.46666666666666662</v>
      </c>
      <c r="AD8" s="5">
        <f t="shared" si="18"/>
        <v>0.43333333333333329</v>
      </c>
      <c r="AE8" s="5">
        <f t="shared" si="19"/>
        <v>-0.16789400478810559</v>
      </c>
      <c r="AG8" s="3">
        <v>7</v>
      </c>
      <c r="AH8" s="3">
        <v>-1</v>
      </c>
      <c r="AI8" s="3">
        <v>1</v>
      </c>
      <c r="AJ8" s="3">
        <v>1</v>
      </c>
      <c r="AK8" s="3">
        <v>384</v>
      </c>
      <c r="AL8" s="3">
        <v>375</v>
      </c>
      <c r="AM8" s="3">
        <v>385</v>
      </c>
      <c r="AN8" s="3">
        <v>376</v>
      </c>
      <c r="AO8" s="3">
        <v>386</v>
      </c>
      <c r="AP8" s="3">
        <v>376</v>
      </c>
      <c r="AQ8" s="3">
        <v>385</v>
      </c>
      <c r="AR8" s="3">
        <v>377</v>
      </c>
      <c r="AS8">
        <f t="shared" si="20"/>
        <v>23.714285714285715</v>
      </c>
      <c r="AT8" s="73">
        <v>8</v>
      </c>
      <c r="AU8" s="73">
        <v>7</v>
      </c>
      <c r="AV8">
        <f t="shared" si="21"/>
        <v>166</v>
      </c>
      <c r="AW8" s="47">
        <v>0.5</v>
      </c>
      <c r="AX8">
        <f t="shared" si="22"/>
        <v>0.25</v>
      </c>
      <c r="BA8" s="3">
        <v>7</v>
      </c>
      <c r="BB8" s="3">
        <v>-1</v>
      </c>
      <c r="BC8" s="3">
        <v>1</v>
      </c>
      <c r="BD8" s="3">
        <v>1</v>
      </c>
      <c r="BE8" s="3">
        <v>384</v>
      </c>
      <c r="BG8" s="35">
        <v>-1</v>
      </c>
      <c r="BH8" s="36">
        <v>-1</v>
      </c>
      <c r="BI8" s="36">
        <v>-1</v>
      </c>
      <c r="BJ8" s="37">
        <v>379</v>
      </c>
    </row>
    <row r="9" spans="1:62" x14ac:dyDescent="0.25">
      <c r="A9" s="3">
        <v>8</v>
      </c>
      <c r="B9" s="3">
        <v>1</v>
      </c>
      <c r="C9" s="3">
        <v>1</v>
      </c>
      <c r="D9" s="3">
        <v>1</v>
      </c>
      <c r="E9" s="3">
        <v>-1</v>
      </c>
      <c r="F9" s="3">
        <v>426</v>
      </c>
      <c r="G9">
        <f t="shared" si="3"/>
        <v>378</v>
      </c>
      <c r="H9">
        <f t="shared" si="4"/>
        <v>378</v>
      </c>
      <c r="I9">
        <f t="shared" si="5"/>
        <v>378</v>
      </c>
      <c r="J9">
        <f t="shared" si="6"/>
        <v>-378</v>
      </c>
      <c r="K9">
        <f t="shared" si="7"/>
        <v>426</v>
      </c>
      <c r="L9">
        <f t="shared" si="8"/>
        <v>426</v>
      </c>
      <c r="M9">
        <f t="shared" si="9"/>
        <v>426</v>
      </c>
      <c r="N9">
        <f t="shared" si="10"/>
        <v>-426</v>
      </c>
      <c r="O9">
        <f t="shared" si="11"/>
        <v>-426</v>
      </c>
      <c r="P9">
        <f t="shared" si="12"/>
        <v>-426</v>
      </c>
      <c r="Q9">
        <f t="shared" si="13"/>
        <v>426</v>
      </c>
      <c r="R9">
        <f t="shared" si="14"/>
        <v>-426</v>
      </c>
      <c r="S9">
        <f t="shared" si="15"/>
        <v>-426</v>
      </c>
      <c r="T9">
        <f t="shared" si="16"/>
        <v>-426</v>
      </c>
      <c r="U9">
        <f t="shared" si="17"/>
        <v>-426</v>
      </c>
      <c r="W9" s="23" t="s">
        <v>54</v>
      </c>
      <c r="X9" s="71">
        <v>-0.625</v>
      </c>
      <c r="Y9" s="59">
        <f t="shared" si="1"/>
        <v>0.390625</v>
      </c>
      <c r="Z9" s="59">
        <f t="shared" si="2"/>
        <v>8.8971137762909713E-2</v>
      </c>
      <c r="AB9" s="5">
        <f t="shared" si="23"/>
        <v>0.46666666666666662</v>
      </c>
      <c r="AC9" s="5">
        <f t="shared" si="24"/>
        <v>0.53333333333333333</v>
      </c>
      <c r="AD9" s="5">
        <f t="shared" si="18"/>
        <v>0.5</v>
      </c>
      <c r="AE9" s="5">
        <f t="shared" si="19"/>
        <v>0</v>
      </c>
      <c r="AG9" s="3">
        <v>8</v>
      </c>
      <c r="AH9" s="3">
        <v>1</v>
      </c>
      <c r="AI9" s="3">
        <v>1</v>
      </c>
      <c r="AJ9" s="3">
        <v>1</v>
      </c>
      <c r="AK9" s="3">
        <v>426</v>
      </c>
      <c r="AL9" s="3">
        <v>430</v>
      </c>
      <c r="AM9" s="3">
        <v>433</v>
      </c>
      <c r="AN9" s="3">
        <v>430</v>
      </c>
      <c r="AO9" s="3">
        <v>430</v>
      </c>
      <c r="AP9" s="3">
        <v>428</v>
      </c>
      <c r="AQ9" s="3">
        <v>431</v>
      </c>
      <c r="AR9" s="3">
        <v>428</v>
      </c>
      <c r="AS9">
        <f t="shared" si="20"/>
        <v>4.5714285714285712</v>
      </c>
      <c r="AT9" s="73">
        <v>8</v>
      </c>
      <c r="AU9" s="73">
        <v>7</v>
      </c>
      <c r="AV9">
        <f t="shared" si="21"/>
        <v>32</v>
      </c>
      <c r="AW9" s="47">
        <v>0.5</v>
      </c>
      <c r="AX9">
        <f t="shared" si="22"/>
        <v>0.25</v>
      </c>
      <c r="BA9" s="3">
        <v>8</v>
      </c>
      <c r="BB9" s="3">
        <v>1</v>
      </c>
      <c r="BC9" s="3">
        <v>1</v>
      </c>
      <c r="BD9" s="3">
        <v>1</v>
      </c>
      <c r="BE9" s="3">
        <v>426</v>
      </c>
      <c r="BG9" s="35">
        <v>1</v>
      </c>
      <c r="BH9" s="36">
        <v>-1</v>
      </c>
      <c r="BI9" s="36">
        <v>-1</v>
      </c>
      <c r="BJ9" s="37">
        <v>415.5</v>
      </c>
    </row>
    <row r="10" spans="1:62" x14ac:dyDescent="0.25">
      <c r="A10" s="3">
        <v>9</v>
      </c>
      <c r="B10" s="3">
        <v>-1</v>
      </c>
      <c r="C10" s="3">
        <v>-1</v>
      </c>
      <c r="D10" s="3">
        <v>-1</v>
      </c>
      <c r="E10" s="3">
        <v>1</v>
      </c>
      <c r="F10" s="3">
        <v>381</v>
      </c>
      <c r="G10">
        <f t="shared" si="3"/>
        <v>-378</v>
      </c>
      <c r="H10">
        <f t="shared" si="4"/>
        <v>-378</v>
      </c>
      <c r="I10">
        <f t="shared" si="5"/>
        <v>-378</v>
      </c>
      <c r="J10">
        <f t="shared" si="6"/>
        <v>378</v>
      </c>
      <c r="K10">
        <f t="shared" si="7"/>
        <v>381</v>
      </c>
      <c r="L10">
        <f t="shared" si="8"/>
        <v>381</v>
      </c>
      <c r="M10">
        <f t="shared" si="9"/>
        <v>381</v>
      </c>
      <c r="N10">
        <f t="shared" si="10"/>
        <v>-381</v>
      </c>
      <c r="O10">
        <f t="shared" si="11"/>
        <v>-381</v>
      </c>
      <c r="P10">
        <f t="shared" si="12"/>
        <v>-381</v>
      </c>
      <c r="Q10">
        <f t="shared" si="13"/>
        <v>-381</v>
      </c>
      <c r="R10">
        <f t="shared" si="14"/>
        <v>381</v>
      </c>
      <c r="S10">
        <f t="shared" si="15"/>
        <v>381</v>
      </c>
      <c r="T10">
        <f t="shared" si="16"/>
        <v>381</v>
      </c>
      <c r="U10">
        <f t="shared" si="17"/>
        <v>-381</v>
      </c>
      <c r="W10" s="3" t="s">
        <v>48</v>
      </c>
      <c r="X10" s="59">
        <v>1.125</v>
      </c>
      <c r="Y10" s="59">
        <f t="shared" si="1"/>
        <v>1.265625</v>
      </c>
      <c r="Z10" s="59">
        <f t="shared" si="2"/>
        <v>0.2882664863518275</v>
      </c>
      <c r="AB10" s="5">
        <f t="shared" si="23"/>
        <v>0.53333333333333333</v>
      </c>
      <c r="AC10" s="5">
        <f t="shared" si="24"/>
        <v>0.6</v>
      </c>
      <c r="AD10" s="5">
        <f t="shared" si="18"/>
        <v>0.56666666666666665</v>
      </c>
      <c r="AE10" s="5">
        <f t="shared" si="19"/>
        <v>0.16789400478810546</v>
      </c>
      <c r="AW10" s="6" t="s">
        <v>62</v>
      </c>
      <c r="AX10" s="6">
        <f>SUM(AX2:AX9)</f>
        <v>2</v>
      </c>
      <c r="BA10" s="3">
        <v>9</v>
      </c>
      <c r="BB10" s="3">
        <v>-1</v>
      </c>
      <c r="BC10" s="3">
        <v>-1</v>
      </c>
      <c r="BD10" s="3">
        <v>-1</v>
      </c>
      <c r="BE10" s="3">
        <v>381</v>
      </c>
      <c r="BG10" s="35">
        <v>-1</v>
      </c>
      <c r="BH10" s="36">
        <v>-1</v>
      </c>
      <c r="BI10" s="36">
        <v>1</v>
      </c>
      <c r="BJ10" s="37">
        <v>375</v>
      </c>
    </row>
    <row r="11" spans="1:62" x14ac:dyDescent="0.25">
      <c r="A11" s="3">
        <v>10</v>
      </c>
      <c r="B11" s="3">
        <v>1</v>
      </c>
      <c r="C11" s="3">
        <v>-1</v>
      </c>
      <c r="D11" s="3">
        <v>-1</v>
      </c>
      <c r="E11" s="3">
        <v>1</v>
      </c>
      <c r="F11" s="3">
        <v>416</v>
      </c>
      <c r="G11">
        <f t="shared" si="3"/>
        <v>378</v>
      </c>
      <c r="H11">
        <f t="shared" si="4"/>
        <v>-378</v>
      </c>
      <c r="I11">
        <f t="shared" si="5"/>
        <v>-378</v>
      </c>
      <c r="J11">
        <f t="shared" si="6"/>
        <v>378</v>
      </c>
      <c r="K11">
        <f t="shared" si="7"/>
        <v>-416</v>
      </c>
      <c r="L11">
        <f t="shared" si="8"/>
        <v>-416</v>
      </c>
      <c r="M11">
        <f t="shared" si="9"/>
        <v>416</v>
      </c>
      <c r="N11">
        <f t="shared" si="10"/>
        <v>416</v>
      </c>
      <c r="O11">
        <f t="shared" si="11"/>
        <v>-416</v>
      </c>
      <c r="P11">
        <f t="shared" si="12"/>
        <v>-416</v>
      </c>
      <c r="Q11">
        <f t="shared" si="13"/>
        <v>416</v>
      </c>
      <c r="R11">
        <f t="shared" si="14"/>
        <v>-416</v>
      </c>
      <c r="S11">
        <f t="shared" si="15"/>
        <v>-416</v>
      </c>
      <c r="T11">
        <f t="shared" si="16"/>
        <v>416</v>
      </c>
      <c r="U11">
        <f t="shared" si="17"/>
        <v>416</v>
      </c>
      <c r="W11" s="3" t="s">
        <v>50</v>
      </c>
      <c r="X11" s="59">
        <v>1.125</v>
      </c>
      <c r="Y11" s="59">
        <f t="shared" si="1"/>
        <v>1.265625</v>
      </c>
      <c r="Z11" s="59">
        <f t="shared" si="2"/>
        <v>0.2882664863518275</v>
      </c>
      <c r="AB11" s="5">
        <f t="shared" si="23"/>
        <v>0.6</v>
      </c>
      <c r="AC11" s="5">
        <f t="shared" si="24"/>
        <v>0.66666666666666663</v>
      </c>
      <c r="AD11" s="5">
        <f t="shared" si="18"/>
        <v>0.6333333333333333</v>
      </c>
      <c r="AE11" s="5">
        <f t="shared" si="19"/>
        <v>0.34069482708779542</v>
      </c>
      <c r="BA11" s="3">
        <v>10</v>
      </c>
      <c r="BB11" s="3">
        <v>1</v>
      </c>
      <c r="BC11" s="3">
        <v>-1</v>
      </c>
      <c r="BD11" s="3">
        <v>-1</v>
      </c>
      <c r="BE11" s="3">
        <v>416</v>
      </c>
      <c r="BG11" s="35">
        <v>1</v>
      </c>
      <c r="BH11" s="36">
        <v>-1</v>
      </c>
      <c r="BI11" s="36">
        <v>1</v>
      </c>
      <c r="BJ11" s="37">
        <v>391</v>
      </c>
    </row>
    <row r="12" spans="1:62" x14ac:dyDescent="0.25">
      <c r="A12" s="3">
        <v>11</v>
      </c>
      <c r="B12" s="3">
        <v>-1</v>
      </c>
      <c r="C12" s="3">
        <v>1</v>
      </c>
      <c r="D12" s="3">
        <v>-1</v>
      </c>
      <c r="E12" s="3">
        <v>1</v>
      </c>
      <c r="F12" s="3">
        <v>371</v>
      </c>
      <c r="G12">
        <f t="shared" si="3"/>
        <v>-378</v>
      </c>
      <c r="H12">
        <f t="shared" si="4"/>
        <v>378</v>
      </c>
      <c r="I12">
        <f t="shared" si="5"/>
        <v>-378</v>
      </c>
      <c r="J12">
        <f t="shared" si="6"/>
        <v>378</v>
      </c>
      <c r="K12">
        <f t="shared" si="7"/>
        <v>-371</v>
      </c>
      <c r="L12">
        <f t="shared" si="8"/>
        <v>371</v>
      </c>
      <c r="M12">
        <f t="shared" si="9"/>
        <v>-371</v>
      </c>
      <c r="N12">
        <f t="shared" si="10"/>
        <v>-371</v>
      </c>
      <c r="O12">
        <f t="shared" si="11"/>
        <v>371</v>
      </c>
      <c r="P12">
        <f t="shared" si="12"/>
        <v>-371</v>
      </c>
      <c r="Q12">
        <f t="shared" si="13"/>
        <v>371</v>
      </c>
      <c r="R12">
        <f t="shared" si="14"/>
        <v>-371</v>
      </c>
      <c r="S12">
        <f t="shared" si="15"/>
        <v>371</v>
      </c>
      <c r="T12">
        <f t="shared" si="16"/>
        <v>-371</v>
      </c>
      <c r="U12">
        <f t="shared" si="17"/>
        <v>371</v>
      </c>
      <c r="W12" s="23" t="s">
        <v>52</v>
      </c>
      <c r="X12" s="71">
        <v>2.875</v>
      </c>
      <c r="Y12" s="71">
        <f t="shared" si="1"/>
        <v>8.265625</v>
      </c>
      <c r="Z12" s="71">
        <f t="shared" si="2"/>
        <v>1.8826292750631695</v>
      </c>
      <c r="AB12" s="5">
        <f t="shared" si="23"/>
        <v>0.66666666666666663</v>
      </c>
      <c r="AC12" s="5">
        <f t="shared" si="24"/>
        <v>0.73333333333333328</v>
      </c>
      <c r="AD12" s="5">
        <f t="shared" si="18"/>
        <v>0.7</v>
      </c>
      <c r="AE12" s="5">
        <f t="shared" si="19"/>
        <v>0.52440051270804078</v>
      </c>
      <c r="BA12" s="3">
        <v>11</v>
      </c>
      <c r="BB12" s="3">
        <v>-1</v>
      </c>
      <c r="BC12" s="3">
        <v>1</v>
      </c>
      <c r="BD12" s="3">
        <v>-1</v>
      </c>
      <c r="BE12" s="3">
        <v>371</v>
      </c>
      <c r="BG12" s="35">
        <v>-1</v>
      </c>
      <c r="BH12" s="36">
        <v>1</v>
      </c>
      <c r="BI12" s="36">
        <v>-1</v>
      </c>
      <c r="BJ12" s="37">
        <v>376</v>
      </c>
    </row>
    <row r="13" spans="1:62" x14ac:dyDescent="0.25">
      <c r="A13" s="3">
        <v>12</v>
      </c>
      <c r="B13" s="3">
        <v>1</v>
      </c>
      <c r="C13" s="3">
        <v>1</v>
      </c>
      <c r="D13" s="3">
        <v>-1</v>
      </c>
      <c r="E13" s="3">
        <v>1</v>
      </c>
      <c r="F13" s="3">
        <v>445</v>
      </c>
      <c r="G13">
        <f t="shared" si="3"/>
        <v>378</v>
      </c>
      <c r="H13">
        <f t="shared" si="4"/>
        <v>378</v>
      </c>
      <c r="I13">
        <f t="shared" si="5"/>
        <v>-378</v>
      </c>
      <c r="J13">
        <f t="shared" si="6"/>
        <v>378</v>
      </c>
      <c r="K13">
        <f t="shared" si="7"/>
        <v>445</v>
      </c>
      <c r="L13">
        <f t="shared" si="8"/>
        <v>-445</v>
      </c>
      <c r="M13">
        <f t="shared" si="9"/>
        <v>-445</v>
      </c>
      <c r="N13">
        <f t="shared" si="10"/>
        <v>445</v>
      </c>
      <c r="O13">
        <f t="shared" si="11"/>
        <v>445</v>
      </c>
      <c r="P13">
        <f t="shared" si="12"/>
        <v>-445</v>
      </c>
      <c r="Q13">
        <f t="shared" si="13"/>
        <v>-445</v>
      </c>
      <c r="R13">
        <f t="shared" si="14"/>
        <v>445</v>
      </c>
      <c r="S13">
        <f t="shared" si="15"/>
        <v>-445</v>
      </c>
      <c r="T13">
        <f t="shared" si="16"/>
        <v>-445</v>
      </c>
      <c r="U13">
        <f t="shared" si="17"/>
        <v>-445</v>
      </c>
      <c r="W13" s="23" t="s">
        <v>47</v>
      </c>
      <c r="X13" s="71">
        <v>3.875</v>
      </c>
      <c r="Y13" s="71">
        <f t="shared" si="1"/>
        <v>15.015625</v>
      </c>
      <c r="Z13" s="71">
        <f t="shared" si="2"/>
        <v>3.4200505356062489</v>
      </c>
      <c r="AB13" s="5">
        <f t="shared" si="23"/>
        <v>0.73333333333333328</v>
      </c>
      <c r="AC13" s="5">
        <f t="shared" si="24"/>
        <v>0.79999999999999993</v>
      </c>
      <c r="AD13" s="5">
        <f t="shared" si="18"/>
        <v>0.76666666666666661</v>
      </c>
      <c r="AE13" s="5">
        <f t="shared" si="19"/>
        <v>0.72791329088164392</v>
      </c>
      <c r="AS13" s="79" t="s">
        <v>19</v>
      </c>
      <c r="AT13" s="79"/>
      <c r="AU13" s="79"/>
      <c r="AV13" s="79"/>
      <c r="AW13" s="79" t="s">
        <v>23</v>
      </c>
      <c r="AX13" s="79"/>
      <c r="AY13" s="79"/>
      <c r="BA13" s="3">
        <v>12</v>
      </c>
      <c r="BB13" s="3">
        <v>1</v>
      </c>
      <c r="BC13" s="3">
        <v>1</v>
      </c>
      <c r="BD13" s="3">
        <v>-1</v>
      </c>
      <c r="BE13" s="3">
        <v>445</v>
      </c>
      <c r="BG13" s="35">
        <v>1</v>
      </c>
      <c r="BH13" s="36">
        <v>1</v>
      </c>
      <c r="BI13" s="36">
        <v>-1</v>
      </c>
      <c r="BJ13" s="37">
        <v>447</v>
      </c>
    </row>
    <row r="14" spans="1:62" x14ac:dyDescent="0.25">
      <c r="A14" s="3">
        <v>13</v>
      </c>
      <c r="B14" s="3">
        <v>-1</v>
      </c>
      <c r="C14" s="3">
        <v>-1</v>
      </c>
      <c r="D14" s="3">
        <v>1</v>
      </c>
      <c r="E14" s="3">
        <v>1</v>
      </c>
      <c r="F14" s="3">
        <v>377</v>
      </c>
      <c r="G14">
        <f t="shared" si="3"/>
        <v>-378</v>
      </c>
      <c r="H14">
        <f t="shared" si="4"/>
        <v>-378</v>
      </c>
      <c r="I14">
        <f t="shared" si="5"/>
        <v>378</v>
      </c>
      <c r="J14">
        <f t="shared" si="6"/>
        <v>378</v>
      </c>
      <c r="K14">
        <f t="shared" si="7"/>
        <v>377</v>
      </c>
      <c r="L14">
        <f t="shared" si="8"/>
        <v>-377</v>
      </c>
      <c r="M14">
        <f t="shared" si="9"/>
        <v>-377</v>
      </c>
      <c r="N14">
        <f t="shared" si="10"/>
        <v>-377</v>
      </c>
      <c r="O14">
        <f t="shared" si="11"/>
        <v>-377</v>
      </c>
      <c r="P14">
        <f t="shared" si="12"/>
        <v>377</v>
      </c>
      <c r="Q14">
        <f t="shared" si="13"/>
        <v>377</v>
      </c>
      <c r="R14">
        <f t="shared" si="14"/>
        <v>377</v>
      </c>
      <c r="S14">
        <f t="shared" si="15"/>
        <v>-377</v>
      </c>
      <c r="T14">
        <f t="shared" si="16"/>
        <v>-377</v>
      </c>
      <c r="U14">
        <f t="shared" si="17"/>
        <v>377</v>
      </c>
      <c r="W14" s="23" t="s">
        <v>49</v>
      </c>
      <c r="X14" s="71">
        <v>-3.875</v>
      </c>
      <c r="Y14" s="71">
        <f t="shared" si="1"/>
        <v>15.015625</v>
      </c>
      <c r="Z14" s="71">
        <f t="shared" si="2"/>
        <v>3.4200505356062489</v>
      </c>
      <c r="AB14" s="5">
        <f t="shared" si="23"/>
        <v>0.79999999999999993</v>
      </c>
      <c r="AC14" s="5">
        <f t="shared" si="24"/>
        <v>0.86666666666666659</v>
      </c>
      <c r="AD14" s="5">
        <f t="shared" si="18"/>
        <v>0.83333333333333326</v>
      </c>
      <c r="AE14" s="5">
        <f t="shared" si="19"/>
        <v>0.96742156610170049</v>
      </c>
      <c r="AS14" s="80">
        <f>(SUM(AV2:AV9)/SUM(AU2:AU9))</f>
        <v>13.5</v>
      </c>
      <c r="AT14" s="80"/>
      <c r="AU14" s="80"/>
      <c r="AV14" s="80"/>
      <c r="AW14" s="80">
        <f>(AS14/4)*AX10</f>
        <v>6.75</v>
      </c>
      <c r="AX14" s="80"/>
      <c r="AY14" s="80"/>
      <c r="BA14" s="3">
        <v>13</v>
      </c>
      <c r="BB14" s="3">
        <v>-1</v>
      </c>
      <c r="BC14" s="3">
        <v>-1</v>
      </c>
      <c r="BD14" s="3">
        <v>1</v>
      </c>
      <c r="BE14" s="3">
        <v>377</v>
      </c>
      <c r="BG14" s="35">
        <v>-1</v>
      </c>
      <c r="BH14" s="36">
        <v>1</v>
      </c>
      <c r="BI14" s="36">
        <v>1</v>
      </c>
      <c r="BJ14" s="37">
        <v>380.5</v>
      </c>
    </row>
    <row r="15" spans="1:62" ht="15.75" thickBot="1" x14ac:dyDescent="0.3">
      <c r="A15" s="3">
        <v>14</v>
      </c>
      <c r="B15" s="3">
        <v>1</v>
      </c>
      <c r="C15" s="3">
        <v>-1</v>
      </c>
      <c r="D15" s="3">
        <v>1</v>
      </c>
      <c r="E15" s="3">
        <v>1</v>
      </c>
      <c r="F15" s="3">
        <v>391</v>
      </c>
      <c r="G15">
        <f t="shared" si="3"/>
        <v>378</v>
      </c>
      <c r="H15">
        <f t="shared" si="4"/>
        <v>-378</v>
      </c>
      <c r="I15">
        <f t="shared" si="5"/>
        <v>378</v>
      </c>
      <c r="J15">
        <f t="shared" si="6"/>
        <v>378</v>
      </c>
      <c r="K15">
        <f t="shared" si="7"/>
        <v>-391</v>
      </c>
      <c r="L15">
        <f t="shared" si="8"/>
        <v>391</v>
      </c>
      <c r="M15">
        <f t="shared" si="9"/>
        <v>-391</v>
      </c>
      <c r="N15">
        <f t="shared" si="10"/>
        <v>391</v>
      </c>
      <c r="O15">
        <f t="shared" si="11"/>
        <v>-391</v>
      </c>
      <c r="P15">
        <f t="shared" si="12"/>
        <v>391</v>
      </c>
      <c r="Q15">
        <f t="shared" si="13"/>
        <v>-391</v>
      </c>
      <c r="R15">
        <f t="shared" si="14"/>
        <v>-391</v>
      </c>
      <c r="S15">
        <f t="shared" si="15"/>
        <v>391</v>
      </c>
      <c r="T15">
        <f t="shared" si="16"/>
        <v>-391</v>
      </c>
      <c r="U15">
        <f t="shared" si="17"/>
        <v>-391</v>
      </c>
      <c r="W15" s="64" t="s">
        <v>46</v>
      </c>
      <c r="X15" s="8">
        <v>-10.625</v>
      </c>
      <c r="Y15" s="8">
        <f t="shared" si="1"/>
        <v>112.890625</v>
      </c>
      <c r="Z15" s="8">
        <f t="shared" si="2"/>
        <v>25.712658813480903</v>
      </c>
      <c r="AB15" s="5">
        <f t="shared" si="23"/>
        <v>0.86666666666666659</v>
      </c>
      <c r="AC15" s="5">
        <f t="shared" si="24"/>
        <v>0.93333333333333324</v>
      </c>
      <c r="AD15" s="5">
        <f t="shared" si="18"/>
        <v>0.89999999999999991</v>
      </c>
      <c r="AE15" s="5">
        <f t="shared" si="19"/>
        <v>1.2815515655445999</v>
      </c>
      <c r="BA15" s="3">
        <v>14</v>
      </c>
      <c r="BB15" s="3">
        <v>1</v>
      </c>
      <c r="BC15" s="3">
        <v>-1</v>
      </c>
      <c r="BD15" s="3">
        <v>1</v>
      </c>
      <c r="BE15" s="3">
        <v>391</v>
      </c>
      <c r="BG15" s="38">
        <v>1</v>
      </c>
      <c r="BH15" s="39">
        <v>1</v>
      </c>
      <c r="BI15" s="39">
        <v>1</v>
      </c>
      <c r="BJ15" s="40">
        <v>429.5</v>
      </c>
    </row>
    <row r="16" spans="1:62" x14ac:dyDescent="0.25">
      <c r="A16" s="3">
        <v>15</v>
      </c>
      <c r="B16" s="3">
        <v>-1</v>
      </c>
      <c r="C16" s="3">
        <v>1</v>
      </c>
      <c r="D16" s="3">
        <v>1</v>
      </c>
      <c r="E16" s="3">
        <v>1</v>
      </c>
      <c r="F16" s="3">
        <v>375</v>
      </c>
      <c r="G16">
        <f t="shared" si="3"/>
        <v>-378</v>
      </c>
      <c r="H16">
        <f t="shared" si="4"/>
        <v>378</v>
      </c>
      <c r="I16">
        <f t="shared" si="5"/>
        <v>378</v>
      </c>
      <c r="J16">
        <f t="shared" si="6"/>
        <v>378</v>
      </c>
      <c r="K16">
        <f t="shared" si="7"/>
        <v>-375</v>
      </c>
      <c r="L16">
        <f t="shared" si="8"/>
        <v>-375</v>
      </c>
      <c r="M16">
        <f t="shared" si="9"/>
        <v>375</v>
      </c>
      <c r="N16">
        <f t="shared" si="10"/>
        <v>-375</v>
      </c>
      <c r="O16">
        <f t="shared" si="11"/>
        <v>375</v>
      </c>
      <c r="P16">
        <f t="shared" si="12"/>
        <v>375</v>
      </c>
      <c r="Q16">
        <f t="shared" si="13"/>
        <v>-375</v>
      </c>
      <c r="R16">
        <f t="shared" si="14"/>
        <v>-375</v>
      </c>
      <c r="S16">
        <f t="shared" si="15"/>
        <v>-375</v>
      </c>
      <c r="T16">
        <f t="shared" si="16"/>
        <v>375</v>
      </c>
      <c r="U16">
        <f t="shared" si="17"/>
        <v>-375</v>
      </c>
      <c r="W16" s="64" t="s">
        <v>39</v>
      </c>
      <c r="X16" s="8">
        <v>16.875</v>
      </c>
      <c r="Y16" s="8">
        <f t="shared" si="1"/>
        <v>284.765625</v>
      </c>
      <c r="Z16" s="8">
        <f t="shared" si="2"/>
        <v>64.859959429161179</v>
      </c>
      <c r="AB16" s="5">
        <f t="shared" si="23"/>
        <v>0.93333333333333324</v>
      </c>
      <c r="AC16" s="5">
        <f t="shared" si="24"/>
        <v>0.99999999999999989</v>
      </c>
      <c r="AD16" s="5">
        <f t="shared" si="18"/>
        <v>0.96666666666666656</v>
      </c>
      <c r="AE16" s="5">
        <f t="shared" si="19"/>
        <v>1.8339146358159129</v>
      </c>
      <c r="AS16" s="79" t="s">
        <v>20</v>
      </c>
      <c r="AT16" s="79"/>
      <c r="AU16" s="79"/>
      <c r="AV16" s="79"/>
      <c r="AW16" s="79" t="s">
        <v>24</v>
      </c>
      <c r="AX16" s="79"/>
      <c r="AY16" s="79"/>
      <c r="BA16" s="3">
        <v>15</v>
      </c>
      <c r="BB16" s="3">
        <v>-1</v>
      </c>
      <c r="BC16" s="3">
        <v>1</v>
      </c>
      <c r="BD16" s="3">
        <v>1</v>
      </c>
      <c r="BE16" s="3">
        <v>375</v>
      </c>
    </row>
    <row r="17" spans="1:57" x14ac:dyDescent="0.25">
      <c r="A17" s="3">
        <v>16</v>
      </c>
      <c r="B17" s="3">
        <v>1</v>
      </c>
      <c r="C17" s="3">
        <v>1</v>
      </c>
      <c r="D17" s="3">
        <v>1</v>
      </c>
      <c r="E17" s="3">
        <v>1</v>
      </c>
      <c r="F17" s="3">
        <v>430</v>
      </c>
      <c r="G17">
        <f t="shared" si="3"/>
        <v>378</v>
      </c>
      <c r="H17">
        <f t="shared" si="4"/>
        <v>378</v>
      </c>
      <c r="I17">
        <f t="shared" si="5"/>
        <v>378</v>
      </c>
      <c r="J17">
        <f t="shared" si="6"/>
        <v>378</v>
      </c>
      <c r="K17">
        <f t="shared" si="7"/>
        <v>430</v>
      </c>
      <c r="L17">
        <f t="shared" si="8"/>
        <v>430</v>
      </c>
      <c r="M17">
        <f t="shared" si="9"/>
        <v>430</v>
      </c>
      <c r="N17">
        <f t="shared" si="10"/>
        <v>430</v>
      </c>
      <c r="O17">
        <f t="shared" si="11"/>
        <v>430</v>
      </c>
      <c r="P17">
        <f t="shared" si="12"/>
        <v>430</v>
      </c>
      <c r="Q17">
        <f t="shared" si="13"/>
        <v>430</v>
      </c>
      <c r="R17">
        <f t="shared" si="14"/>
        <v>430</v>
      </c>
      <c r="S17">
        <f t="shared" si="15"/>
        <v>430</v>
      </c>
      <c r="T17">
        <f t="shared" si="16"/>
        <v>430</v>
      </c>
      <c r="U17">
        <f t="shared" si="17"/>
        <v>430</v>
      </c>
      <c r="W17" s="1"/>
      <c r="X17" s="62" t="s">
        <v>60</v>
      </c>
      <c r="Y17" s="72">
        <f>SUM(Y2:Y16)</f>
        <v>439.046875</v>
      </c>
      <c r="Z17" s="1"/>
      <c r="AS17" s="80">
        <f>SQRT(AS14)</f>
        <v>3.6742346141747673</v>
      </c>
      <c r="AT17" s="80"/>
      <c r="AU17" s="80"/>
      <c r="AV17" s="80"/>
      <c r="AW17" s="80">
        <f>SQRT(AW14)</f>
        <v>2.598076211353316</v>
      </c>
      <c r="AX17" s="80"/>
      <c r="AY17" s="80"/>
      <c r="BA17" s="3">
        <v>16</v>
      </c>
      <c r="BB17" s="3">
        <v>1</v>
      </c>
      <c r="BC17" s="3">
        <v>1</v>
      </c>
      <c r="BD17" s="3">
        <v>1</v>
      </c>
      <c r="BE17" s="3">
        <v>430</v>
      </c>
    </row>
    <row r="18" spans="1:57" x14ac:dyDescent="0.25">
      <c r="A18" s="3">
        <v>17</v>
      </c>
      <c r="B18" s="3">
        <v>-1</v>
      </c>
      <c r="C18" s="3">
        <v>-1</v>
      </c>
      <c r="D18" s="3">
        <v>-1</v>
      </c>
      <c r="E18" s="3">
        <v>-1</v>
      </c>
      <c r="F18" s="3">
        <v>376</v>
      </c>
      <c r="G18">
        <f t="shared" si="3"/>
        <v>-378</v>
      </c>
      <c r="H18">
        <f t="shared" si="4"/>
        <v>-378</v>
      </c>
      <c r="I18">
        <f t="shared" si="5"/>
        <v>-378</v>
      </c>
      <c r="J18">
        <f t="shared" si="6"/>
        <v>-378</v>
      </c>
      <c r="K18">
        <f t="shared" si="7"/>
        <v>376</v>
      </c>
      <c r="L18">
        <f t="shared" si="8"/>
        <v>376</v>
      </c>
      <c r="M18">
        <f t="shared" si="9"/>
        <v>376</v>
      </c>
      <c r="N18">
        <f t="shared" si="10"/>
        <v>376</v>
      </c>
      <c r="O18">
        <f t="shared" si="11"/>
        <v>376</v>
      </c>
      <c r="P18">
        <f t="shared" si="12"/>
        <v>376</v>
      </c>
      <c r="Q18">
        <f t="shared" si="13"/>
        <v>-376</v>
      </c>
      <c r="R18">
        <f t="shared" si="14"/>
        <v>-376</v>
      </c>
      <c r="S18">
        <f t="shared" si="15"/>
        <v>-376</v>
      </c>
      <c r="T18">
        <f t="shared" si="16"/>
        <v>-376</v>
      </c>
      <c r="U18">
        <f t="shared" si="17"/>
        <v>376</v>
      </c>
      <c r="BA18" s="3">
        <v>17</v>
      </c>
      <c r="BB18" s="3">
        <v>-1</v>
      </c>
      <c r="BC18" s="3">
        <v>-1</v>
      </c>
      <c r="BD18" s="3">
        <v>-1</v>
      </c>
      <c r="BE18" s="3">
        <v>376</v>
      </c>
    </row>
    <row r="19" spans="1:57" x14ac:dyDescent="0.25">
      <c r="A19" s="3">
        <v>18</v>
      </c>
      <c r="B19" s="3">
        <v>1</v>
      </c>
      <c r="C19" s="3">
        <v>-1</v>
      </c>
      <c r="D19" s="3">
        <v>-1</v>
      </c>
      <c r="E19" s="3">
        <v>-1</v>
      </c>
      <c r="F19" s="3">
        <v>416</v>
      </c>
      <c r="G19">
        <f t="shared" si="3"/>
        <v>378</v>
      </c>
      <c r="H19">
        <f t="shared" si="4"/>
        <v>-378</v>
      </c>
      <c r="I19">
        <f t="shared" si="5"/>
        <v>-378</v>
      </c>
      <c r="J19">
        <f t="shared" si="6"/>
        <v>-378</v>
      </c>
      <c r="K19">
        <f t="shared" si="7"/>
        <v>-416</v>
      </c>
      <c r="L19">
        <f t="shared" si="8"/>
        <v>-416</v>
      </c>
      <c r="M19">
        <f t="shared" si="9"/>
        <v>416</v>
      </c>
      <c r="N19">
        <f t="shared" si="10"/>
        <v>-416</v>
      </c>
      <c r="O19">
        <f t="shared" si="11"/>
        <v>416</v>
      </c>
      <c r="P19">
        <f t="shared" si="12"/>
        <v>416</v>
      </c>
      <c r="Q19">
        <f t="shared" si="13"/>
        <v>416</v>
      </c>
      <c r="R19">
        <f t="shared" si="14"/>
        <v>416</v>
      </c>
      <c r="S19">
        <f t="shared" si="15"/>
        <v>416</v>
      </c>
      <c r="T19">
        <f t="shared" si="16"/>
        <v>-416</v>
      </c>
      <c r="U19">
        <f t="shared" si="17"/>
        <v>-416</v>
      </c>
      <c r="AW19" s="79" t="s">
        <v>63</v>
      </c>
      <c r="AX19" s="79"/>
      <c r="AY19" s="79"/>
      <c r="BA19" s="3">
        <v>18</v>
      </c>
      <c r="BB19" s="3">
        <v>1</v>
      </c>
      <c r="BC19" s="3">
        <v>-1</v>
      </c>
      <c r="BD19" s="3">
        <v>-1</v>
      </c>
      <c r="BE19" s="3">
        <v>416</v>
      </c>
    </row>
    <row r="20" spans="1:57" x14ac:dyDescent="0.25">
      <c r="A20" s="3">
        <v>19</v>
      </c>
      <c r="B20" s="3">
        <v>-1</v>
      </c>
      <c r="C20" s="3">
        <v>1</v>
      </c>
      <c r="D20" s="3">
        <v>-1</v>
      </c>
      <c r="E20" s="3">
        <v>-1</v>
      </c>
      <c r="F20" s="3">
        <v>379</v>
      </c>
      <c r="G20">
        <f t="shared" si="3"/>
        <v>-378</v>
      </c>
      <c r="H20">
        <f t="shared" si="4"/>
        <v>378</v>
      </c>
      <c r="I20">
        <f t="shared" si="5"/>
        <v>-378</v>
      </c>
      <c r="J20">
        <f t="shared" si="6"/>
        <v>-378</v>
      </c>
      <c r="K20">
        <f t="shared" si="7"/>
        <v>-379</v>
      </c>
      <c r="L20">
        <f t="shared" si="8"/>
        <v>379</v>
      </c>
      <c r="M20">
        <f t="shared" si="9"/>
        <v>-379</v>
      </c>
      <c r="N20">
        <f t="shared" si="10"/>
        <v>379</v>
      </c>
      <c r="O20">
        <f t="shared" si="11"/>
        <v>-379</v>
      </c>
      <c r="P20">
        <f t="shared" si="12"/>
        <v>379</v>
      </c>
      <c r="Q20">
        <f t="shared" si="13"/>
        <v>379</v>
      </c>
      <c r="R20">
        <f t="shared" si="14"/>
        <v>379</v>
      </c>
      <c r="S20">
        <f t="shared" si="15"/>
        <v>-379</v>
      </c>
      <c r="T20">
        <f t="shared" si="16"/>
        <v>379</v>
      </c>
      <c r="U20">
        <f t="shared" si="17"/>
        <v>-379</v>
      </c>
      <c r="AW20" s="80">
        <f>TINV(0.05,56)</f>
        <v>2.0032407188478727</v>
      </c>
      <c r="AX20" s="80"/>
      <c r="AY20" s="80"/>
      <c r="BA20" s="3">
        <v>19</v>
      </c>
      <c r="BB20" s="3">
        <v>-1</v>
      </c>
      <c r="BC20" s="3">
        <v>1</v>
      </c>
      <c r="BD20" s="3">
        <v>-1</v>
      </c>
      <c r="BE20" s="3">
        <v>379</v>
      </c>
    </row>
    <row r="21" spans="1:57" x14ac:dyDescent="0.25">
      <c r="A21" s="3">
        <v>20</v>
      </c>
      <c r="B21" s="3">
        <v>1</v>
      </c>
      <c r="C21" s="3">
        <v>1</v>
      </c>
      <c r="D21" s="3">
        <v>-1</v>
      </c>
      <c r="E21" s="3">
        <v>-1</v>
      </c>
      <c r="F21" s="3">
        <v>446</v>
      </c>
      <c r="G21">
        <f t="shared" si="3"/>
        <v>378</v>
      </c>
      <c r="H21">
        <f t="shared" si="4"/>
        <v>378</v>
      </c>
      <c r="I21">
        <f t="shared" si="5"/>
        <v>-378</v>
      </c>
      <c r="J21">
        <f t="shared" si="6"/>
        <v>-378</v>
      </c>
      <c r="K21">
        <f t="shared" si="7"/>
        <v>446</v>
      </c>
      <c r="L21">
        <f t="shared" si="8"/>
        <v>-446</v>
      </c>
      <c r="M21">
        <f t="shared" si="9"/>
        <v>-446</v>
      </c>
      <c r="N21">
        <f t="shared" si="10"/>
        <v>-446</v>
      </c>
      <c r="O21">
        <f t="shared" si="11"/>
        <v>-446</v>
      </c>
      <c r="P21">
        <f t="shared" si="12"/>
        <v>446</v>
      </c>
      <c r="Q21">
        <f t="shared" si="13"/>
        <v>-446</v>
      </c>
      <c r="R21">
        <f t="shared" si="14"/>
        <v>-446</v>
      </c>
      <c r="S21">
        <f t="shared" si="15"/>
        <v>446</v>
      </c>
      <c r="T21">
        <f t="shared" si="16"/>
        <v>446</v>
      </c>
      <c r="U21">
        <f t="shared" si="17"/>
        <v>446</v>
      </c>
      <c r="BA21" s="3">
        <v>20</v>
      </c>
      <c r="BB21" s="3">
        <v>1</v>
      </c>
      <c r="BC21" s="3">
        <v>1</v>
      </c>
      <c r="BD21" s="3">
        <v>-1</v>
      </c>
      <c r="BE21" s="3">
        <v>446</v>
      </c>
    </row>
    <row r="22" spans="1:57" x14ac:dyDescent="0.25">
      <c r="A22" s="3">
        <v>21</v>
      </c>
      <c r="B22" s="3">
        <v>-1</v>
      </c>
      <c r="C22" s="3">
        <v>-1</v>
      </c>
      <c r="D22" s="3">
        <v>1</v>
      </c>
      <c r="E22" s="3">
        <v>-1</v>
      </c>
      <c r="F22" s="3">
        <v>371</v>
      </c>
      <c r="G22">
        <f t="shared" si="3"/>
        <v>-378</v>
      </c>
      <c r="H22">
        <f t="shared" si="4"/>
        <v>-378</v>
      </c>
      <c r="I22">
        <f t="shared" si="5"/>
        <v>378</v>
      </c>
      <c r="J22">
        <f t="shared" si="6"/>
        <v>-378</v>
      </c>
      <c r="K22">
        <f t="shared" si="7"/>
        <v>371</v>
      </c>
      <c r="L22">
        <f t="shared" si="8"/>
        <v>-371</v>
      </c>
      <c r="M22">
        <f t="shared" si="9"/>
        <v>-371</v>
      </c>
      <c r="N22">
        <f t="shared" si="10"/>
        <v>371</v>
      </c>
      <c r="O22">
        <f t="shared" si="11"/>
        <v>371</v>
      </c>
      <c r="P22">
        <f t="shared" si="12"/>
        <v>-371</v>
      </c>
      <c r="Q22">
        <f t="shared" si="13"/>
        <v>371</v>
      </c>
      <c r="R22">
        <f t="shared" si="14"/>
        <v>-371</v>
      </c>
      <c r="S22">
        <f t="shared" si="15"/>
        <v>371</v>
      </c>
      <c r="T22">
        <f t="shared" si="16"/>
        <v>371</v>
      </c>
      <c r="U22">
        <f t="shared" si="17"/>
        <v>-371</v>
      </c>
      <c r="AW22" s="79" t="s">
        <v>26</v>
      </c>
      <c r="AX22" s="79"/>
      <c r="AY22" s="79"/>
      <c r="BA22" s="3">
        <v>21</v>
      </c>
      <c r="BB22" s="3">
        <v>-1</v>
      </c>
      <c r="BC22" s="3">
        <v>-1</v>
      </c>
      <c r="BD22" s="3">
        <v>1</v>
      </c>
      <c r="BE22" s="3">
        <v>371</v>
      </c>
    </row>
    <row r="23" spans="1:57" x14ac:dyDescent="0.25">
      <c r="A23" s="3">
        <v>22</v>
      </c>
      <c r="B23" s="3">
        <v>1</v>
      </c>
      <c r="C23" s="3">
        <v>-1</v>
      </c>
      <c r="D23" s="3">
        <v>1</v>
      </c>
      <c r="E23" s="3">
        <v>-1</v>
      </c>
      <c r="F23" s="3">
        <v>390</v>
      </c>
      <c r="G23">
        <f t="shared" si="3"/>
        <v>378</v>
      </c>
      <c r="H23">
        <f t="shared" si="4"/>
        <v>-378</v>
      </c>
      <c r="I23">
        <f t="shared" si="5"/>
        <v>378</v>
      </c>
      <c r="J23">
        <f t="shared" si="6"/>
        <v>-378</v>
      </c>
      <c r="K23">
        <f t="shared" si="7"/>
        <v>-390</v>
      </c>
      <c r="L23">
        <f t="shared" si="8"/>
        <v>390</v>
      </c>
      <c r="M23">
        <f t="shared" si="9"/>
        <v>-390</v>
      </c>
      <c r="N23">
        <f t="shared" si="10"/>
        <v>-390</v>
      </c>
      <c r="O23">
        <f t="shared" si="11"/>
        <v>390</v>
      </c>
      <c r="P23">
        <f t="shared" si="12"/>
        <v>-390</v>
      </c>
      <c r="Q23">
        <f t="shared" si="13"/>
        <v>-390</v>
      </c>
      <c r="R23">
        <f t="shared" si="14"/>
        <v>390</v>
      </c>
      <c r="S23">
        <f t="shared" si="15"/>
        <v>-390</v>
      </c>
      <c r="T23">
        <f t="shared" si="16"/>
        <v>390</v>
      </c>
      <c r="U23">
        <f t="shared" si="17"/>
        <v>390</v>
      </c>
      <c r="AW23" s="80">
        <f>AW17*AW20</f>
        <v>5.2045720572529746</v>
      </c>
      <c r="AX23" s="80"/>
      <c r="AY23" s="80"/>
      <c r="BA23" s="3">
        <v>22</v>
      </c>
      <c r="BB23" s="3">
        <v>1</v>
      </c>
      <c r="BC23" s="3">
        <v>-1</v>
      </c>
      <c r="BD23" s="3">
        <v>1</v>
      </c>
      <c r="BE23" s="3">
        <v>390</v>
      </c>
    </row>
    <row r="24" spans="1:57" x14ac:dyDescent="0.25">
      <c r="A24" s="3">
        <v>23</v>
      </c>
      <c r="B24" s="3">
        <v>-1</v>
      </c>
      <c r="C24" s="3">
        <v>1</v>
      </c>
      <c r="D24" s="3">
        <v>1</v>
      </c>
      <c r="E24" s="3">
        <v>-1</v>
      </c>
      <c r="F24" s="3">
        <v>385</v>
      </c>
      <c r="G24">
        <f t="shared" si="3"/>
        <v>-378</v>
      </c>
      <c r="H24">
        <f t="shared" si="4"/>
        <v>378</v>
      </c>
      <c r="I24">
        <f t="shared" si="5"/>
        <v>378</v>
      </c>
      <c r="J24">
        <f t="shared" si="6"/>
        <v>-378</v>
      </c>
      <c r="K24">
        <f t="shared" si="7"/>
        <v>-385</v>
      </c>
      <c r="L24">
        <f t="shared" si="8"/>
        <v>-385</v>
      </c>
      <c r="M24">
        <f t="shared" si="9"/>
        <v>385</v>
      </c>
      <c r="N24">
        <f t="shared" si="10"/>
        <v>385</v>
      </c>
      <c r="O24">
        <f t="shared" si="11"/>
        <v>-385</v>
      </c>
      <c r="P24">
        <f t="shared" si="12"/>
        <v>-385</v>
      </c>
      <c r="Q24">
        <f t="shared" si="13"/>
        <v>-385</v>
      </c>
      <c r="R24">
        <f t="shared" si="14"/>
        <v>385</v>
      </c>
      <c r="S24">
        <f t="shared" si="15"/>
        <v>385</v>
      </c>
      <c r="T24">
        <f t="shared" si="16"/>
        <v>-385</v>
      </c>
      <c r="U24">
        <f t="shared" si="17"/>
        <v>385</v>
      </c>
      <c r="BA24" s="3">
        <v>23</v>
      </c>
      <c r="BB24" s="3">
        <v>-1</v>
      </c>
      <c r="BC24" s="3">
        <v>1</v>
      </c>
      <c r="BD24" s="3">
        <v>1</v>
      </c>
      <c r="BE24" s="3">
        <v>385</v>
      </c>
    </row>
    <row r="25" spans="1:57" x14ac:dyDescent="0.25">
      <c r="A25" s="3">
        <v>24</v>
      </c>
      <c r="B25" s="3">
        <v>1</v>
      </c>
      <c r="C25" s="3">
        <v>1</v>
      </c>
      <c r="D25" s="3">
        <v>1</v>
      </c>
      <c r="E25" s="3">
        <v>-1</v>
      </c>
      <c r="F25" s="3">
        <v>433</v>
      </c>
      <c r="G25">
        <f t="shared" si="3"/>
        <v>378</v>
      </c>
      <c r="H25">
        <f t="shared" si="4"/>
        <v>378</v>
      </c>
      <c r="I25">
        <f t="shared" si="5"/>
        <v>378</v>
      </c>
      <c r="J25">
        <f t="shared" si="6"/>
        <v>-378</v>
      </c>
      <c r="K25">
        <f t="shared" si="7"/>
        <v>433</v>
      </c>
      <c r="L25">
        <f t="shared" si="8"/>
        <v>433</v>
      </c>
      <c r="M25">
        <f t="shared" si="9"/>
        <v>433</v>
      </c>
      <c r="N25">
        <f t="shared" si="10"/>
        <v>-433</v>
      </c>
      <c r="O25">
        <f t="shared" si="11"/>
        <v>-433</v>
      </c>
      <c r="P25">
        <f t="shared" si="12"/>
        <v>-433</v>
      </c>
      <c r="Q25">
        <f t="shared" si="13"/>
        <v>433</v>
      </c>
      <c r="R25">
        <f t="shared" si="14"/>
        <v>-433</v>
      </c>
      <c r="S25">
        <f t="shared" si="15"/>
        <v>-433</v>
      </c>
      <c r="T25">
        <f t="shared" si="16"/>
        <v>-433</v>
      </c>
      <c r="U25">
        <f t="shared" si="17"/>
        <v>-433</v>
      </c>
      <c r="BA25" s="3">
        <v>24</v>
      </c>
      <c r="BB25" s="3">
        <v>1</v>
      </c>
      <c r="BC25" s="3">
        <v>1</v>
      </c>
      <c r="BD25" s="3">
        <v>1</v>
      </c>
      <c r="BE25" s="3">
        <v>433</v>
      </c>
    </row>
    <row r="26" spans="1:57" x14ac:dyDescent="0.25">
      <c r="A26" s="3">
        <v>25</v>
      </c>
      <c r="B26" s="3">
        <v>-1</v>
      </c>
      <c r="C26" s="3">
        <v>-1</v>
      </c>
      <c r="D26" s="3">
        <v>-1</v>
      </c>
      <c r="E26" s="3">
        <v>1</v>
      </c>
      <c r="F26" s="3">
        <v>381</v>
      </c>
      <c r="G26">
        <f t="shared" si="3"/>
        <v>-378</v>
      </c>
      <c r="H26">
        <f t="shared" si="4"/>
        <v>-378</v>
      </c>
      <c r="I26">
        <f t="shared" si="5"/>
        <v>-378</v>
      </c>
      <c r="J26">
        <f t="shared" si="6"/>
        <v>378</v>
      </c>
      <c r="K26">
        <f t="shared" si="7"/>
        <v>381</v>
      </c>
      <c r="L26">
        <f t="shared" si="8"/>
        <v>381</v>
      </c>
      <c r="M26">
        <f t="shared" si="9"/>
        <v>381</v>
      </c>
      <c r="N26">
        <f t="shared" si="10"/>
        <v>-381</v>
      </c>
      <c r="O26">
        <f t="shared" si="11"/>
        <v>-381</v>
      </c>
      <c r="P26">
        <f t="shared" si="12"/>
        <v>-381</v>
      </c>
      <c r="Q26">
        <f t="shared" si="13"/>
        <v>-381</v>
      </c>
      <c r="R26">
        <f t="shared" si="14"/>
        <v>381</v>
      </c>
      <c r="S26">
        <f t="shared" si="15"/>
        <v>381</v>
      </c>
      <c r="T26">
        <f t="shared" si="16"/>
        <v>381</v>
      </c>
      <c r="U26">
        <f t="shared" si="17"/>
        <v>-381</v>
      </c>
      <c r="BA26" s="3">
        <v>25</v>
      </c>
      <c r="BB26" s="3">
        <v>-1</v>
      </c>
      <c r="BC26" s="3">
        <v>-1</v>
      </c>
      <c r="BD26" s="3">
        <v>-1</v>
      </c>
      <c r="BE26" s="3">
        <v>381</v>
      </c>
    </row>
    <row r="27" spans="1:57" x14ac:dyDescent="0.25">
      <c r="A27" s="3">
        <v>26</v>
      </c>
      <c r="B27" s="3">
        <v>1</v>
      </c>
      <c r="C27" s="3">
        <v>-1</v>
      </c>
      <c r="D27" s="3">
        <v>-1</v>
      </c>
      <c r="E27" s="3">
        <v>1</v>
      </c>
      <c r="F27" s="3">
        <v>420</v>
      </c>
      <c r="G27">
        <f t="shared" si="3"/>
        <v>378</v>
      </c>
      <c r="H27">
        <f t="shared" si="4"/>
        <v>-378</v>
      </c>
      <c r="I27">
        <f t="shared" si="5"/>
        <v>-378</v>
      </c>
      <c r="J27">
        <f t="shared" si="6"/>
        <v>378</v>
      </c>
      <c r="K27">
        <f t="shared" si="7"/>
        <v>-420</v>
      </c>
      <c r="L27">
        <f t="shared" si="8"/>
        <v>-420</v>
      </c>
      <c r="M27">
        <f t="shared" si="9"/>
        <v>420</v>
      </c>
      <c r="N27">
        <f t="shared" si="10"/>
        <v>420</v>
      </c>
      <c r="O27">
        <f t="shared" si="11"/>
        <v>-420</v>
      </c>
      <c r="P27">
        <f t="shared" si="12"/>
        <v>-420</v>
      </c>
      <c r="Q27">
        <f t="shared" si="13"/>
        <v>420</v>
      </c>
      <c r="R27">
        <f t="shared" si="14"/>
        <v>-420</v>
      </c>
      <c r="S27">
        <f t="shared" si="15"/>
        <v>-420</v>
      </c>
      <c r="T27">
        <f t="shared" si="16"/>
        <v>420</v>
      </c>
      <c r="U27">
        <f t="shared" si="17"/>
        <v>420</v>
      </c>
      <c r="BA27" s="3">
        <v>26</v>
      </c>
      <c r="BB27" s="3">
        <v>1</v>
      </c>
      <c r="BC27" s="3">
        <v>-1</v>
      </c>
      <c r="BD27" s="3">
        <v>-1</v>
      </c>
      <c r="BE27" s="3">
        <v>420</v>
      </c>
    </row>
    <row r="28" spans="1:57" x14ac:dyDescent="0.25">
      <c r="A28" s="3">
        <v>27</v>
      </c>
      <c r="B28" s="3">
        <v>-1</v>
      </c>
      <c r="C28" s="3">
        <v>1</v>
      </c>
      <c r="D28" s="3">
        <v>-1</v>
      </c>
      <c r="E28" s="3">
        <v>1</v>
      </c>
      <c r="F28" s="3">
        <v>372</v>
      </c>
      <c r="G28">
        <f t="shared" si="3"/>
        <v>-378</v>
      </c>
      <c r="H28">
        <f t="shared" si="4"/>
        <v>378</v>
      </c>
      <c r="I28">
        <f t="shared" si="5"/>
        <v>-378</v>
      </c>
      <c r="J28">
        <f t="shared" si="6"/>
        <v>378</v>
      </c>
      <c r="K28">
        <f t="shared" si="7"/>
        <v>-372</v>
      </c>
      <c r="L28">
        <f t="shared" si="8"/>
        <v>372</v>
      </c>
      <c r="M28">
        <f t="shared" si="9"/>
        <v>-372</v>
      </c>
      <c r="N28">
        <f t="shared" si="10"/>
        <v>-372</v>
      </c>
      <c r="O28">
        <f t="shared" si="11"/>
        <v>372</v>
      </c>
      <c r="P28">
        <f t="shared" si="12"/>
        <v>-372</v>
      </c>
      <c r="Q28">
        <f t="shared" si="13"/>
        <v>372</v>
      </c>
      <c r="R28">
        <f t="shared" si="14"/>
        <v>-372</v>
      </c>
      <c r="S28">
        <f t="shared" si="15"/>
        <v>372</v>
      </c>
      <c r="T28">
        <f t="shared" si="16"/>
        <v>-372</v>
      </c>
      <c r="U28">
        <f t="shared" si="17"/>
        <v>372</v>
      </c>
      <c r="BA28" s="3">
        <v>27</v>
      </c>
      <c r="BB28" s="3">
        <v>-1</v>
      </c>
      <c r="BC28" s="3">
        <v>1</v>
      </c>
      <c r="BD28" s="3">
        <v>-1</v>
      </c>
      <c r="BE28" s="3">
        <v>372</v>
      </c>
    </row>
    <row r="29" spans="1:57" x14ac:dyDescent="0.25">
      <c r="A29" s="3">
        <v>28</v>
      </c>
      <c r="B29" s="3">
        <v>1</v>
      </c>
      <c r="C29" s="3">
        <v>1</v>
      </c>
      <c r="D29" s="3">
        <v>-1</v>
      </c>
      <c r="E29" s="3">
        <v>1</v>
      </c>
      <c r="F29" s="3">
        <v>448</v>
      </c>
      <c r="G29">
        <f t="shared" si="3"/>
        <v>378</v>
      </c>
      <c r="H29">
        <f t="shared" si="4"/>
        <v>378</v>
      </c>
      <c r="I29">
        <f t="shared" si="5"/>
        <v>-378</v>
      </c>
      <c r="J29">
        <f t="shared" si="6"/>
        <v>378</v>
      </c>
      <c r="K29">
        <f t="shared" si="7"/>
        <v>448</v>
      </c>
      <c r="L29">
        <f t="shared" si="8"/>
        <v>-448</v>
      </c>
      <c r="M29">
        <f t="shared" si="9"/>
        <v>-448</v>
      </c>
      <c r="N29">
        <f t="shared" si="10"/>
        <v>448</v>
      </c>
      <c r="O29">
        <f t="shared" si="11"/>
        <v>448</v>
      </c>
      <c r="P29">
        <f t="shared" si="12"/>
        <v>-448</v>
      </c>
      <c r="Q29">
        <f t="shared" si="13"/>
        <v>-448</v>
      </c>
      <c r="R29">
        <f t="shared" si="14"/>
        <v>448</v>
      </c>
      <c r="S29">
        <f t="shared" si="15"/>
        <v>-448</v>
      </c>
      <c r="T29">
        <f t="shared" si="16"/>
        <v>-448</v>
      </c>
      <c r="U29">
        <f t="shared" si="17"/>
        <v>-448</v>
      </c>
      <c r="BA29" s="3">
        <v>28</v>
      </c>
      <c r="BB29" s="3">
        <v>1</v>
      </c>
      <c r="BC29" s="3">
        <v>1</v>
      </c>
      <c r="BD29" s="3">
        <v>-1</v>
      </c>
      <c r="BE29" s="3">
        <v>448</v>
      </c>
    </row>
    <row r="30" spans="1:57" x14ac:dyDescent="0.25">
      <c r="A30" s="3">
        <v>29</v>
      </c>
      <c r="B30" s="3">
        <v>-1</v>
      </c>
      <c r="C30" s="3">
        <v>-1</v>
      </c>
      <c r="D30" s="3">
        <v>1</v>
      </c>
      <c r="E30" s="3">
        <v>1</v>
      </c>
      <c r="F30" s="3">
        <v>377</v>
      </c>
      <c r="G30">
        <f t="shared" si="3"/>
        <v>-378</v>
      </c>
      <c r="H30">
        <f t="shared" si="4"/>
        <v>-378</v>
      </c>
      <c r="I30">
        <f t="shared" si="5"/>
        <v>378</v>
      </c>
      <c r="J30">
        <f t="shared" si="6"/>
        <v>378</v>
      </c>
      <c r="K30">
        <f t="shared" si="7"/>
        <v>377</v>
      </c>
      <c r="L30">
        <f t="shared" si="8"/>
        <v>-377</v>
      </c>
      <c r="M30">
        <f t="shared" si="9"/>
        <v>-377</v>
      </c>
      <c r="N30">
        <f t="shared" si="10"/>
        <v>-377</v>
      </c>
      <c r="O30">
        <f t="shared" si="11"/>
        <v>-377</v>
      </c>
      <c r="P30">
        <f t="shared" si="12"/>
        <v>377</v>
      </c>
      <c r="Q30">
        <f t="shared" si="13"/>
        <v>377</v>
      </c>
      <c r="R30">
        <f t="shared" si="14"/>
        <v>377</v>
      </c>
      <c r="S30">
        <f t="shared" si="15"/>
        <v>-377</v>
      </c>
      <c r="T30">
        <f t="shared" si="16"/>
        <v>-377</v>
      </c>
      <c r="U30">
        <f t="shared" si="17"/>
        <v>377</v>
      </c>
      <c r="BA30" s="3">
        <v>29</v>
      </c>
      <c r="BB30" s="3">
        <v>-1</v>
      </c>
      <c r="BC30" s="3">
        <v>-1</v>
      </c>
      <c r="BD30" s="3">
        <v>1</v>
      </c>
      <c r="BE30" s="3">
        <v>377</v>
      </c>
    </row>
    <row r="31" spans="1:57" x14ac:dyDescent="0.25">
      <c r="A31" s="3">
        <v>30</v>
      </c>
      <c r="B31" s="3">
        <v>1</v>
      </c>
      <c r="C31" s="3">
        <v>-1</v>
      </c>
      <c r="D31" s="3">
        <v>1</v>
      </c>
      <c r="E31" s="3">
        <v>1</v>
      </c>
      <c r="F31" s="3">
        <v>391</v>
      </c>
      <c r="G31">
        <f t="shared" si="3"/>
        <v>378</v>
      </c>
      <c r="H31">
        <f t="shared" si="4"/>
        <v>-378</v>
      </c>
      <c r="I31">
        <f t="shared" si="5"/>
        <v>378</v>
      </c>
      <c r="J31">
        <f t="shared" si="6"/>
        <v>378</v>
      </c>
      <c r="K31">
        <f t="shared" si="7"/>
        <v>-391</v>
      </c>
      <c r="L31">
        <f t="shared" si="8"/>
        <v>391</v>
      </c>
      <c r="M31">
        <f t="shared" si="9"/>
        <v>-391</v>
      </c>
      <c r="N31">
        <f t="shared" si="10"/>
        <v>391</v>
      </c>
      <c r="O31">
        <f t="shared" si="11"/>
        <v>-391</v>
      </c>
      <c r="P31">
        <f t="shared" si="12"/>
        <v>391</v>
      </c>
      <c r="Q31">
        <f t="shared" si="13"/>
        <v>-391</v>
      </c>
      <c r="R31">
        <f t="shared" si="14"/>
        <v>-391</v>
      </c>
      <c r="S31">
        <f t="shared" si="15"/>
        <v>391</v>
      </c>
      <c r="T31">
        <f t="shared" si="16"/>
        <v>-391</v>
      </c>
      <c r="U31">
        <f t="shared" si="17"/>
        <v>-391</v>
      </c>
      <c r="BA31" s="3">
        <v>30</v>
      </c>
      <c r="BB31" s="3">
        <v>1</v>
      </c>
      <c r="BC31" s="3">
        <v>-1</v>
      </c>
      <c r="BD31" s="3">
        <v>1</v>
      </c>
      <c r="BE31" s="3">
        <v>391</v>
      </c>
    </row>
    <row r="32" spans="1:57" x14ac:dyDescent="0.25">
      <c r="A32" s="3">
        <v>31</v>
      </c>
      <c r="B32" s="3">
        <v>-1</v>
      </c>
      <c r="C32" s="3">
        <v>1</v>
      </c>
      <c r="D32" s="3">
        <v>1</v>
      </c>
      <c r="E32" s="3">
        <v>1</v>
      </c>
      <c r="F32" s="3">
        <v>376</v>
      </c>
      <c r="G32">
        <f t="shared" si="3"/>
        <v>-378</v>
      </c>
      <c r="H32">
        <f t="shared" si="4"/>
        <v>378</v>
      </c>
      <c r="I32">
        <f t="shared" si="5"/>
        <v>378</v>
      </c>
      <c r="J32">
        <f t="shared" si="6"/>
        <v>378</v>
      </c>
      <c r="K32">
        <f t="shared" si="7"/>
        <v>-376</v>
      </c>
      <c r="L32">
        <f t="shared" si="8"/>
        <v>-376</v>
      </c>
      <c r="M32">
        <f t="shared" si="9"/>
        <v>376</v>
      </c>
      <c r="N32">
        <f t="shared" si="10"/>
        <v>-376</v>
      </c>
      <c r="O32">
        <f t="shared" si="11"/>
        <v>376</v>
      </c>
      <c r="P32">
        <f t="shared" si="12"/>
        <v>376</v>
      </c>
      <c r="Q32">
        <f t="shared" si="13"/>
        <v>-376</v>
      </c>
      <c r="R32">
        <f t="shared" si="14"/>
        <v>-376</v>
      </c>
      <c r="S32">
        <f t="shared" si="15"/>
        <v>-376</v>
      </c>
      <c r="T32">
        <f t="shared" si="16"/>
        <v>376</v>
      </c>
      <c r="U32">
        <f t="shared" si="17"/>
        <v>-376</v>
      </c>
      <c r="BA32" s="3">
        <v>31</v>
      </c>
      <c r="BB32" s="3">
        <v>-1</v>
      </c>
      <c r="BC32" s="3">
        <v>1</v>
      </c>
      <c r="BD32" s="3">
        <v>1</v>
      </c>
      <c r="BE32" s="3">
        <v>376</v>
      </c>
    </row>
    <row r="33" spans="1:57" x14ac:dyDescent="0.25">
      <c r="A33" s="3">
        <v>32</v>
      </c>
      <c r="B33" s="3">
        <v>1</v>
      </c>
      <c r="C33" s="3">
        <v>1</v>
      </c>
      <c r="D33" s="3">
        <v>1</v>
      </c>
      <c r="E33" s="3">
        <v>1</v>
      </c>
      <c r="F33" s="3">
        <v>430</v>
      </c>
      <c r="G33">
        <f t="shared" si="3"/>
        <v>378</v>
      </c>
      <c r="H33">
        <f t="shared" si="4"/>
        <v>378</v>
      </c>
      <c r="I33">
        <f t="shared" si="5"/>
        <v>378</v>
      </c>
      <c r="J33">
        <f t="shared" si="6"/>
        <v>378</v>
      </c>
      <c r="K33">
        <f t="shared" si="7"/>
        <v>430</v>
      </c>
      <c r="L33">
        <f t="shared" si="8"/>
        <v>430</v>
      </c>
      <c r="M33">
        <f t="shared" si="9"/>
        <v>430</v>
      </c>
      <c r="N33">
        <f t="shared" si="10"/>
        <v>430</v>
      </c>
      <c r="O33">
        <f t="shared" si="11"/>
        <v>430</v>
      </c>
      <c r="P33">
        <f t="shared" si="12"/>
        <v>430</v>
      </c>
      <c r="Q33">
        <f t="shared" si="13"/>
        <v>430</v>
      </c>
      <c r="R33">
        <f t="shared" si="14"/>
        <v>430</v>
      </c>
      <c r="S33">
        <f t="shared" si="15"/>
        <v>430</v>
      </c>
      <c r="T33">
        <f t="shared" si="16"/>
        <v>430</v>
      </c>
      <c r="U33">
        <f t="shared" si="17"/>
        <v>430</v>
      </c>
      <c r="BA33" s="3">
        <v>32</v>
      </c>
      <c r="BB33" s="3">
        <v>1</v>
      </c>
      <c r="BC33" s="3">
        <v>1</v>
      </c>
      <c r="BD33" s="3">
        <v>1</v>
      </c>
      <c r="BE33" s="3">
        <v>430</v>
      </c>
    </row>
    <row r="34" spans="1:57" x14ac:dyDescent="0.25">
      <c r="A34" s="3">
        <v>33</v>
      </c>
      <c r="B34" s="3">
        <v>-1</v>
      </c>
      <c r="C34" s="3">
        <v>-1</v>
      </c>
      <c r="D34" s="3">
        <v>-1</v>
      </c>
      <c r="E34" s="3">
        <v>-1</v>
      </c>
      <c r="F34" s="3">
        <v>379</v>
      </c>
      <c r="G34">
        <f t="shared" si="3"/>
        <v>-378</v>
      </c>
      <c r="H34">
        <f t="shared" si="4"/>
        <v>-378</v>
      </c>
      <c r="I34">
        <f t="shared" si="5"/>
        <v>-378</v>
      </c>
      <c r="J34">
        <f t="shared" si="6"/>
        <v>-378</v>
      </c>
      <c r="K34">
        <f t="shared" si="7"/>
        <v>379</v>
      </c>
      <c r="L34">
        <f t="shared" si="8"/>
        <v>379</v>
      </c>
      <c r="M34">
        <f t="shared" si="9"/>
        <v>379</v>
      </c>
      <c r="N34">
        <f t="shared" si="10"/>
        <v>379</v>
      </c>
      <c r="O34">
        <f t="shared" si="11"/>
        <v>379</v>
      </c>
      <c r="P34">
        <f t="shared" si="12"/>
        <v>379</v>
      </c>
      <c r="Q34">
        <f t="shared" si="13"/>
        <v>-379</v>
      </c>
      <c r="R34">
        <f t="shared" si="14"/>
        <v>-379</v>
      </c>
      <c r="S34">
        <f t="shared" si="15"/>
        <v>-379</v>
      </c>
      <c r="T34">
        <f t="shared" si="16"/>
        <v>-379</v>
      </c>
      <c r="U34">
        <f t="shared" si="17"/>
        <v>379</v>
      </c>
      <c r="BA34" s="3">
        <v>33</v>
      </c>
      <c r="BB34" s="3">
        <v>-1</v>
      </c>
      <c r="BC34" s="3">
        <v>-1</v>
      </c>
      <c r="BD34" s="3">
        <v>-1</v>
      </c>
      <c r="BE34" s="3">
        <v>379</v>
      </c>
    </row>
    <row r="35" spans="1:57" x14ac:dyDescent="0.25">
      <c r="A35" s="3">
        <v>34</v>
      </c>
      <c r="B35" s="3">
        <v>1</v>
      </c>
      <c r="C35" s="3">
        <v>-1</v>
      </c>
      <c r="D35" s="3">
        <v>-1</v>
      </c>
      <c r="E35" s="3">
        <v>-1</v>
      </c>
      <c r="F35" s="3">
        <v>416</v>
      </c>
      <c r="G35">
        <f t="shared" si="3"/>
        <v>378</v>
      </c>
      <c r="H35">
        <f t="shared" si="4"/>
        <v>-378</v>
      </c>
      <c r="I35">
        <f t="shared" si="5"/>
        <v>-378</v>
      </c>
      <c r="J35">
        <f t="shared" si="6"/>
        <v>-378</v>
      </c>
      <c r="K35">
        <f t="shared" si="7"/>
        <v>-416</v>
      </c>
      <c r="L35">
        <f t="shared" si="8"/>
        <v>-416</v>
      </c>
      <c r="M35">
        <f t="shared" si="9"/>
        <v>416</v>
      </c>
      <c r="N35">
        <f t="shared" si="10"/>
        <v>-416</v>
      </c>
      <c r="O35">
        <f t="shared" si="11"/>
        <v>416</v>
      </c>
      <c r="P35">
        <f t="shared" si="12"/>
        <v>416</v>
      </c>
      <c r="Q35">
        <f t="shared" si="13"/>
        <v>416</v>
      </c>
      <c r="R35">
        <f t="shared" si="14"/>
        <v>416</v>
      </c>
      <c r="S35">
        <f t="shared" si="15"/>
        <v>416</v>
      </c>
      <c r="T35">
        <f t="shared" si="16"/>
        <v>-416</v>
      </c>
      <c r="U35">
        <f t="shared" si="17"/>
        <v>-416</v>
      </c>
      <c r="BA35" s="3">
        <v>34</v>
      </c>
      <c r="BB35" s="3">
        <v>1</v>
      </c>
      <c r="BC35" s="3">
        <v>-1</v>
      </c>
      <c r="BD35" s="3">
        <v>-1</v>
      </c>
      <c r="BE35" s="3">
        <v>416</v>
      </c>
    </row>
    <row r="36" spans="1:57" x14ac:dyDescent="0.25">
      <c r="A36" s="3">
        <v>35</v>
      </c>
      <c r="B36" s="3">
        <v>-1</v>
      </c>
      <c r="C36" s="3">
        <v>1</v>
      </c>
      <c r="D36" s="3">
        <v>-1</v>
      </c>
      <c r="E36" s="3">
        <v>-1</v>
      </c>
      <c r="F36" s="3">
        <v>382</v>
      </c>
      <c r="G36">
        <f t="shared" si="3"/>
        <v>-378</v>
      </c>
      <c r="H36">
        <f t="shared" si="4"/>
        <v>378</v>
      </c>
      <c r="I36">
        <f t="shared" si="5"/>
        <v>-378</v>
      </c>
      <c r="J36">
        <f t="shared" si="6"/>
        <v>-378</v>
      </c>
      <c r="K36">
        <f t="shared" si="7"/>
        <v>-382</v>
      </c>
      <c r="L36">
        <f t="shared" si="8"/>
        <v>382</v>
      </c>
      <c r="M36">
        <f t="shared" si="9"/>
        <v>-382</v>
      </c>
      <c r="N36">
        <f t="shared" si="10"/>
        <v>382</v>
      </c>
      <c r="O36">
        <f t="shared" si="11"/>
        <v>-382</v>
      </c>
      <c r="P36">
        <f t="shared" si="12"/>
        <v>382</v>
      </c>
      <c r="Q36">
        <f t="shared" si="13"/>
        <v>382</v>
      </c>
      <c r="R36">
        <f t="shared" si="14"/>
        <v>382</v>
      </c>
      <c r="S36">
        <f t="shared" si="15"/>
        <v>-382</v>
      </c>
      <c r="T36">
        <f t="shared" si="16"/>
        <v>382</v>
      </c>
      <c r="U36">
        <f t="shared" si="17"/>
        <v>-382</v>
      </c>
      <c r="BA36" s="3">
        <v>35</v>
      </c>
      <c r="BB36" s="3">
        <v>-1</v>
      </c>
      <c r="BC36" s="3">
        <v>1</v>
      </c>
      <c r="BD36" s="3">
        <v>-1</v>
      </c>
      <c r="BE36" s="3">
        <v>382</v>
      </c>
    </row>
    <row r="37" spans="1:57" x14ac:dyDescent="0.25">
      <c r="A37" s="3">
        <v>36</v>
      </c>
      <c r="B37" s="3">
        <v>1</v>
      </c>
      <c r="C37" s="3">
        <v>1</v>
      </c>
      <c r="D37" s="3">
        <v>-1</v>
      </c>
      <c r="E37" s="3">
        <v>-1</v>
      </c>
      <c r="F37" s="3">
        <v>449</v>
      </c>
      <c r="G37">
        <f t="shared" si="3"/>
        <v>378</v>
      </c>
      <c r="H37">
        <f t="shared" si="4"/>
        <v>378</v>
      </c>
      <c r="I37">
        <f t="shared" si="5"/>
        <v>-378</v>
      </c>
      <c r="J37">
        <f t="shared" si="6"/>
        <v>-378</v>
      </c>
      <c r="K37">
        <f t="shared" si="7"/>
        <v>449</v>
      </c>
      <c r="L37">
        <f t="shared" si="8"/>
        <v>-449</v>
      </c>
      <c r="M37">
        <f t="shared" si="9"/>
        <v>-449</v>
      </c>
      <c r="N37">
        <f t="shared" si="10"/>
        <v>-449</v>
      </c>
      <c r="O37">
        <f t="shared" si="11"/>
        <v>-449</v>
      </c>
      <c r="P37">
        <f t="shared" si="12"/>
        <v>449</v>
      </c>
      <c r="Q37">
        <f t="shared" si="13"/>
        <v>-449</v>
      </c>
      <c r="R37">
        <f t="shared" si="14"/>
        <v>-449</v>
      </c>
      <c r="S37">
        <f t="shared" si="15"/>
        <v>449</v>
      </c>
      <c r="T37">
        <f t="shared" si="16"/>
        <v>449</v>
      </c>
      <c r="U37">
        <f t="shared" si="17"/>
        <v>449</v>
      </c>
      <c r="BA37" s="3">
        <v>36</v>
      </c>
      <c r="BB37" s="3">
        <v>1</v>
      </c>
      <c r="BC37" s="3">
        <v>1</v>
      </c>
      <c r="BD37" s="3">
        <v>-1</v>
      </c>
      <c r="BE37" s="3">
        <v>449</v>
      </c>
    </row>
    <row r="38" spans="1:57" x14ac:dyDescent="0.25">
      <c r="A38" s="3">
        <v>37</v>
      </c>
      <c r="B38" s="3">
        <v>-1</v>
      </c>
      <c r="C38" s="3">
        <v>-1</v>
      </c>
      <c r="D38" s="3">
        <v>1</v>
      </c>
      <c r="E38" s="3">
        <v>-1</v>
      </c>
      <c r="F38" s="3">
        <v>373</v>
      </c>
      <c r="G38">
        <f t="shared" si="3"/>
        <v>-378</v>
      </c>
      <c r="H38">
        <f t="shared" si="4"/>
        <v>-378</v>
      </c>
      <c r="I38">
        <f t="shared" si="5"/>
        <v>378</v>
      </c>
      <c r="J38">
        <f t="shared" si="6"/>
        <v>-378</v>
      </c>
      <c r="K38">
        <f t="shared" si="7"/>
        <v>373</v>
      </c>
      <c r="L38">
        <f t="shared" si="8"/>
        <v>-373</v>
      </c>
      <c r="M38">
        <f t="shared" si="9"/>
        <v>-373</v>
      </c>
      <c r="N38">
        <f t="shared" si="10"/>
        <v>373</v>
      </c>
      <c r="O38">
        <f t="shared" si="11"/>
        <v>373</v>
      </c>
      <c r="P38">
        <f t="shared" si="12"/>
        <v>-373</v>
      </c>
      <c r="Q38">
        <f t="shared" si="13"/>
        <v>373</v>
      </c>
      <c r="R38">
        <f t="shared" si="14"/>
        <v>-373</v>
      </c>
      <c r="S38">
        <f t="shared" si="15"/>
        <v>373</v>
      </c>
      <c r="T38">
        <f t="shared" si="16"/>
        <v>373</v>
      </c>
      <c r="U38">
        <f t="shared" si="17"/>
        <v>-373</v>
      </c>
      <c r="BA38" s="3">
        <v>37</v>
      </c>
      <c r="BB38" s="3">
        <v>-1</v>
      </c>
      <c r="BC38" s="3">
        <v>-1</v>
      </c>
      <c r="BD38" s="3">
        <v>1</v>
      </c>
      <c r="BE38" s="3">
        <v>373</v>
      </c>
    </row>
    <row r="39" spans="1:57" x14ac:dyDescent="0.25">
      <c r="A39" s="3">
        <v>38</v>
      </c>
      <c r="B39" s="3">
        <v>1</v>
      </c>
      <c r="C39" s="3">
        <v>-1</v>
      </c>
      <c r="D39" s="3">
        <v>1</v>
      </c>
      <c r="E39" s="3">
        <v>-1</v>
      </c>
      <c r="F39" s="3">
        <v>388</v>
      </c>
      <c r="G39">
        <f t="shared" si="3"/>
        <v>378</v>
      </c>
      <c r="H39">
        <f t="shared" si="4"/>
        <v>-378</v>
      </c>
      <c r="I39">
        <f t="shared" si="5"/>
        <v>378</v>
      </c>
      <c r="J39">
        <f t="shared" si="6"/>
        <v>-378</v>
      </c>
      <c r="K39">
        <f t="shared" si="7"/>
        <v>-388</v>
      </c>
      <c r="L39">
        <f t="shared" si="8"/>
        <v>388</v>
      </c>
      <c r="M39">
        <f t="shared" si="9"/>
        <v>-388</v>
      </c>
      <c r="N39">
        <f t="shared" si="10"/>
        <v>-388</v>
      </c>
      <c r="O39">
        <f t="shared" si="11"/>
        <v>388</v>
      </c>
      <c r="P39">
        <f t="shared" si="12"/>
        <v>-388</v>
      </c>
      <c r="Q39">
        <f t="shared" si="13"/>
        <v>-388</v>
      </c>
      <c r="R39">
        <f t="shared" si="14"/>
        <v>388</v>
      </c>
      <c r="S39">
        <f t="shared" si="15"/>
        <v>-388</v>
      </c>
      <c r="T39">
        <f t="shared" si="16"/>
        <v>388</v>
      </c>
      <c r="U39">
        <f t="shared" si="17"/>
        <v>388</v>
      </c>
      <c r="BA39" s="3">
        <v>38</v>
      </c>
      <c r="BB39" s="3">
        <v>1</v>
      </c>
      <c r="BC39" s="3">
        <v>-1</v>
      </c>
      <c r="BD39" s="3">
        <v>1</v>
      </c>
      <c r="BE39" s="3">
        <v>388</v>
      </c>
    </row>
    <row r="40" spans="1:57" x14ac:dyDescent="0.25">
      <c r="A40" s="3">
        <v>39</v>
      </c>
      <c r="B40" s="3">
        <v>-1</v>
      </c>
      <c r="C40" s="3">
        <v>1</v>
      </c>
      <c r="D40" s="3">
        <v>1</v>
      </c>
      <c r="E40" s="3">
        <v>-1</v>
      </c>
      <c r="F40" s="3">
        <v>386</v>
      </c>
      <c r="G40">
        <f t="shared" si="3"/>
        <v>-378</v>
      </c>
      <c r="H40">
        <f t="shared" si="4"/>
        <v>378</v>
      </c>
      <c r="I40">
        <f t="shared" si="5"/>
        <v>378</v>
      </c>
      <c r="J40">
        <f t="shared" si="6"/>
        <v>-378</v>
      </c>
      <c r="K40">
        <f t="shared" si="7"/>
        <v>-386</v>
      </c>
      <c r="L40">
        <f t="shared" si="8"/>
        <v>-386</v>
      </c>
      <c r="M40">
        <f t="shared" si="9"/>
        <v>386</v>
      </c>
      <c r="N40">
        <f t="shared" si="10"/>
        <v>386</v>
      </c>
      <c r="O40">
        <f t="shared" si="11"/>
        <v>-386</v>
      </c>
      <c r="P40">
        <f t="shared" si="12"/>
        <v>-386</v>
      </c>
      <c r="Q40">
        <f t="shared" si="13"/>
        <v>-386</v>
      </c>
      <c r="R40">
        <f t="shared" si="14"/>
        <v>386</v>
      </c>
      <c r="S40">
        <f t="shared" si="15"/>
        <v>386</v>
      </c>
      <c r="T40">
        <f t="shared" si="16"/>
        <v>-386</v>
      </c>
      <c r="U40">
        <f t="shared" si="17"/>
        <v>386</v>
      </c>
      <c r="BA40" s="3">
        <v>39</v>
      </c>
      <c r="BB40" s="3">
        <v>-1</v>
      </c>
      <c r="BC40" s="3">
        <v>1</v>
      </c>
      <c r="BD40" s="3">
        <v>1</v>
      </c>
      <c r="BE40" s="3">
        <v>386</v>
      </c>
    </row>
    <row r="41" spans="1:57" x14ac:dyDescent="0.25">
      <c r="A41" s="3">
        <v>40</v>
      </c>
      <c r="B41" s="3">
        <v>1</v>
      </c>
      <c r="C41" s="3">
        <v>1</v>
      </c>
      <c r="D41" s="3">
        <v>1</v>
      </c>
      <c r="E41" s="3">
        <v>-1</v>
      </c>
      <c r="F41" s="3">
        <v>430</v>
      </c>
      <c r="G41">
        <f t="shared" si="3"/>
        <v>378</v>
      </c>
      <c r="H41">
        <f t="shared" si="4"/>
        <v>378</v>
      </c>
      <c r="I41">
        <f t="shared" si="5"/>
        <v>378</v>
      </c>
      <c r="J41">
        <f t="shared" si="6"/>
        <v>-378</v>
      </c>
      <c r="K41">
        <f t="shared" si="7"/>
        <v>430</v>
      </c>
      <c r="L41">
        <f t="shared" si="8"/>
        <v>430</v>
      </c>
      <c r="M41">
        <f t="shared" si="9"/>
        <v>430</v>
      </c>
      <c r="N41">
        <f t="shared" si="10"/>
        <v>-430</v>
      </c>
      <c r="O41">
        <f t="shared" si="11"/>
        <v>-430</v>
      </c>
      <c r="P41">
        <f t="shared" si="12"/>
        <v>-430</v>
      </c>
      <c r="Q41">
        <f t="shared" si="13"/>
        <v>430</v>
      </c>
      <c r="R41">
        <f t="shared" si="14"/>
        <v>-430</v>
      </c>
      <c r="S41">
        <f t="shared" si="15"/>
        <v>-430</v>
      </c>
      <c r="T41">
        <f t="shared" si="16"/>
        <v>-430</v>
      </c>
      <c r="U41">
        <f t="shared" si="17"/>
        <v>-430</v>
      </c>
      <c r="BA41" s="3">
        <v>40</v>
      </c>
      <c r="BB41" s="3">
        <v>1</v>
      </c>
      <c r="BC41" s="3">
        <v>1</v>
      </c>
      <c r="BD41" s="3">
        <v>1</v>
      </c>
      <c r="BE41" s="3">
        <v>430</v>
      </c>
    </row>
    <row r="42" spans="1:57" x14ac:dyDescent="0.25">
      <c r="A42" s="3">
        <v>41</v>
      </c>
      <c r="B42" s="3">
        <v>-1</v>
      </c>
      <c r="C42" s="3">
        <v>-1</v>
      </c>
      <c r="D42" s="3">
        <v>-1</v>
      </c>
      <c r="E42" s="3">
        <v>1</v>
      </c>
      <c r="F42" s="3">
        <v>375</v>
      </c>
      <c r="G42">
        <f t="shared" si="3"/>
        <v>-378</v>
      </c>
      <c r="H42">
        <f t="shared" si="4"/>
        <v>-378</v>
      </c>
      <c r="I42">
        <f t="shared" si="5"/>
        <v>-378</v>
      </c>
      <c r="J42">
        <f t="shared" si="6"/>
        <v>378</v>
      </c>
      <c r="K42">
        <f t="shared" si="7"/>
        <v>375</v>
      </c>
      <c r="L42">
        <f t="shared" si="8"/>
        <v>375</v>
      </c>
      <c r="M42">
        <f t="shared" si="9"/>
        <v>375</v>
      </c>
      <c r="N42">
        <f t="shared" si="10"/>
        <v>-375</v>
      </c>
      <c r="O42">
        <f t="shared" si="11"/>
        <v>-375</v>
      </c>
      <c r="P42">
        <f t="shared" si="12"/>
        <v>-375</v>
      </c>
      <c r="Q42">
        <f t="shared" si="13"/>
        <v>-375</v>
      </c>
      <c r="R42">
        <f t="shared" si="14"/>
        <v>375</v>
      </c>
      <c r="S42">
        <f t="shared" si="15"/>
        <v>375</v>
      </c>
      <c r="T42">
        <f t="shared" si="16"/>
        <v>375</v>
      </c>
      <c r="U42">
        <f t="shared" si="17"/>
        <v>-375</v>
      </c>
      <c r="BA42" s="3">
        <v>41</v>
      </c>
      <c r="BB42" s="3">
        <v>-1</v>
      </c>
      <c r="BC42" s="3">
        <v>-1</v>
      </c>
      <c r="BD42" s="3">
        <v>-1</v>
      </c>
      <c r="BE42" s="3">
        <v>375</v>
      </c>
    </row>
    <row r="43" spans="1:57" x14ac:dyDescent="0.25">
      <c r="A43" s="3">
        <v>42</v>
      </c>
      <c r="B43" s="3">
        <v>1</v>
      </c>
      <c r="C43" s="3">
        <v>-1</v>
      </c>
      <c r="D43" s="3">
        <v>-1</v>
      </c>
      <c r="E43" s="3">
        <v>1</v>
      </c>
      <c r="F43" s="3">
        <v>412</v>
      </c>
      <c r="G43">
        <f t="shared" si="3"/>
        <v>378</v>
      </c>
      <c r="H43">
        <f t="shared" si="4"/>
        <v>-378</v>
      </c>
      <c r="I43">
        <f t="shared" si="5"/>
        <v>-378</v>
      </c>
      <c r="J43">
        <f t="shared" si="6"/>
        <v>378</v>
      </c>
      <c r="K43">
        <f t="shared" si="7"/>
        <v>-412</v>
      </c>
      <c r="L43">
        <f t="shared" si="8"/>
        <v>-412</v>
      </c>
      <c r="M43">
        <f t="shared" si="9"/>
        <v>412</v>
      </c>
      <c r="N43">
        <f t="shared" si="10"/>
        <v>412</v>
      </c>
      <c r="O43">
        <f t="shared" si="11"/>
        <v>-412</v>
      </c>
      <c r="P43">
        <f t="shared" si="12"/>
        <v>-412</v>
      </c>
      <c r="Q43">
        <f t="shared" si="13"/>
        <v>412</v>
      </c>
      <c r="R43">
        <f t="shared" si="14"/>
        <v>-412</v>
      </c>
      <c r="S43">
        <f t="shared" si="15"/>
        <v>-412</v>
      </c>
      <c r="T43">
        <f t="shared" si="16"/>
        <v>412</v>
      </c>
      <c r="U43">
        <f t="shared" si="17"/>
        <v>412</v>
      </c>
      <c r="BA43" s="3">
        <v>42</v>
      </c>
      <c r="BB43" s="3">
        <v>1</v>
      </c>
      <c r="BC43" s="3">
        <v>-1</v>
      </c>
      <c r="BD43" s="3">
        <v>-1</v>
      </c>
      <c r="BE43" s="3">
        <v>412</v>
      </c>
    </row>
    <row r="44" spans="1:57" x14ac:dyDescent="0.25">
      <c r="A44" s="3">
        <v>43</v>
      </c>
      <c r="B44" s="3">
        <v>-1</v>
      </c>
      <c r="C44" s="3">
        <v>1</v>
      </c>
      <c r="D44" s="3">
        <v>-1</v>
      </c>
      <c r="E44" s="3">
        <v>1</v>
      </c>
      <c r="F44" s="3">
        <v>371</v>
      </c>
      <c r="G44">
        <f t="shared" si="3"/>
        <v>-378</v>
      </c>
      <c r="H44">
        <f t="shared" si="4"/>
        <v>378</v>
      </c>
      <c r="I44">
        <f t="shared" si="5"/>
        <v>-378</v>
      </c>
      <c r="J44">
        <f t="shared" si="6"/>
        <v>378</v>
      </c>
      <c r="K44">
        <f t="shared" si="7"/>
        <v>-371</v>
      </c>
      <c r="L44">
        <f t="shared" si="8"/>
        <v>371</v>
      </c>
      <c r="M44">
        <f t="shared" si="9"/>
        <v>-371</v>
      </c>
      <c r="N44">
        <f t="shared" si="10"/>
        <v>-371</v>
      </c>
      <c r="O44">
        <f t="shared" si="11"/>
        <v>371</v>
      </c>
      <c r="P44">
        <f t="shared" si="12"/>
        <v>-371</v>
      </c>
      <c r="Q44">
        <f t="shared" si="13"/>
        <v>371</v>
      </c>
      <c r="R44">
        <f t="shared" si="14"/>
        <v>-371</v>
      </c>
      <c r="S44">
        <f t="shared" si="15"/>
        <v>371</v>
      </c>
      <c r="T44">
        <f t="shared" si="16"/>
        <v>-371</v>
      </c>
      <c r="U44">
        <f t="shared" si="17"/>
        <v>371</v>
      </c>
      <c r="BA44" s="3">
        <v>43</v>
      </c>
      <c r="BB44" s="3">
        <v>-1</v>
      </c>
      <c r="BC44" s="3">
        <v>1</v>
      </c>
      <c r="BD44" s="3">
        <v>-1</v>
      </c>
      <c r="BE44" s="3">
        <v>371</v>
      </c>
    </row>
    <row r="45" spans="1:57" x14ac:dyDescent="0.25">
      <c r="A45" s="3">
        <v>44</v>
      </c>
      <c r="B45" s="3">
        <v>1</v>
      </c>
      <c r="C45" s="3">
        <v>1</v>
      </c>
      <c r="D45" s="3">
        <v>-1</v>
      </c>
      <c r="E45" s="3">
        <v>1</v>
      </c>
      <c r="F45" s="3">
        <v>443</v>
      </c>
      <c r="G45">
        <f t="shared" si="3"/>
        <v>378</v>
      </c>
      <c r="H45">
        <f t="shared" si="4"/>
        <v>378</v>
      </c>
      <c r="I45">
        <f t="shared" si="5"/>
        <v>-378</v>
      </c>
      <c r="J45">
        <f t="shared" si="6"/>
        <v>378</v>
      </c>
      <c r="K45">
        <f t="shared" si="7"/>
        <v>443</v>
      </c>
      <c r="L45">
        <f t="shared" si="8"/>
        <v>-443</v>
      </c>
      <c r="M45">
        <f t="shared" si="9"/>
        <v>-443</v>
      </c>
      <c r="N45">
        <f t="shared" si="10"/>
        <v>443</v>
      </c>
      <c r="O45">
        <f t="shared" si="11"/>
        <v>443</v>
      </c>
      <c r="P45">
        <f t="shared" si="12"/>
        <v>-443</v>
      </c>
      <c r="Q45">
        <f t="shared" si="13"/>
        <v>-443</v>
      </c>
      <c r="R45">
        <f t="shared" si="14"/>
        <v>443</v>
      </c>
      <c r="S45">
        <f t="shared" si="15"/>
        <v>-443</v>
      </c>
      <c r="T45">
        <f t="shared" si="16"/>
        <v>-443</v>
      </c>
      <c r="U45">
        <f t="shared" si="17"/>
        <v>-443</v>
      </c>
      <c r="BA45" s="3">
        <v>44</v>
      </c>
      <c r="BB45" s="3">
        <v>1</v>
      </c>
      <c r="BC45" s="3">
        <v>1</v>
      </c>
      <c r="BD45" s="3">
        <v>-1</v>
      </c>
      <c r="BE45" s="3">
        <v>443</v>
      </c>
    </row>
    <row r="46" spans="1:57" x14ac:dyDescent="0.25">
      <c r="A46" s="3">
        <v>45</v>
      </c>
      <c r="B46" s="3">
        <v>-1</v>
      </c>
      <c r="C46" s="3">
        <v>-1</v>
      </c>
      <c r="D46" s="3">
        <v>1</v>
      </c>
      <c r="E46" s="3">
        <v>1</v>
      </c>
      <c r="F46" s="3">
        <v>379</v>
      </c>
      <c r="G46">
        <f t="shared" si="3"/>
        <v>-378</v>
      </c>
      <c r="H46">
        <f t="shared" si="4"/>
        <v>-378</v>
      </c>
      <c r="I46">
        <f t="shared" si="5"/>
        <v>378</v>
      </c>
      <c r="J46">
        <f t="shared" si="6"/>
        <v>378</v>
      </c>
      <c r="K46">
        <f t="shared" si="7"/>
        <v>379</v>
      </c>
      <c r="L46">
        <f t="shared" si="8"/>
        <v>-379</v>
      </c>
      <c r="M46">
        <f t="shared" si="9"/>
        <v>-379</v>
      </c>
      <c r="N46">
        <f t="shared" si="10"/>
        <v>-379</v>
      </c>
      <c r="O46">
        <f t="shared" si="11"/>
        <v>-379</v>
      </c>
      <c r="P46">
        <f t="shared" si="12"/>
        <v>379</v>
      </c>
      <c r="Q46">
        <f t="shared" si="13"/>
        <v>379</v>
      </c>
      <c r="R46">
        <f t="shared" si="14"/>
        <v>379</v>
      </c>
      <c r="S46">
        <f t="shared" si="15"/>
        <v>-379</v>
      </c>
      <c r="T46">
        <f t="shared" si="16"/>
        <v>-379</v>
      </c>
      <c r="U46">
        <f t="shared" si="17"/>
        <v>379</v>
      </c>
      <c r="BA46" s="3">
        <v>45</v>
      </c>
      <c r="BB46" s="3">
        <v>-1</v>
      </c>
      <c r="BC46" s="3">
        <v>-1</v>
      </c>
      <c r="BD46" s="3">
        <v>1</v>
      </c>
      <c r="BE46" s="3">
        <v>379</v>
      </c>
    </row>
    <row r="47" spans="1:57" x14ac:dyDescent="0.25">
      <c r="A47" s="3">
        <v>46</v>
      </c>
      <c r="B47" s="3">
        <v>1</v>
      </c>
      <c r="C47" s="3">
        <v>-1</v>
      </c>
      <c r="D47" s="3">
        <v>1</v>
      </c>
      <c r="E47" s="3">
        <v>1</v>
      </c>
      <c r="F47" s="3">
        <v>386</v>
      </c>
      <c r="G47">
        <f t="shared" si="3"/>
        <v>378</v>
      </c>
      <c r="H47">
        <f t="shared" si="4"/>
        <v>-378</v>
      </c>
      <c r="I47">
        <f t="shared" si="5"/>
        <v>378</v>
      </c>
      <c r="J47">
        <f t="shared" si="6"/>
        <v>378</v>
      </c>
      <c r="K47">
        <f t="shared" si="7"/>
        <v>-386</v>
      </c>
      <c r="L47">
        <f t="shared" si="8"/>
        <v>386</v>
      </c>
      <c r="M47">
        <f t="shared" si="9"/>
        <v>-386</v>
      </c>
      <c r="N47">
        <f t="shared" si="10"/>
        <v>386</v>
      </c>
      <c r="O47">
        <f t="shared" si="11"/>
        <v>-386</v>
      </c>
      <c r="P47">
        <f t="shared" si="12"/>
        <v>386</v>
      </c>
      <c r="Q47">
        <f t="shared" si="13"/>
        <v>-386</v>
      </c>
      <c r="R47">
        <f t="shared" si="14"/>
        <v>-386</v>
      </c>
      <c r="S47">
        <f t="shared" si="15"/>
        <v>386</v>
      </c>
      <c r="T47">
        <f t="shared" si="16"/>
        <v>-386</v>
      </c>
      <c r="U47">
        <f t="shared" si="17"/>
        <v>-386</v>
      </c>
      <c r="BA47" s="3">
        <v>46</v>
      </c>
      <c r="BB47" s="3">
        <v>1</v>
      </c>
      <c r="BC47" s="3">
        <v>-1</v>
      </c>
      <c r="BD47" s="3">
        <v>1</v>
      </c>
      <c r="BE47" s="3">
        <v>386</v>
      </c>
    </row>
    <row r="48" spans="1:57" x14ac:dyDescent="0.25">
      <c r="A48" s="3">
        <v>47</v>
      </c>
      <c r="B48" s="3">
        <v>-1</v>
      </c>
      <c r="C48" s="3">
        <v>1</v>
      </c>
      <c r="D48" s="3">
        <v>1</v>
      </c>
      <c r="E48" s="3">
        <v>1</v>
      </c>
      <c r="F48" s="3">
        <v>376</v>
      </c>
      <c r="G48">
        <f t="shared" si="3"/>
        <v>-378</v>
      </c>
      <c r="H48">
        <f t="shared" si="4"/>
        <v>378</v>
      </c>
      <c r="I48">
        <f t="shared" si="5"/>
        <v>378</v>
      </c>
      <c r="J48">
        <f t="shared" si="6"/>
        <v>378</v>
      </c>
      <c r="K48">
        <f t="shared" si="7"/>
        <v>-376</v>
      </c>
      <c r="L48">
        <f t="shared" si="8"/>
        <v>-376</v>
      </c>
      <c r="M48">
        <f t="shared" si="9"/>
        <v>376</v>
      </c>
      <c r="N48">
        <f t="shared" si="10"/>
        <v>-376</v>
      </c>
      <c r="O48">
        <f t="shared" si="11"/>
        <v>376</v>
      </c>
      <c r="P48">
        <f t="shared" si="12"/>
        <v>376</v>
      </c>
      <c r="Q48">
        <f t="shared" si="13"/>
        <v>-376</v>
      </c>
      <c r="R48">
        <f t="shared" si="14"/>
        <v>-376</v>
      </c>
      <c r="S48">
        <f t="shared" si="15"/>
        <v>-376</v>
      </c>
      <c r="T48">
        <f t="shared" si="16"/>
        <v>376</v>
      </c>
      <c r="U48">
        <f t="shared" si="17"/>
        <v>-376</v>
      </c>
      <c r="BA48" s="3">
        <v>47</v>
      </c>
      <c r="BB48" s="3">
        <v>-1</v>
      </c>
      <c r="BC48" s="3">
        <v>1</v>
      </c>
      <c r="BD48" s="3">
        <v>1</v>
      </c>
      <c r="BE48" s="3">
        <v>376</v>
      </c>
    </row>
    <row r="49" spans="1:57" x14ac:dyDescent="0.25">
      <c r="A49" s="3">
        <v>48</v>
      </c>
      <c r="B49" s="3">
        <v>1</v>
      </c>
      <c r="C49" s="3">
        <v>1</v>
      </c>
      <c r="D49" s="3">
        <v>1</v>
      </c>
      <c r="E49" s="3">
        <v>1</v>
      </c>
      <c r="F49" s="3">
        <v>428</v>
      </c>
      <c r="G49">
        <f t="shared" si="3"/>
        <v>378</v>
      </c>
      <c r="H49">
        <f t="shared" si="4"/>
        <v>378</v>
      </c>
      <c r="I49">
        <f t="shared" si="5"/>
        <v>378</v>
      </c>
      <c r="J49">
        <f t="shared" si="6"/>
        <v>378</v>
      </c>
      <c r="K49">
        <f t="shared" si="7"/>
        <v>428</v>
      </c>
      <c r="L49">
        <f t="shared" si="8"/>
        <v>428</v>
      </c>
      <c r="M49">
        <f t="shared" si="9"/>
        <v>428</v>
      </c>
      <c r="N49">
        <f t="shared" si="10"/>
        <v>428</v>
      </c>
      <c r="O49">
        <f t="shared" si="11"/>
        <v>428</v>
      </c>
      <c r="P49">
        <f t="shared" si="12"/>
        <v>428</v>
      </c>
      <c r="Q49">
        <f t="shared" si="13"/>
        <v>428</v>
      </c>
      <c r="R49">
        <f t="shared" si="14"/>
        <v>428</v>
      </c>
      <c r="S49">
        <f t="shared" si="15"/>
        <v>428</v>
      </c>
      <c r="T49">
        <f t="shared" si="16"/>
        <v>428</v>
      </c>
      <c r="U49">
        <f t="shared" si="17"/>
        <v>428</v>
      </c>
      <c r="BA49" s="3">
        <v>48</v>
      </c>
      <c r="BB49" s="3">
        <v>1</v>
      </c>
      <c r="BC49" s="3">
        <v>1</v>
      </c>
      <c r="BD49" s="3">
        <v>1</v>
      </c>
      <c r="BE49" s="3">
        <v>428</v>
      </c>
    </row>
    <row r="50" spans="1:57" x14ac:dyDescent="0.25">
      <c r="A50" s="3">
        <v>49</v>
      </c>
      <c r="B50" s="3">
        <v>-1</v>
      </c>
      <c r="C50" s="3">
        <v>-1</v>
      </c>
      <c r="D50" s="3">
        <v>-1</v>
      </c>
      <c r="E50" s="3">
        <v>-1</v>
      </c>
      <c r="F50" s="3">
        <v>379</v>
      </c>
      <c r="G50">
        <f t="shared" si="3"/>
        <v>-378</v>
      </c>
      <c r="H50">
        <f t="shared" si="4"/>
        <v>-378</v>
      </c>
      <c r="I50">
        <f t="shared" si="5"/>
        <v>-378</v>
      </c>
      <c r="J50">
        <f t="shared" si="6"/>
        <v>-378</v>
      </c>
      <c r="K50">
        <f t="shared" si="7"/>
        <v>379</v>
      </c>
      <c r="L50">
        <f t="shared" si="8"/>
        <v>379</v>
      </c>
      <c r="M50">
        <f t="shared" si="9"/>
        <v>379</v>
      </c>
      <c r="N50">
        <f t="shared" si="10"/>
        <v>379</v>
      </c>
      <c r="O50">
        <f t="shared" si="11"/>
        <v>379</v>
      </c>
      <c r="P50">
        <f t="shared" si="12"/>
        <v>379</v>
      </c>
      <c r="Q50">
        <f t="shared" si="13"/>
        <v>-379</v>
      </c>
      <c r="R50">
        <f t="shared" si="14"/>
        <v>-379</v>
      </c>
      <c r="S50">
        <f t="shared" si="15"/>
        <v>-379</v>
      </c>
      <c r="T50">
        <f t="shared" si="16"/>
        <v>-379</v>
      </c>
      <c r="U50">
        <f t="shared" si="17"/>
        <v>379</v>
      </c>
      <c r="BA50" s="3">
        <v>49</v>
      </c>
      <c r="BB50" s="3">
        <v>-1</v>
      </c>
      <c r="BC50" s="3">
        <v>-1</v>
      </c>
      <c r="BD50" s="3">
        <v>-1</v>
      </c>
      <c r="BE50" s="3">
        <v>379</v>
      </c>
    </row>
    <row r="51" spans="1:57" x14ac:dyDescent="0.25">
      <c r="A51" s="3">
        <v>50</v>
      </c>
      <c r="B51" s="3">
        <v>1</v>
      </c>
      <c r="C51" s="3">
        <v>-1</v>
      </c>
      <c r="D51" s="3">
        <v>-1</v>
      </c>
      <c r="E51" s="3">
        <v>-1</v>
      </c>
      <c r="F51" s="3">
        <v>417</v>
      </c>
      <c r="G51">
        <f t="shared" si="3"/>
        <v>378</v>
      </c>
      <c r="H51">
        <f t="shared" si="4"/>
        <v>-378</v>
      </c>
      <c r="I51">
        <f t="shared" si="5"/>
        <v>-378</v>
      </c>
      <c r="J51">
        <f t="shared" si="6"/>
        <v>-378</v>
      </c>
      <c r="K51">
        <f t="shared" si="7"/>
        <v>-417</v>
      </c>
      <c r="L51">
        <f t="shared" si="8"/>
        <v>-417</v>
      </c>
      <c r="M51">
        <f t="shared" si="9"/>
        <v>417</v>
      </c>
      <c r="N51">
        <f t="shared" si="10"/>
        <v>-417</v>
      </c>
      <c r="O51">
        <f t="shared" si="11"/>
        <v>417</v>
      </c>
      <c r="P51">
        <f t="shared" si="12"/>
        <v>417</v>
      </c>
      <c r="Q51">
        <f t="shared" si="13"/>
        <v>417</v>
      </c>
      <c r="R51">
        <f t="shared" si="14"/>
        <v>417</v>
      </c>
      <c r="S51">
        <f t="shared" si="15"/>
        <v>417</v>
      </c>
      <c r="T51">
        <f t="shared" si="16"/>
        <v>-417</v>
      </c>
      <c r="U51">
        <f t="shared" si="17"/>
        <v>-417</v>
      </c>
      <c r="BA51" s="3">
        <v>50</v>
      </c>
      <c r="BB51" s="3">
        <v>1</v>
      </c>
      <c r="BC51" s="3">
        <v>-1</v>
      </c>
      <c r="BD51" s="3">
        <v>-1</v>
      </c>
      <c r="BE51" s="3">
        <v>417</v>
      </c>
    </row>
    <row r="52" spans="1:57" x14ac:dyDescent="0.25">
      <c r="A52" s="3">
        <v>51</v>
      </c>
      <c r="B52" s="3">
        <v>-1</v>
      </c>
      <c r="C52" s="3">
        <v>1</v>
      </c>
      <c r="D52" s="3">
        <v>-1</v>
      </c>
      <c r="E52" s="3">
        <v>-1</v>
      </c>
      <c r="F52" s="3">
        <v>383</v>
      </c>
      <c r="G52">
        <f t="shared" si="3"/>
        <v>-378</v>
      </c>
      <c r="H52">
        <f t="shared" si="4"/>
        <v>378</v>
      </c>
      <c r="I52">
        <f t="shared" si="5"/>
        <v>-378</v>
      </c>
      <c r="J52">
        <f t="shared" si="6"/>
        <v>-378</v>
      </c>
      <c r="K52">
        <f t="shared" si="7"/>
        <v>-383</v>
      </c>
      <c r="L52">
        <f t="shared" si="8"/>
        <v>383</v>
      </c>
      <c r="M52">
        <f t="shared" si="9"/>
        <v>-383</v>
      </c>
      <c r="N52">
        <f t="shared" si="10"/>
        <v>383</v>
      </c>
      <c r="O52">
        <f t="shared" si="11"/>
        <v>-383</v>
      </c>
      <c r="P52">
        <f t="shared" si="12"/>
        <v>383</v>
      </c>
      <c r="Q52">
        <f t="shared" si="13"/>
        <v>383</v>
      </c>
      <c r="R52">
        <f t="shared" si="14"/>
        <v>383</v>
      </c>
      <c r="S52">
        <f t="shared" si="15"/>
        <v>-383</v>
      </c>
      <c r="T52">
        <f t="shared" si="16"/>
        <v>383</v>
      </c>
      <c r="U52">
        <f t="shared" si="17"/>
        <v>-383</v>
      </c>
      <c r="BA52" s="3">
        <v>51</v>
      </c>
      <c r="BB52" s="3">
        <v>-1</v>
      </c>
      <c r="BC52" s="3">
        <v>1</v>
      </c>
      <c r="BD52" s="3">
        <v>-1</v>
      </c>
      <c r="BE52" s="3">
        <v>383</v>
      </c>
    </row>
    <row r="53" spans="1:57" x14ac:dyDescent="0.25">
      <c r="A53" s="3">
        <v>52</v>
      </c>
      <c r="B53" s="3">
        <v>1</v>
      </c>
      <c r="C53" s="3">
        <v>1</v>
      </c>
      <c r="D53" s="3">
        <v>-1</v>
      </c>
      <c r="E53" s="3">
        <v>-1</v>
      </c>
      <c r="F53" s="3">
        <v>447</v>
      </c>
      <c r="G53">
        <f t="shared" si="3"/>
        <v>378</v>
      </c>
      <c r="H53">
        <f t="shared" si="4"/>
        <v>378</v>
      </c>
      <c r="I53">
        <f t="shared" si="5"/>
        <v>-378</v>
      </c>
      <c r="J53">
        <f t="shared" si="6"/>
        <v>-378</v>
      </c>
      <c r="K53">
        <f t="shared" si="7"/>
        <v>447</v>
      </c>
      <c r="L53">
        <f t="shared" si="8"/>
        <v>-447</v>
      </c>
      <c r="M53">
        <f t="shared" si="9"/>
        <v>-447</v>
      </c>
      <c r="N53">
        <f t="shared" si="10"/>
        <v>-447</v>
      </c>
      <c r="O53">
        <f t="shared" si="11"/>
        <v>-447</v>
      </c>
      <c r="P53">
        <f t="shared" si="12"/>
        <v>447</v>
      </c>
      <c r="Q53">
        <f t="shared" si="13"/>
        <v>-447</v>
      </c>
      <c r="R53">
        <f t="shared" si="14"/>
        <v>-447</v>
      </c>
      <c r="S53">
        <f t="shared" si="15"/>
        <v>447</v>
      </c>
      <c r="T53">
        <f t="shared" si="16"/>
        <v>447</v>
      </c>
      <c r="U53">
        <f t="shared" si="17"/>
        <v>447</v>
      </c>
      <c r="BA53" s="3">
        <v>52</v>
      </c>
      <c r="BB53" s="3">
        <v>1</v>
      </c>
      <c r="BC53" s="3">
        <v>1</v>
      </c>
      <c r="BD53" s="3">
        <v>-1</v>
      </c>
      <c r="BE53" s="3">
        <v>447</v>
      </c>
    </row>
    <row r="54" spans="1:57" x14ac:dyDescent="0.25">
      <c r="A54" s="3">
        <v>53</v>
      </c>
      <c r="B54" s="3">
        <v>-1</v>
      </c>
      <c r="C54" s="3">
        <v>-1</v>
      </c>
      <c r="D54" s="3">
        <v>1</v>
      </c>
      <c r="E54" s="3">
        <v>-1</v>
      </c>
      <c r="F54" s="3">
        <v>369</v>
      </c>
      <c r="G54">
        <f t="shared" si="3"/>
        <v>-378</v>
      </c>
      <c r="H54">
        <f t="shared" si="4"/>
        <v>-378</v>
      </c>
      <c r="I54">
        <f t="shared" si="5"/>
        <v>378</v>
      </c>
      <c r="J54">
        <f t="shared" si="6"/>
        <v>-378</v>
      </c>
      <c r="K54">
        <f t="shared" si="7"/>
        <v>369</v>
      </c>
      <c r="L54">
        <f t="shared" si="8"/>
        <v>-369</v>
      </c>
      <c r="M54">
        <f t="shared" si="9"/>
        <v>-369</v>
      </c>
      <c r="N54">
        <f t="shared" si="10"/>
        <v>369</v>
      </c>
      <c r="O54">
        <f t="shared" si="11"/>
        <v>369</v>
      </c>
      <c r="P54">
        <f t="shared" si="12"/>
        <v>-369</v>
      </c>
      <c r="Q54">
        <f t="shared" si="13"/>
        <v>369</v>
      </c>
      <c r="R54">
        <f t="shared" si="14"/>
        <v>-369</v>
      </c>
      <c r="S54">
        <f t="shared" si="15"/>
        <v>369</v>
      </c>
      <c r="T54">
        <f t="shared" si="16"/>
        <v>369</v>
      </c>
      <c r="U54">
        <f t="shared" si="17"/>
        <v>-369</v>
      </c>
      <c r="BA54" s="3">
        <v>53</v>
      </c>
      <c r="BB54" s="3">
        <v>-1</v>
      </c>
      <c r="BC54" s="3">
        <v>-1</v>
      </c>
      <c r="BD54" s="3">
        <v>1</v>
      </c>
      <c r="BE54" s="3">
        <v>369</v>
      </c>
    </row>
    <row r="55" spans="1:57" x14ac:dyDescent="0.25">
      <c r="A55" s="3">
        <v>54</v>
      </c>
      <c r="B55" s="3">
        <v>1</v>
      </c>
      <c r="C55" s="3">
        <v>-1</v>
      </c>
      <c r="D55" s="3">
        <v>1</v>
      </c>
      <c r="E55" s="3">
        <v>-1</v>
      </c>
      <c r="F55" s="3">
        <v>391</v>
      </c>
      <c r="G55">
        <f t="shared" si="3"/>
        <v>378</v>
      </c>
      <c r="H55">
        <f t="shared" si="4"/>
        <v>-378</v>
      </c>
      <c r="I55">
        <f t="shared" si="5"/>
        <v>378</v>
      </c>
      <c r="J55">
        <f t="shared" si="6"/>
        <v>-378</v>
      </c>
      <c r="K55">
        <f t="shared" si="7"/>
        <v>-391</v>
      </c>
      <c r="L55">
        <f t="shared" si="8"/>
        <v>391</v>
      </c>
      <c r="M55">
        <f t="shared" si="9"/>
        <v>-391</v>
      </c>
      <c r="N55">
        <f t="shared" si="10"/>
        <v>-391</v>
      </c>
      <c r="O55">
        <f t="shared" si="11"/>
        <v>391</v>
      </c>
      <c r="P55">
        <f t="shared" si="12"/>
        <v>-391</v>
      </c>
      <c r="Q55">
        <f t="shared" si="13"/>
        <v>-391</v>
      </c>
      <c r="R55">
        <f t="shared" si="14"/>
        <v>391</v>
      </c>
      <c r="S55">
        <f t="shared" si="15"/>
        <v>-391</v>
      </c>
      <c r="T55">
        <f t="shared" si="16"/>
        <v>391</v>
      </c>
      <c r="U55">
        <f t="shared" si="17"/>
        <v>391</v>
      </c>
      <c r="BA55" s="3">
        <v>54</v>
      </c>
      <c r="BB55" s="3">
        <v>1</v>
      </c>
      <c r="BC55" s="3">
        <v>-1</v>
      </c>
      <c r="BD55" s="3">
        <v>1</v>
      </c>
      <c r="BE55" s="3">
        <v>391</v>
      </c>
    </row>
    <row r="56" spans="1:57" x14ac:dyDescent="0.25">
      <c r="A56" s="3">
        <v>55</v>
      </c>
      <c r="B56" s="3">
        <v>-1</v>
      </c>
      <c r="C56" s="3">
        <v>1</v>
      </c>
      <c r="D56" s="3">
        <v>1</v>
      </c>
      <c r="E56" s="3">
        <v>-1</v>
      </c>
      <c r="F56" s="3">
        <v>385</v>
      </c>
      <c r="G56">
        <f t="shared" si="3"/>
        <v>-378</v>
      </c>
      <c r="H56">
        <f t="shared" si="4"/>
        <v>378</v>
      </c>
      <c r="I56">
        <f t="shared" si="5"/>
        <v>378</v>
      </c>
      <c r="J56">
        <f t="shared" si="6"/>
        <v>-378</v>
      </c>
      <c r="K56">
        <f t="shared" si="7"/>
        <v>-385</v>
      </c>
      <c r="L56">
        <f t="shared" si="8"/>
        <v>-385</v>
      </c>
      <c r="M56">
        <f t="shared" si="9"/>
        <v>385</v>
      </c>
      <c r="N56">
        <f t="shared" si="10"/>
        <v>385</v>
      </c>
      <c r="O56">
        <f t="shared" si="11"/>
        <v>-385</v>
      </c>
      <c r="P56">
        <f t="shared" si="12"/>
        <v>-385</v>
      </c>
      <c r="Q56">
        <f t="shared" si="13"/>
        <v>-385</v>
      </c>
      <c r="R56">
        <f t="shared" si="14"/>
        <v>385</v>
      </c>
      <c r="S56">
        <f t="shared" si="15"/>
        <v>385</v>
      </c>
      <c r="T56">
        <f t="shared" si="16"/>
        <v>-385</v>
      </c>
      <c r="U56">
        <f t="shared" si="17"/>
        <v>385</v>
      </c>
      <c r="BA56" s="3">
        <v>55</v>
      </c>
      <c r="BB56" s="3">
        <v>-1</v>
      </c>
      <c r="BC56" s="3">
        <v>1</v>
      </c>
      <c r="BD56" s="3">
        <v>1</v>
      </c>
      <c r="BE56" s="3">
        <v>385</v>
      </c>
    </row>
    <row r="57" spans="1:57" x14ac:dyDescent="0.25">
      <c r="A57" s="3">
        <v>56</v>
      </c>
      <c r="B57" s="3">
        <v>1</v>
      </c>
      <c r="C57" s="3">
        <v>1</v>
      </c>
      <c r="D57" s="3">
        <v>1</v>
      </c>
      <c r="E57" s="3">
        <v>-1</v>
      </c>
      <c r="F57" s="3">
        <v>431</v>
      </c>
      <c r="G57">
        <f t="shared" si="3"/>
        <v>378</v>
      </c>
      <c r="H57">
        <f t="shared" si="4"/>
        <v>378</v>
      </c>
      <c r="I57">
        <f t="shared" si="5"/>
        <v>378</v>
      </c>
      <c r="J57">
        <f t="shared" si="6"/>
        <v>-378</v>
      </c>
      <c r="K57">
        <f t="shared" si="7"/>
        <v>431</v>
      </c>
      <c r="L57">
        <f t="shared" si="8"/>
        <v>431</v>
      </c>
      <c r="M57">
        <f t="shared" si="9"/>
        <v>431</v>
      </c>
      <c r="N57">
        <f t="shared" si="10"/>
        <v>-431</v>
      </c>
      <c r="O57">
        <f t="shared" si="11"/>
        <v>-431</v>
      </c>
      <c r="P57">
        <f t="shared" si="12"/>
        <v>-431</v>
      </c>
      <c r="Q57">
        <f t="shared" si="13"/>
        <v>431</v>
      </c>
      <c r="R57">
        <f t="shared" si="14"/>
        <v>-431</v>
      </c>
      <c r="S57">
        <f t="shared" si="15"/>
        <v>-431</v>
      </c>
      <c r="T57">
        <f t="shared" si="16"/>
        <v>-431</v>
      </c>
      <c r="U57">
        <f t="shared" si="17"/>
        <v>-431</v>
      </c>
      <c r="BA57" s="3">
        <v>56</v>
      </c>
      <c r="BB57" s="3">
        <v>1</v>
      </c>
      <c r="BC57" s="3">
        <v>1</v>
      </c>
      <c r="BD57" s="3">
        <v>1</v>
      </c>
      <c r="BE57" s="3">
        <v>431</v>
      </c>
    </row>
    <row r="58" spans="1:57" x14ac:dyDescent="0.25">
      <c r="A58" s="3">
        <v>57</v>
      </c>
      <c r="B58" s="3">
        <v>-1</v>
      </c>
      <c r="C58" s="3">
        <v>-1</v>
      </c>
      <c r="D58" s="3">
        <v>-1</v>
      </c>
      <c r="E58" s="3">
        <v>1</v>
      </c>
      <c r="F58" s="3">
        <v>383</v>
      </c>
      <c r="G58">
        <f t="shared" si="3"/>
        <v>-378</v>
      </c>
      <c r="H58">
        <f t="shared" si="4"/>
        <v>-378</v>
      </c>
      <c r="I58">
        <f t="shared" si="5"/>
        <v>-378</v>
      </c>
      <c r="J58">
        <f t="shared" si="6"/>
        <v>378</v>
      </c>
      <c r="K58">
        <f t="shared" si="7"/>
        <v>383</v>
      </c>
      <c r="L58">
        <f t="shared" si="8"/>
        <v>383</v>
      </c>
      <c r="M58">
        <f t="shared" si="9"/>
        <v>383</v>
      </c>
      <c r="N58">
        <f t="shared" si="10"/>
        <v>-383</v>
      </c>
      <c r="O58">
        <f t="shared" si="11"/>
        <v>-383</v>
      </c>
      <c r="P58">
        <f t="shared" si="12"/>
        <v>-383</v>
      </c>
      <c r="Q58">
        <f t="shared" si="13"/>
        <v>-383</v>
      </c>
      <c r="R58">
        <f t="shared" si="14"/>
        <v>383</v>
      </c>
      <c r="S58">
        <f t="shared" si="15"/>
        <v>383</v>
      </c>
      <c r="T58">
        <f t="shared" si="16"/>
        <v>383</v>
      </c>
      <c r="U58">
        <f t="shared" si="17"/>
        <v>-383</v>
      </c>
      <c r="BA58" s="3">
        <v>57</v>
      </c>
      <c r="BB58" s="3">
        <v>-1</v>
      </c>
      <c r="BC58" s="3">
        <v>-1</v>
      </c>
      <c r="BD58" s="3">
        <v>-1</v>
      </c>
      <c r="BE58" s="3">
        <v>383</v>
      </c>
    </row>
    <row r="59" spans="1:57" x14ac:dyDescent="0.25">
      <c r="A59" s="3">
        <v>58</v>
      </c>
      <c r="B59" s="3">
        <v>1</v>
      </c>
      <c r="C59" s="3">
        <v>-1</v>
      </c>
      <c r="D59" s="3">
        <v>-1</v>
      </c>
      <c r="E59" s="3">
        <v>1</v>
      </c>
      <c r="F59" s="3">
        <v>412</v>
      </c>
      <c r="G59">
        <f t="shared" si="3"/>
        <v>378</v>
      </c>
      <c r="H59">
        <f t="shared" si="4"/>
        <v>-378</v>
      </c>
      <c r="I59">
        <f t="shared" si="5"/>
        <v>-378</v>
      </c>
      <c r="J59">
        <f t="shared" si="6"/>
        <v>378</v>
      </c>
      <c r="K59">
        <f t="shared" si="7"/>
        <v>-412</v>
      </c>
      <c r="L59">
        <f t="shared" si="8"/>
        <v>-412</v>
      </c>
      <c r="M59">
        <f t="shared" si="9"/>
        <v>412</v>
      </c>
      <c r="N59">
        <f t="shared" si="10"/>
        <v>412</v>
      </c>
      <c r="O59">
        <f t="shared" si="11"/>
        <v>-412</v>
      </c>
      <c r="P59">
        <f t="shared" si="12"/>
        <v>-412</v>
      </c>
      <c r="Q59">
        <f t="shared" si="13"/>
        <v>412</v>
      </c>
      <c r="R59">
        <f t="shared" si="14"/>
        <v>-412</v>
      </c>
      <c r="S59">
        <f t="shared" si="15"/>
        <v>-412</v>
      </c>
      <c r="T59">
        <f t="shared" si="16"/>
        <v>412</v>
      </c>
      <c r="U59">
        <f t="shared" si="17"/>
        <v>412</v>
      </c>
      <c r="BA59" s="3">
        <v>58</v>
      </c>
      <c r="BB59" s="3">
        <v>1</v>
      </c>
      <c r="BC59" s="3">
        <v>-1</v>
      </c>
      <c r="BD59" s="3">
        <v>-1</v>
      </c>
      <c r="BE59" s="3">
        <v>412</v>
      </c>
    </row>
    <row r="60" spans="1:57" x14ac:dyDescent="0.25">
      <c r="A60" s="3">
        <v>59</v>
      </c>
      <c r="B60" s="3">
        <v>-1</v>
      </c>
      <c r="C60" s="3">
        <v>1</v>
      </c>
      <c r="D60" s="3">
        <v>-1</v>
      </c>
      <c r="E60" s="3">
        <v>1</v>
      </c>
      <c r="F60" s="3">
        <v>370</v>
      </c>
      <c r="G60">
        <f t="shared" si="3"/>
        <v>-378</v>
      </c>
      <c r="H60">
        <f t="shared" si="4"/>
        <v>378</v>
      </c>
      <c r="I60">
        <f t="shared" si="5"/>
        <v>-378</v>
      </c>
      <c r="J60">
        <f t="shared" si="6"/>
        <v>378</v>
      </c>
      <c r="K60">
        <f t="shared" si="7"/>
        <v>-370</v>
      </c>
      <c r="L60">
        <f t="shared" si="8"/>
        <v>370</v>
      </c>
      <c r="M60">
        <f t="shared" si="9"/>
        <v>-370</v>
      </c>
      <c r="N60">
        <f t="shared" si="10"/>
        <v>-370</v>
      </c>
      <c r="O60">
        <f t="shared" si="11"/>
        <v>370</v>
      </c>
      <c r="P60">
        <f t="shared" si="12"/>
        <v>-370</v>
      </c>
      <c r="Q60">
        <f t="shared" si="13"/>
        <v>370</v>
      </c>
      <c r="R60">
        <f t="shared" si="14"/>
        <v>-370</v>
      </c>
      <c r="S60">
        <f t="shared" si="15"/>
        <v>370</v>
      </c>
      <c r="T60">
        <f t="shared" si="16"/>
        <v>-370</v>
      </c>
      <c r="U60">
        <f t="shared" si="17"/>
        <v>370</v>
      </c>
      <c r="BA60" s="3">
        <v>59</v>
      </c>
      <c r="BB60" s="3">
        <v>-1</v>
      </c>
      <c r="BC60" s="3">
        <v>1</v>
      </c>
      <c r="BD60" s="3">
        <v>-1</v>
      </c>
      <c r="BE60" s="3">
        <v>370</v>
      </c>
    </row>
    <row r="61" spans="1:57" x14ac:dyDescent="0.25">
      <c r="A61" s="3">
        <v>60</v>
      </c>
      <c r="B61" s="3">
        <v>1</v>
      </c>
      <c r="C61" s="3">
        <v>1</v>
      </c>
      <c r="D61" s="3">
        <v>-1</v>
      </c>
      <c r="E61" s="3">
        <v>1</v>
      </c>
      <c r="F61" s="3">
        <v>448</v>
      </c>
      <c r="G61">
        <f t="shared" si="3"/>
        <v>378</v>
      </c>
      <c r="H61">
        <f t="shared" si="4"/>
        <v>378</v>
      </c>
      <c r="I61">
        <f t="shared" si="5"/>
        <v>-378</v>
      </c>
      <c r="J61">
        <f t="shared" si="6"/>
        <v>378</v>
      </c>
      <c r="K61">
        <f t="shared" si="7"/>
        <v>448</v>
      </c>
      <c r="L61">
        <f t="shared" si="8"/>
        <v>-448</v>
      </c>
      <c r="M61">
        <f t="shared" si="9"/>
        <v>-448</v>
      </c>
      <c r="N61">
        <f t="shared" si="10"/>
        <v>448</v>
      </c>
      <c r="O61">
        <f t="shared" si="11"/>
        <v>448</v>
      </c>
      <c r="P61">
        <f t="shared" si="12"/>
        <v>-448</v>
      </c>
      <c r="Q61">
        <f t="shared" si="13"/>
        <v>-448</v>
      </c>
      <c r="R61">
        <f t="shared" si="14"/>
        <v>448</v>
      </c>
      <c r="S61">
        <f t="shared" si="15"/>
        <v>-448</v>
      </c>
      <c r="T61">
        <f t="shared" si="16"/>
        <v>-448</v>
      </c>
      <c r="U61">
        <f t="shared" si="17"/>
        <v>-448</v>
      </c>
      <c r="BA61" s="3">
        <v>60</v>
      </c>
      <c r="BB61" s="3">
        <v>1</v>
      </c>
      <c r="BC61" s="3">
        <v>1</v>
      </c>
      <c r="BD61" s="3">
        <v>-1</v>
      </c>
      <c r="BE61" s="3">
        <v>448</v>
      </c>
    </row>
    <row r="62" spans="1:57" x14ac:dyDescent="0.25">
      <c r="A62" s="3">
        <v>61</v>
      </c>
      <c r="B62" s="3">
        <v>-1</v>
      </c>
      <c r="C62" s="3">
        <v>-1</v>
      </c>
      <c r="D62" s="3">
        <v>1</v>
      </c>
      <c r="E62" s="3">
        <v>1</v>
      </c>
      <c r="F62" s="3">
        <v>379</v>
      </c>
      <c r="G62">
        <f t="shared" si="3"/>
        <v>-378</v>
      </c>
      <c r="H62">
        <f t="shared" si="4"/>
        <v>-378</v>
      </c>
      <c r="I62">
        <f t="shared" si="5"/>
        <v>378</v>
      </c>
      <c r="J62">
        <f t="shared" si="6"/>
        <v>378</v>
      </c>
      <c r="K62">
        <f t="shared" si="7"/>
        <v>379</v>
      </c>
      <c r="L62">
        <f t="shared" si="8"/>
        <v>-379</v>
      </c>
      <c r="M62">
        <f t="shared" si="9"/>
        <v>-379</v>
      </c>
      <c r="N62">
        <f t="shared" si="10"/>
        <v>-379</v>
      </c>
      <c r="O62">
        <f t="shared" si="11"/>
        <v>-379</v>
      </c>
      <c r="P62">
        <f t="shared" si="12"/>
        <v>379</v>
      </c>
      <c r="Q62">
        <f t="shared" si="13"/>
        <v>379</v>
      </c>
      <c r="R62">
        <f t="shared" si="14"/>
        <v>379</v>
      </c>
      <c r="S62">
        <f t="shared" si="15"/>
        <v>-379</v>
      </c>
      <c r="T62">
        <f t="shared" si="16"/>
        <v>-379</v>
      </c>
      <c r="U62">
        <f t="shared" si="17"/>
        <v>379</v>
      </c>
      <c r="BA62" s="3">
        <v>61</v>
      </c>
      <c r="BB62" s="3">
        <v>-1</v>
      </c>
      <c r="BC62" s="3">
        <v>-1</v>
      </c>
      <c r="BD62" s="3">
        <v>1</v>
      </c>
      <c r="BE62" s="3">
        <v>379</v>
      </c>
    </row>
    <row r="63" spans="1:57" x14ac:dyDescent="0.25">
      <c r="A63" s="3">
        <v>62</v>
      </c>
      <c r="B63" s="3">
        <v>1</v>
      </c>
      <c r="C63" s="3">
        <v>-1</v>
      </c>
      <c r="D63" s="3">
        <v>1</v>
      </c>
      <c r="E63" s="3">
        <v>1</v>
      </c>
      <c r="F63" s="3">
        <v>400</v>
      </c>
      <c r="G63">
        <f t="shared" si="3"/>
        <v>378</v>
      </c>
      <c r="H63">
        <f t="shared" si="4"/>
        <v>-378</v>
      </c>
      <c r="I63">
        <f t="shared" si="5"/>
        <v>378</v>
      </c>
      <c r="J63">
        <f t="shared" si="6"/>
        <v>378</v>
      </c>
      <c r="K63">
        <f t="shared" si="7"/>
        <v>-400</v>
      </c>
      <c r="L63">
        <f t="shared" si="8"/>
        <v>400</v>
      </c>
      <c r="M63">
        <f t="shared" si="9"/>
        <v>-400</v>
      </c>
      <c r="N63">
        <f t="shared" si="10"/>
        <v>400</v>
      </c>
      <c r="O63">
        <f t="shared" si="11"/>
        <v>-400</v>
      </c>
      <c r="P63">
        <f t="shared" si="12"/>
        <v>400</v>
      </c>
      <c r="Q63">
        <f t="shared" si="13"/>
        <v>-400</v>
      </c>
      <c r="R63">
        <f t="shared" si="14"/>
        <v>-400</v>
      </c>
      <c r="S63">
        <f t="shared" si="15"/>
        <v>400</v>
      </c>
      <c r="T63">
        <f t="shared" si="16"/>
        <v>-400</v>
      </c>
      <c r="U63">
        <f t="shared" si="17"/>
        <v>-400</v>
      </c>
      <c r="BA63" s="3">
        <v>62</v>
      </c>
      <c r="BB63" s="3">
        <v>1</v>
      </c>
      <c r="BC63" s="3">
        <v>-1</v>
      </c>
      <c r="BD63" s="3">
        <v>1</v>
      </c>
      <c r="BE63" s="3">
        <v>400</v>
      </c>
    </row>
    <row r="64" spans="1:57" x14ac:dyDescent="0.25">
      <c r="A64" s="3">
        <v>63</v>
      </c>
      <c r="B64" s="3">
        <v>-1</v>
      </c>
      <c r="C64" s="3">
        <v>1</v>
      </c>
      <c r="D64" s="3">
        <v>1</v>
      </c>
      <c r="E64" s="3">
        <v>1</v>
      </c>
      <c r="F64" s="3">
        <v>377</v>
      </c>
      <c r="G64">
        <f t="shared" si="3"/>
        <v>-378</v>
      </c>
      <c r="H64">
        <f t="shared" si="4"/>
        <v>378</v>
      </c>
      <c r="I64">
        <f t="shared" si="5"/>
        <v>378</v>
      </c>
      <c r="J64">
        <f t="shared" si="6"/>
        <v>378</v>
      </c>
      <c r="K64">
        <f t="shared" si="7"/>
        <v>-377</v>
      </c>
      <c r="L64">
        <f t="shared" si="8"/>
        <v>-377</v>
      </c>
      <c r="M64">
        <f t="shared" si="9"/>
        <v>377</v>
      </c>
      <c r="N64">
        <f t="shared" si="10"/>
        <v>-377</v>
      </c>
      <c r="O64">
        <f t="shared" si="11"/>
        <v>377</v>
      </c>
      <c r="P64">
        <f t="shared" si="12"/>
        <v>377</v>
      </c>
      <c r="Q64">
        <f t="shared" si="13"/>
        <v>-377</v>
      </c>
      <c r="R64">
        <f t="shared" si="14"/>
        <v>-377</v>
      </c>
      <c r="S64">
        <f t="shared" si="15"/>
        <v>-377</v>
      </c>
      <c r="T64">
        <f t="shared" si="16"/>
        <v>377</v>
      </c>
      <c r="U64">
        <f t="shared" si="17"/>
        <v>-377</v>
      </c>
      <c r="BA64" s="3">
        <v>63</v>
      </c>
      <c r="BB64" s="3">
        <v>-1</v>
      </c>
      <c r="BC64" s="3">
        <v>1</v>
      </c>
      <c r="BD64" s="3">
        <v>1</v>
      </c>
      <c r="BE64" s="3">
        <v>377</v>
      </c>
    </row>
    <row r="65" spans="1:57" x14ac:dyDescent="0.25">
      <c r="A65" s="3">
        <v>64</v>
      </c>
      <c r="B65" s="3">
        <v>1</v>
      </c>
      <c r="C65" s="3">
        <v>1</v>
      </c>
      <c r="D65" s="3">
        <v>1</v>
      </c>
      <c r="E65" s="3">
        <v>1</v>
      </c>
      <c r="F65" s="3">
        <v>428</v>
      </c>
      <c r="G65">
        <f t="shared" si="3"/>
        <v>378</v>
      </c>
      <c r="H65">
        <f t="shared" si="4"/>
        <v>378</v>
      </c>
      <c r="I65">
        <f t="shared" si="5"/>
        <v>378</v>
      </c>
      <c r="J65">
        <f t="shared" si="6"/>
        <v>378</v>
      </c>
      <c r="K65">
        <f t="shared" si="7"/>
        <v>428</v>
      </c>
      <c r="L65">
        <f t="shared" si="8"/>
        <v>428</v>
      </c>
      <c r="M65">
        <f t="shared" si="9"/>
        <v>428</v>
      </c>
      <c r="N65">
        <f t="shared" si="10"/>
        <v>428</v>
      </c>
      <c r="O65">
        <f t="shared" si="11"/>
        <v>428</v>
      </c>
      <c r="P65">
        <f t="shared" si="12"/>
        <v>428</v>
      </c>
      <c r="Q65">
        <f t="shared" si="13"/>
        <v>428</v>
      </c>
      <c r="R65">
        <f t="shared" si="14"/>
        <v>428</v>
      </c>
      <c r="S65">
        <f t="shared" si="15"/>
        <v>428</v>
      </c>
      <c r="T65">
        <f t="shared" si="16"/>
        <v>428</v>
      </c>
      <c r="U65">
        <f t="shared" si="17"/>
        <v>428</v>
      </c>
      <c r="BA65" s="3">
        <v>64</v>
      </c>
      <c r="BB65" s="3">
        <v>1</v>
      </c>
      <c r="BC65" s="3">
        <v>1</v>
      </c>
      <c r="BD65" s="3">
        <v>1</v>
      </c>
      <c r="BE65" s="3">
        <v>428</v>
      </c>
    </row>
    <row r="66" spans="1:57" x14ac:dyDescent="0.25">
      <c r="F66" s="6" t="s">
        <v>61</v>
      </c>
      <c r="G66">
        <f>SUM(G2:G65)/32</f>
        <v>0</v>
      </c>
      <c r="H66">
        <f t="shared" ref="H66:U66" si="25">SUM(H2:H65)/32</f>
        <v>0</v>
      </c>
      <c r="I66">
        <f t="shared" si="25"/>
        <v>0</v>
      </c>
      <c r="J66">
        <f t="shared" si="25"/>
        <v>0</v>
      </c>
      <c r="K66">
        <f t="shared" si="25"/>
        <v>16.875</v>
      </c>
      <c r="L66">
        <f t="shared" si="25"/>
        <v>-10.625</v>
      </c>
      <c r="M66">
        <f t="shared" si="25"/>
        <v>3.875</v>
      </c>
      <c r="N66">
        <f t="shared" si="25"/>
        <v>1.125</v>
      </c>
      <c r="O66">
        <f t="shared" si="25"/>
        <v>-3.875</v>
      </c>
      <c r="P66">
        <f t="shared" si="25"/>
        <v>1.125</v>
      </c>
      <c r="Q66">
        <f t="shared" si="25"/>
        <v>-0.375</v>
      </c>
      <c r="R66">
        <f t="shared" si="25"/>
        <v>2.875</v>
      </c>
      <c r="S66">
        <f t="shared" si="25"/>
        <v>-0.125</v>
      </c>
      <c r="T66">
        <f t="shared" si="25"/>
        <v>-0.625</v>
      </c>
      <c r="U66">
        <f t="shared" si="25"/>
        <v>0.125</v>
      </c>
    </row>
    <row r="67" spans="1:57" x14ac:dyDescent="0.25">
      <c r="E67" s="6" t="s">
        <v>28</v>
      </c>
      <c r="F67" s="74">
        <f>AVERAGE(F2:F65)</f>
        <v>399.1875</v>
      </c>
    </row>
  </sheetData>
  <sortState xmlns:xlrd2="http://schemas.microsoft.com/office/spreadsheetml/2017/richdata2" ref="W2:Z16">
    <sortCondition ref="Z2:Z16"/>
  </sortState>
  <mergeCells count="13">
    <mergeCell ref="AK1:AR1"/>
    <mergeCell ref="AS13:AV13"/>
    <mergeCell ref="AW13:AY13"/>
    <mergeCell ref="AS14:AV14"/>
    <mergeCell ref="AW14:AY14"/>
    <mergeCell ref="AW22:AY22"/>
    <mergeCell ref="AW23:AY23"/>
    <mergeCell ref="AS16:AV16"/>
    <mergeCell ref="AW16:AY16"/>
    <mergeCell ref="AS17:AV17"/>
    <mergeCell ref="AW17:AY17"/>
    <mergeCell ref="AW19:AY19"/>
    <mergeCell ref="AW20:AY2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Exercicio 2A</vt:lpstr>
      <vt:lpstr>Exercicio 2B</vt:lpstr>
      <vt:lpstr>Exercicio 3A</vt:lpstr>
      <vt:lpstr>Exercicio 3B</vt:lpstr>
      <vt:lpstr>Exercicio 4Bi</vt:lpstr>
      <vt:lpstr>Exercicio 4Bii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ilicio</dc:creator>
  <cp:lastModifiedBy>ilicio</cp:lastModifiedBy>
  <dcterms:created xsi:type="dcterms:W3CDTF">2020-12-08T01:31:42Z</dcterms:created>
  <dcterms:modified xsi:type="dcterms:W3CDTF">2020-12-09T03:31:31Z</dcterms:modified>
</cp:coreProperties>
</file>