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Volumes/FortKnox/College Work/Sem 2/Info. Viz 1/Amit Kaps/Personal Dataset/Data/"/>
    </mc:Choice>
  </mc:AlternateContent>
  <bookViews>
    <workbookView xWindow="0" yWindow="460" windowWidth="25600" windowHeight="14900" activeTab="3"/>
  </bookViews>
  <sheets>
    <sheet name="Sheet1" sheetId="15" r:id="rId1"/>
    <sheet name="PIVOT_1" sheetId="13" r:id="rId2"/>
    <sheet name="Sheet2" sheetId="14" r:id="rId3"/>
    <sheet name="Cycling Data" sheetId="2" r:id="rId4"/>
    <sheet name="Sheet3" sheetId="16" r:id="rId5"/>
    <sheet name="pivot" sheetId="11" r:id="rId6"/>
    <sheet name="data_dump" sheetId="12" r:id="rId7"/>
    <sheet name="trial_charts" sheetId="5" r:id="rId8"/>
  </sheets>
  <definedNames>
    <definedName name="_xlnm._FilterDatabase" localSheetId="3" hidden="1">'Cycling Data'!$M$1:$M$183</definedName>
    <definedName name="_xlnm._FilterDatabase" localSheetId="6" hidden="1">data_dump!$J$1:$J$44</definedName>
  </definedNames>
  <calcPr calcId="150001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4" l="1"/>
  <c r="C42" i="14"/>
  <c r="B43" i="14"/>
  <c r="B42" i="14"/>
  <c r="R186" i="2"/>
  <c r="R184" i="2"/>
  <c r="Q184" i="2"/>
  <c r="F16" i="11"/>
  <c r="E16" i="11"/>
  <c r="F10" i="11"/>
  <c r="E10" i="11"/>
  <c r="E23" i="14"/>
  <c r="E24" i="14"/>
  <c r="E25" i="14"/>
  <c r="E22" i="14"/>
  <c r="D16" i="14"/>
  <c r="D17" i="14"/>
  <c r="D18" i="14"/>
  <c r="D15" i="14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2" i="12"/>
  <c r="E42" i="12"/>
  <c r="E43" i="12"/>
  <c r="D42" i="12"/>
  <c r="D43" i="12"/>
  <c r="B42" i="12"/>
  <c r="B43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B2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3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" i="1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2" i="2"/>
  <c r="F3" i="5"/>
  <c r="F4" i="5"/>
  <c r="F5" i="5"/>
  <c r="F2" i="5"/>
  <c r="E3" i="5"/>
  <c r="E4" i="5"/>
  <c r="E5" i="5"/>
  <c r="E2" i="5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07" i="2"/>
</calcChain>
</file>

<file path=xl/sharedStrings.xml><?xml version="1.0" encoding="utf-8"?>
<sst xmlns="http://schemas.openxmlformats.org/spreadsheetml/2006/main" count="4259" uniqueCount="565">
  <si>
    <t>roundtrip</t>
  </si>
  <si>
    <t>Indian Paratha Company, A2B</t>
  </si>
  <si>
    <t>Jan Gran Frondo</t>
  </si>
  <si>
    <t>Live</t>
  </si>
  <si>
    <t>Airport CCD</t>
  </si>
  <si>
    <t>-</t>
  </si>
  <si>
    <t>Season 2</t>
  </si>
  <si>
    <t>Morning training ride</t>
  </si>
  <si>
    <t>Airlines Hotel</t>
  </si>
  <si>
    <t>Morning brisk ride</t>
  </si>
  <si>
    <t>Later</t>
  </si>
  <si>
    <t>Nandi base ride</t>
  </si>
  <si>
    <t>Airport CCD, A2B</t>
  </si>
  <si>
    <t>Training ride</t>
  </si>
  <si>
    <t>Breakfast ride</t>
  </si>
  <si>
    <t>Third Wave Coffee Roasters</t>
  </si>
  <si>
    <t>Evening office ride</t>
  </si>
  <si>
    <t>Morning office ride</t>
  </si>
  <si>
    <t>Sunday training ride</t>
  </si>
  <si>
    <t>Evening coffee sprint</t>
  </si>
  <si>
    <t>A2B</t>
  </si>
  <si>
    <t>Evening Ride</t>
  </si>
  <si>
    <t>new 50km PR</t>
  </si>
  <si>
    <t>Office ride</t>
  </si>
  <si>
    <t>Fake Brahmins</t>
  </si>
  <si>
    <t>pedal breakdown</t>
  </si>
  <si>
    <t>Night office ride</t>
  </si>
  <si>
    <t>Morning commute</t>
  </si>
  <si>
    <t>Evening commute</t>
  </si>
  <si>
    <t>JP Nagar</t>
  </si>
  <si>
    <t>Lavelle Road</t>
  </si>
  <si>
    <t>Evening shopping</t>
  </si>
  <si>
    <t>Decathlon Bannerghatta</t>
  </si>
  <si>
    <t>Byappannahalli</t>
  </si>
  <si>
    <t>Sunday casual ride</t>
  </si>
  <si>
    <t>Hebbal Circle</t>
  </si>
  <si>
    <t>Centurion ride</t>
  </si>
  <si>
    <t>Indiranagar</t>
  </si>
  <si>
    <t>Aunt’s house</t>
  </si>
  <si>
    <t>New 100km PR, leg tan phase</t>
  </si>
  <si>
    <t>BOTS Jayanagar</t>
  </si>
  <si>
    <t>Flash of the two worlds</t>
  </si>
  <si>
    <t>CTR Malleshwaram</t>
  </si>
  <si>
    <t>CV Raman Road</t>
  </si>
  <si>
    <t>tyre goes flat, get an uber xl, complete ride</t>
  </si>
  <si>
    <t xml:space="preserve">MG Road </t>
  </si>
  <si>
    <t>newer routes, co-rider: Saransh Sinha, rains</t>
  </si>
  <si>
    <t>Indian Coffee House</t>
  </si>
  <si>
    <t>Peenya</t>
  </si>
  <si>
    <t>Nandi Base</t>
  </si>
  <si>
    <t>Hessaraghatta Lake</t>
  </si>
  <si>
    <t>BOTS Infantry Road</t>
  </si>
  <si>
    <t>Koramangala</t>
  </si>
  <si>
    <t>Jayanagar 5th block</t>
  </si>
  <si>
    <t>Race Course Road</t>
  </si>
  <si>
    <t>Mission Road</t>
  </si>
  <si>
    <t>oneway</t>
  </si>
  <si>
    <t>Cubbon park</t>
  </si>
  <si>
    <t>Long Distance PR</t>
  </si>
  <si>
    <t>New Route Discovered</t>
  </si>
  <si>
    <t>Bought new cycling gear</t>
  </si>
  <si>
    <t>Brahmin's Coffee Bar</t>
  </si>
  <si>
    <t>Reverse Flash</t>
  </si>
  <si>
    <t>Midweek morning ride</t>
  </si>
  <si>
    <t>Run Barry Run</t>
  </si>
  <si>
    <t>Met Office friends along the way</t>
  </si>
  <si>
    <t>Cycle repair</t>
  </si>
  <si>
    <t>eateries</t>
  </si>
  <si>
    <t>highlights</t>
  </si>
  <si>
    <t>achievements</t>
  </si>
  <si>
    <t>date</t>
  </si>
  <si>
    <t>ride_name</t>
  </si>
  <si>
    <t>Shifting to  new place</t>
  </si>
  <si>
    <t>3:29</t>
  </si>
  <si>
    <t>0:38</t>
  </si>
  <si>
    <t>4:47</t>
  </si>
  <si>
    <t>3:23</t>
  </si>
  <si>
    <t>2:32</t>
  </si>
  <si>
    <t>0:46</t>
  </si>
  <si>
    <t>1:55</t>
  </si>
  <si>
    <t>1:35</t>
  </si>
  <si>
    <t>4:40</t>
  </si>
  <si>
    <t>Airport ride</t>
  </si>
  <si>
    <t>Nandi base ride - return of the jedi</t>
  </si>
  <si>
    <t>Hessaraghatta lake exploration</t>
  </si>
  <si>
    <t>Ride to the bike shop</t>
  </si>
  <si>
    <t>Brisk morning ride</t>
  </si>
  <si>
    <t>New Routes - bfast ride</t>
  </si>
  <si>
    <t>Sunday ride - shifting to new place</t>
  </si>
  <si>
    <t>Third wave approach</t>
  </si>
  <si>
    <t>Evening Ride office</t>
  </si>
  <si>
    <t>Sunday bfast ride</t>
  </si>
  <si>
    <t>New 50 km PR</t>
  </si>
  <si>
    <t>Rain-fed office ride</t>
  </si>
  <si>
    <t>Brahmins bfast ride</t>
  </si>
  <si>
    <t>Morning training - pedal breakdown :(</t>
  </si>
  <si>
    <t>Night commute</t>
  </si>
  <si>
    <t>Remnant morning commute</t>
  </si>
  <si>
    <t>Morning commute - strava dies :(</t>
  </si>
  <si>
    <t>Sunday training ride - strava dies midway</t>
  </si>
  <si>
    <t>Sunday morning training</t>
  </si>
  <si>
    <t>Back to the grind - morning commute</t>
  </si>
  <si>
    <t>Lunch Ride</t>
  </si>
  <si>
    <t>Morning Office Ride</t>
  </si>
  <si>
    <t>Evening office ride - shit traffic</t>
  </si>
  <si>
    <t>Morning Ride - semi centurion</t>
  </si>
  <si>
    <t>Centurion ride - gran frondo check</t>
  </si>
  <si>
    <t>Morning leisure ride - document fetch</t>
  </si>
  <si>
    <t>Blitzkrieg Centurion - new PR</t>
  </si>
  <si>
    <t>Back from the bike shop - bots</t>
  </si>
  <si>
    <t>Lunch Ride - ride to the bike shop , bots</t>
  </si>
  <si>
    <t>CTR breakfast ride - race course road.</t>
  </si>
  <si>
    <t>Morning ride - remnant 50</t>
  </si>
  <si>
    <t>Timeline breach - eventful sunday morning ride - ride, flat, uber xl, fix tyre, ride back</t>
  </si>
  <si>
    <t>Midweek training ride - rainfed</t>
  </si>
  <si>
    <t>Evening Ride - office</t>
  </si>
  <si>
    <t>Morning Ride - office</t>
  </si>
  <si>
    <t>Bangalore Hyderabad highway</t>
  </si>
  <si>
    <t>Evening office</t>
  </si>
  <si>
    <t>Flashpoint - new routes</t>
  </si>
  <si>
    <t>Morning Ride - shit traffic :(</t>
  </si>
  <si>
    <t>Traffic :( , bought new cycling gear though</t>
  </si>
  <si>
    <t>Time remnant - Brahmins coffee bar ride</t>
  </si>
  <si>
    <t>Evening Ride - rains</t>
  </si>
  <si>
    <t>Cosmic treadmill</t>
  </si>
  <si>
    <t>commute</t>
  </si>
  <si>
    <t>leisure</t>
  </si>
  <si>
    <t>origin</t>
  </si>
  <si>
    <t>ride_type</t>
  </si>
  <si>
    <t>ride_nature</t>
  </si>
  <si>
    <t>day</t>
  </si>
  <si>
    <t>kudos</t>
  </si>
  <si>
    <t>upload_type</t>
  </si>
  <si>
    <t>1:19</t>
  </si>
  <si>
    <t>1:36</t>
  </si>
  <si>
    <t>2:12</t>
  </si>
  <si>
    <t>2:27</t>
  </si>
  <si>
    <t>1:42</t>
  </si>
  <si>
    <t>1:12</t>
  </si>
  <si>
    <t>0:45</t>
  </si>
  <si>
    <t>0:42</t>
  </si>
  <si>
    <t>1:56</t>
  </si>
  <si>
    <t>1:51</t>
  </si>
  <si>
    <t>1:58</t>
  </si>
  <si>
    <t>1:34</t>
  </si>
  <si>
    <t>2:25</t>
  </si>
  <si>
    <t>1:45</t>
  </si>
  <si>
    <t>2:31</t>
  </si>
  <si>
    <t>2:10</t>
  </si>
  <si>
    <t>4:18</t>
  </si>
  <si>
    <t>2:16</t>
  </si>
  <si>
    <t>4:52</t>
  </si>
  <si>
    <t>4:12</t>
  </si>
  <si>
    <t>2:23</t>
  </si>
  <si>
    <t>2:00</t>
  </si>
  <si>
    <t>1:18</t>
  </si>
  <si>
    <t>1:40</t>
  </si>
  <si>
    <t>5:45</t>
  </si>
  <si>
    <t>1:44</t>
  </si>
  <si>
    <t>1:49</t>
  </si>
  <si>
    <t>1:43</t>
  </si>
  <si>
    <t>2:08</t>
  </si>
  <si>
    <t>2:09</t>
  </si>
  <si>
    <t>0:48</t>
  </si>
  <si>
    <t>0:37</t>
  </si>
  <si>
    <t>0:52</t>
  </si>
  <si>
    <t>0:34</t>
  </si>
  <si>
    <t>0:39</t>
  </si>
  <si>
    <t>0:44</t>
  </si>
  <si>
    <t>0:35</t>
  </si>
  <si>
    <t>0:28</t>
  </si>
  <si>
    <t>0:30</t>
  </si>
  <si>
    <t>0:40</t>
  </si>
  <si>
    <t>0:20</t>
  </si>
  <si>
    <t>0:15</t>
  </si>
  <si>
    <t>0:41</t>
  </si>
  <si>
    <t>0:43</t>
  </si>
  <si>
    <t>0:49</t>
  </si>
  <si>
    <t>0:51</t>
  </si>
  <si>
    <t>0:16</t>
  </si>
  <si>
    <t>0:33</t>
  </si>
  <si>
    <t>0:47</t>
  </si>
  <si>
    <t>0:36</t>
  </si>
  <si>
    <t>0:22</t>
  </si>
  <si>
    <t>0:50</t>
  </si>
  <si>
    <t>0:32</t>
  </si>
  <si>
    <t>distance(kms)</t>
  </si>
  <si>
    <t>speed(kmph)</t>
  </si>
  <si>
    <t>Sat</t>
  </si>
  <si>
    <t>Sun</t>
  </si>
  <si>
    <t>Wed</t>
  </si>
  <si>
    <t>Fri</t>
  </si>
  <si>
    <t>Tue</t>
  </si>
  <si>
    <t>Mon</t>
  </si>
  <si>
    <t>Thu</t>
  </si>
  <si>
    <t>20/01/2018</t>
  </si>
  <si>
    <t>14/01/2018</t>
  </si>
  <si>
    <t>10/01/2018</t>
  </si>
  <si>
    <t>07/01/2018</t>
  </si>
  <si>
    <t>06/01/2018</t>
  </si>
  <si>
    <t>30/12/2017</t>
  </si>
  <si>
    <t>29/12/2017</t>
  </si>
  <si>
    <t>07/10/2017</t>
  </si>
  <si>
    <t>19/09/2017</t>
  </si>
  <si>
    <t>03/09/2017</t>
  </si>
  <si>
    <t>23/08/2017</t>
  </si>
  <si>
    <t>09/08/2017</t>
  </si>
  <si>
    <t>05/08/2017</t>
  </si>
  <si>
    <t>29/07/2017</t>
  </si>
  <si>
    <t>25/07/2017</t>
  </si>
  <si>
    <t>16/07/2017</t>
  </si>
  <si>
    <t>26/06/2017</t>
  </si>
  <si>
    <t>20/06/2017</t>
  </si>
  <si>
    <t>08/06/2017</t>
  </si>
  <si>
    <t>06/06/2017</t>
  </si>
  <si>
    <t>04/06/2017</t>
  </si>
  <si>
    <t>21/05/2017</t>
  </si>
  <si>
    <t>17/05/2017</t>
  </si>
  <si>
    <t>14/05/2017</t>
  </si>
  <si>
    <t>09/05/2017</t>
  </si>
  <si>
    <t>07/05/2017</t>
  </si>
  <si>
    <t>23/04/2017</t>
  </si>
  <si>
    <t>20/04/2017</t>
  </si>
  <si>
    <t>16/04/2017</t>
  </si>
  <si>
    <t>01/03/2017</t>
  </si>
  <si>
    <t>27/02/2017</t>
  </si>
  <si>
    <t>22/02/2017</t>
  </si>
  <si>
    <t>19/02/2017</t>
  </si>
  <si>
    <t>29/01/2017</t>
  </si>
  <si>
    <t>23/01/2017</t>
  </si>
  <si>
    <t>17/01/2017</t>
  </si>
  <si>
    <t>15/01/2017</t>
  </si>
  <si>
    <t>11/01/2017</t>
  </si>
  <si>
    <t>09/01/2017</t>
  </si>
  <si>
    <t>13/11/2016</t>
  </si>
  <si>
    <t>10/11/2016</t>
  </si>
  <si>
    <t>06/11/2016</t>
  </si>
  <si>
    <t>03/11/2016</t>
  </si>
  <si>
    <t>31/10/2016</t>
  </si>
  <si>
    <t>23/10/2016</t>
  </si>
  <si>
    <t>16/10/2016</t>
  </si>
  <si>
    <t>09/10/2016</t>
  </si>
  <si>
    <t>05/10/2016</t>
  </si>
  <si>
    <t>02/10/2016</t>
  </si>
  <si>
    <t>28/09/2016</t>
  </si>
  <si>
    <t>21/09/2016</t>
  </si>
  <si>
    <t>19/09/2016</t>
  </si>
  <si>
    <t>18/09/2016</t>
  </si>
  <si>
    <t>16/09/2016</t>
  </si>
  <si>
    <t>12/09/2016</t>
  </si>
  <si>
    <t>11/09/2016</t>
  </si>
  <si>
    <t>24/08/2016</t>
  </si>
  <si>
    <t>18/08/2016</t>
  </si>
  <si>
    <t>16/08/2016</t>
  </si>
  <si>
    <t>14/08/2016</t>
  </si>
  <si>
    <t>07/08/2016</t>
  </si>
  <si>
    <t>05/08/2016</t>
  </si>
  <si>
    <t>31/07/2016</t>
  </si>
  <si>
    <t>28/07/2016</t>
  </si>
  <si>
    <t>23/07/2016</t>
  </si>
  <si>
    <t>17/07/2016</t>
  </si>
  <si>
    <t>14/07/2016</t>
  </si>
  <si>
    <t>12/07/2016</t>
  </si>
  <si>
    <t>28/06/2016</t>
  </si>
  <si>
    <t>19/06/2016</t>
  </si>
  <si>
    <t>13/06/2016</t>
  </si>
  <si>
    <t>12/06/2016</t>
  </si>
  <si>
    <t>prim_destn</t>
  </si>
  <si>
    <t>timel(hr:min)</t>
  </si>
  <si>
    <t>secn_destn(visits_on_way)</t>
  </si>
  <si>
    <t>tyre goes flat</t>
  </si>
  <si>
    <t>KK Road</t>
  </si>
  <si>
    <t>50</t>
  </si>
  <si>
    <t>3g</t>
  </si>
  <si>
    <t>1g</t>
  </si>
  <si>
    <t>1sil</t>
  </si>
  <si>
    <t>1bro</t>
  </si>
  <si>
    <t>3(1sil,1g,1bro)</t>
  </si>
  <si>
    <t>6(5g,1sil)</t>
  </si>
  <si>
    <t>3(2g,1sil)</t>
  </si>
  <si>
    <t>22(10g,4sil,8bro)</t>
  </si>
  <si>
    <t>5(3sil,2bro)</t>
  </si>
  <si>
    <t>24(10g,11sil,3bro)</t>
  </si>
  <si>
    <t>4(3g,1sil)</t>
  </si>
  <si>
    <t>24(18g,5sil,1br)</t>
  </si>
  <si>
    <t>2(1sil,1bro)</t>
  </si>
  <si>
    <t>3(1g,2bro)</t>
  </si>
  <si>
    <t>5(1g,2sil,2bro)</t>
  </si>
  <si>
    <t>24(8g,9sil,7bro)</t>
  </si>
  <si>
    <t>5(1g,3sil,1bro)</t>
  </si>
  <si>
    <t>8(5g,2sil,1bro)</t>
  </si>
  <si>
    <t>2g</t>
  </si>
  <si>
    <t>8(2g,2sil,4bro)</t>
  </si>
  <si>
    <t>3(1sil,2bro)</t>
  </si>
  <si>
    <t>13(6g,4sil,3bro)</t>
  </si>
  <si>
    <t>5(2g,1sil,2bro)</t>
  </si>
  <si>
    <t>12g</t>
  </si>
  <si>
    <t>4(1g,3bro)</t>
  </si>
  <si>
    <t>7(2g,4sil,1bro)</t>
  </si>
  <si>
    <t>2sil</t>
  </si>
  <si>
    <t>4(2g,sil)</t>
  </si>
  <si>
    <t>2(1g,1sil)</t>
  </si>
  <si>
    <t>8(5g,3sil)</t>
  </si>
  <si>
    <t>Resume training after term holidays</t>
  </si>
  <si>
    <t>First long distance after college begins(NID)</t>
  </si>
  <si>
    <t>First breakfast ride after college begins(NID)</t>
  </si>
  <si>
    <t>Rains</t>
  </si>
  <si>
    <t>Strava Dies midway</t>
  </si>
  <si>
    <t>Meeting friends</t>
  </si>
  <si>
    <t>Leg Tan phase, co-rider: Saransh Sinha</t>
  </si>
  <si>
    <t>Gran Frondo - Leg Tan phase</t>
  </si>
  <si>
    <t>Bike Repair</t>
  </si>
  <si>
    <t>elevation(m)</t>
  </si>
  <si>
    <t>MG Road,KK road, HMT circle</t>
  </si>
  <si>
    <t>Airport</t>
  </si>
  <si>
    <t>Decathlon bannerghatta</t>
  </si>
  <si>
    <t>MG Road</t>
  </si>
  <si>
    <t>Jalahalli</t>
  </si>
  <si>
    <t>Sankey Tank</t>
  </si>
  <si>
    <t>Basavangudi</t>
  </si>
  <si>
    <t>workout</t>
  </si>
  <si>
    <t>errand</t>
  </si>
  <si>
    <t>Back from the laboratory</t>
  </si>
  <si>
    <t>Back to the track ✌</t>
  </si>
  <si>
    <t>Morning Ride</t>
  </si>
  <si>
    <t>Morning ride </t>
  </si>
  <si>
    <t>Sunday morning ride</t>
  </si>
  <si>
    <t>Morning office ride #commute</t>
  </si>
  <si>
    <t>Sunday morning ride - missed 50</t>
  </si>
  <si>
    <t>Evening traffic ride</t>
  </si>
  <si>
    <t>Morning office ride - glitch in matrix</t>
  </si>
  <si>
    <t>05/06/2016</t>
  </si>
  <si>
    <t>03/06/2016</t>
  </si>
  <si>
    <t>18/05/2016</t>
  </si>
  <si>
    <t>15/05/2016</t>
  </si>
  <si>
    <t>10/05/2016</t>
  </si>
  <si>
    <t>01/05/2016</t>
  </si>
  <si>
    <t>27/04/2016</t>
  </si>
  <si>
    <t>24/04/2016</t>
  </si>
  <si>
    <t>21/04/2016</t>
  </si>
  <si>
    <t>19/04/2016</t>
  </si>
  <si>
    <t>1:41</t>
  </si>
  <si>
    <t>0:31</t>
  </si>
  <si>
    <t>0:24</t>
  </si>
  <si>
    <t>MIssion Road</t>
  </si>
  <si>
    <t>New PR - office ride</t>
  </si>
  <si>
    <t>Airlines hotel ride</t>
  </si>
  <si>
    <t>Traffic maze</t>
  </si>
  <si>
    <t>Evening Office Ride</t>
  </si>
  <si>
    <t>Sunday morning casual ride</t>
  </si>
  <si>
    <t>Centurion 2.0</t>
  </si>
  <si>
    <t>Journey to the lab</t>
  </si>
  <si>
    <t>Evening Rain ride</t>
  </si>
  <si>
    <t>1:30</t>
  </si>
  <si>
    <t>1:26</t>
  </si>
  <si>
    <t>4:42</t>
  </si>
  <si>
    <t>1:27</t>
  </si>
  <si>
    <t>0:29</t>
  </si>
  <si>
    <t>17/04/2016</t>
  </si>
  <si>
    <t>13/04/2016</t>
  </si>
  <si>
    <t>11/04/2016</t>
  </si>
  <si>
    <t>10/04/2016</t>
  </si>
  <si>
    <t>07/04/2016</t>
  </si>
  <si>
    <t>05/04/2016</t>
  </si>
  <si>
    <t>03/04/2016</t>
  </si>
  <si>
    <t>28/03/2016</t>
  </si>
  <si>
    <t>27/03/2016</t>
  </si>
  <si>
    <t>22/03/2016</t>
  </si>
  <si>
    <t>19/03/2016</t>
  </si>
  <si>
    <t>15/03/2016</t>
  </si>
  <si>
    <t>13/03/2016</t>
  </si>
  <si>
    <t>Golf Course Junction</t>
  </si>
  <si>
    <t>Vidhan Soudha</t>
  </si>
  <si>
    <t xml:space="preserve">RR Cycles </t>
  </si>
  <si>
    <t>phone dies at pitstop - Indian Coffee House</t>
  </si>
  <si>
    <t>4(1g,2sil,1bro)</t>
  </si>
  <si>
    <t>6(2g,4bro)</t>
  </si>
  <si>
    <t>1 sil</t>
  </si>
  <si>
    <t>28(23g,3sil,3bro)</t>
  </si>
  <si>
    <t>7(6g,1sil) || 2 attt</t>
  </si>
  <si>
    <t>6(3g,3sil) || 1 attt</t>
  </si>
  <si>
    <t>11(5g,4sil,2bro) || 1 attt, still</t>
  </si>
  <si>
    <t>7(3g,1sil,3bro) || 2 attt</t>
  </si>
  <si>
    <t>9(3g,3sil,3bro) || 1 attt, still</t>
  </si>
  <si>
    <t>Missed 50, as forgot to switch on Strava after Indian Coffee House, starts back in Basavanagudi</t>
  </si>
  <si>
    <t>Cubbon Park</t>
  </si>
  <si>
    <t>Passport document fetch</t>
  </si>
  <si>
    <t>Airport CCD, Airlines Hotel, Indian Paratha Company</t>
  </si>
  <si>
    <t>Row Labels</t>
  </si>
  <si>
    <t>Grand Total</t>
  </si>
  <si>
    <t>Count of ride_type</t>
  </si>
  <si>
    <t>avg_kudos_per_ride</t>
  </si>
  <si>
    <t>total_kudos</t>
  </si>
  <si>
    <t>ride_type_count</t>
  </si>
  <si>
    <t>ride_types</t>
  </si>
  <si>
    <t>date_text</t>
  </si>
  <si>
    <t>dts_travelled</t>
  </si>
  <si>
    <t>avg_kudos_dist.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</si>
  <si>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</si>
  <si>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</si>
  <si>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</si>
  <si>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</si>
  <si>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</si>
  <si>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</si>
  <si>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</si>
  <si>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</si>
  <si>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</si>
  <si>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</si>
  <si>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</si>
  <si>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</si>
  <si>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2016</t>
  </si>
  <si>
    <t>2017</t>
  </si>
  <si>
    <t>2018</t>
  </si>
  <si>
    <t>workout_count</t>
  </si>
  <si>
    <t>Sum of workout_count</t>
  </si>
  <si>
    <t>year</t>
  </si>
  <si>
    <t>ride_distance</t>
  </si>
  <si>
    <t>ride_date</t>
  </si>
  <si>
    <t>5(2g,2sil,1bro)</t>
  </si>
  <si>
    <t>Fri, 11/03/2016</t>
  </si>
  <si>
    <t>95 m</t>
  </si>
  <si>
    <t>45 m</t>
  </si>
  <si>
    <t>Mon, 07/03/2016</t>
  </si>
  <si>
    <t>66 m</t>
  </si>
  <si>
    <t>Mon, 29/02/2016</t>
  </si>
  <si>
    <t>94 m</t>
  </si>
  <si>
    <t>Wed, 24/02/2016</t>
  </si>
  <si>
    <t>81 m</t>
  </si>
  <si>
    <t>Traffic ride - office</t>
  </si>
  <si>
    <t>Sun, 21/02/2016</t>
  </si>
  <si>
    <t>Speedforce :D</t>
  </si>
  <si>
    <t>286 m</t>
  </si>
  <si>
    <t>Fri, 19/02/2016</t>
  </si>
  <si>
    <t>82 m</t>
  </si>
  <si>
    <t>Wed, 17/02/2016</t>
  </si>
  <si>
    <t>80 m</t>
  </si>
  <si>
    <t>Sun, 14/02/2016</t>
  </si>
  <si>
    <t>Evening leisure ride</t>
  </si>
  <si>
    <t>191 m</t>
  </si>
  <si>
    <t>Wed, 10/02/2016</t>
  </si>
  <si>
    <t>Afternoon ride</t>
  </si>
  <si>
    <t>Tue, 09/02/2016</t>
  </si>
  <si>
    <t>Evening office Ride</t>
  </si>
  <si>
    <t>83 m</t>
  </si>
  <si>
    <t>44 m</t>
  </si>
  <si>
    <t>Sun, 07/02/2016</t>
  </si>
  <si>
    <t>Evenung leisure ride</t>
  </si>
  <si>
    <t>114 m</t>
  </si>
  <si>
    <t>dates</t>
  </si>
  <si>
    <t>Sat, 06/02/2016</t>
  </si>
  <si>
    <t>Thu, 04/02/2016</t>
  </si>
  <si>
    <t>Tue, 02/02/2016</t>
  </si>
  <si>
    <t>Sun, 31/01/2016</t>
  </si>
  <si>
    <t>Morning ICH ride</t>
  </si>
  <si>
    <t>183 m</t>
  </si>
  <si>
    <t>Wed, 27/01/2016</t>
  </si>
  <si>
    <t>77 m</t>
  </si>
  <si>
    <t>Sun, 24/01/2016</t>
  </si>
  <si>
    <t>Centurion - airport ride :D</t>
  </si>
  <si>
    <t>661 m</t>
  </si>
  <si>
    <t>Wed, 20/01/2016</t>
  </si>
  <si>
    <t>Morning Ride office</t>
  </si>
  <si>
    <t>Tue, 19/01/2016</t>
  </si>
  <si>
    <t>Sun, 17/01/2016</t>
  </si>
  <si>
    <t>Morning leisure ride - vidhan soudha</t>
  </si>
  <si>
    <t>171 m</t>
  </si>
  <si>
    <t>Wed, 13/01/2016</t>
  </si>
  <si>
    <t>Sun, 10/01/2016</t>
  </si>
  <si>
    <t>Mid distance morning ride - hebbal</t>
  </si>
  <si>
    <t>293 m</t>
  </si>
  <si>
    <t>Fri, 08/01/2016</t>
  </si>
  <si>
    <t>Tue, 05/01/2016</t>
  </si>
  <si>
    <t>Evening office ride - bad detour :(</t>
  </si>
  <si>
    <t>Morning office ride - 3rd gear wonders</t>
  </si>
  <si>
    <t>Sun, 03/01/2016</t>
  </si>
  <si>
    <t>New cycle Ride</t>
  </si>
  <si>
    <t>70 m</t>
  </si>
  <si>
    <t>Morning office Ride</t>
  </si>
  <si>
    <t>Evening punctured office ride</t>
  </si>
  <si>
    <t>Morning officeRide</t>
  </si>
  <si>
    <t>Morning office Ride - detour</t>
  </si>
  <si>
    <t xml:space="preserve"> </t>
  </si>
  <si>
    <t>0:55</t>
  </si>
  <si>
    <t>2:05</t>
  </si>
  <si>
    <t>1:06</t>
  </si>
  <si>
    <t>1:48</t>
  </si>
  <si>
    <t>2:28</t>
  </si>
  <si>
    <t>4:57</t>
  </si>
  <si>
    <t>2g,3sil,1br</t>
  </si>
  <si>
    <t>4g,2sil, 3br</t>
  </si>
  <si>
    <t>RR Cycles</t>
  </si>
  <si>
    <t>bought the new cycle</t>
  </si>
  <si>
    <t>first centurion ride</t>
  </si>
  <si>
    <t>Golf Course</t>
  </si>
  <si>
    <t>Cycling amateur uses 3rd gear :O</t>
  </si>
  <si>
    <t>2g,1br</t>
  </si>
  <si>
    <t>4g</t>
  </si>
  <si>
    <t>1sil, 1br</t>
  </si>
  <si>
    <t>1g,1sil,1br</t>
  </si>
  <si>
    <t>4g,1sil,1attt</t>
  </si>
  <si>
    <t>1br</t>
  </si>
  <si>
    <t>2g,3sil,2br,1attt</t>
  </si>
  <si>
    <t>1g,1sil</t>
  </si>
  <si>
    <t>5g,8sil,1atttt</t>
  </si>
  <si>
    <t>6g,2sil</t>
  </si>
  <si>
    <t>3sil</t>
  </si>
  <si>
    <t>both tyre puncture</t>
  </si>
  <si>
    <t>11/03/2016</t>
  </si>
  <si>
    <t>07/03/2016</t>
  </si>
  <si>
    <t>29/02/2016</t>
  </si>
  <si>
    <t>24/02/2016</t>
  </si>
  <si>
    <t>21/02/2016</t>
  </si>
  <si>
    <t>19/02/2016</t>
  </si>
  <si>
    <t>17/02/2016</t>
  </si>
  <si>
    <t>14/02/2016</t>
  </si>
  <si>
    <t>10/02/2016</t>
  </si>
  <si>
    <t>09/02/2016</t>
  </si>
  <si>
    <t>07/02/2016</t>
  </si>
  <si>
    <t>06/02/2016</t>
  </si>
  <si>
    <t>04/02/2016</t>
  </si>
  <si>
    <t>02/02/2016</t>
  </si>
  <si>
    <t>31/01/2016</t>
  </si>
  <si>
    <t>27/01/2016</t>
  </si>
  <si>
    <t>24/01/2016</t>
  </si>
  <si>
    <t>20/01/2016</t>
  </si>
  <si>
    <t>19/01/2016</t>
  </si>
  <si>
    <t>17/01/2016</t>
  </si>
  <si>
    <t>13/01/2016</t>
  </si>
  <si>
    <t>10/01/2016</t>
  </si>
  <si>
    <t>08/01/2016</t>
  </si>
  <si>
    <t>05/01/2016</t>
  </si>
  <si>
    <t>03/01/2016</t>
  </si>
  <si>
    <t>35.00</t>
  </si>
  <si>
    <t>Siddapura Junction</t>
  </si>
  <si>
    <t>hebbal Circle</t>
  </si>
  <si>
    <t>testing rotues for evening workouts</t>
  </si>
  <si>
    <t>50km PR</t>
  </si>
  <si>
    <t>Sum of distance(kms)</t>
  </si>
  <si>
    <t>Count of elevation(m)</t>
  </si>
  <si>
    <t>type</t>
  </si>
  <si>
    <t>distance</t>
  </si>
  <si>
    <t>no.</t>
  </si>
  <si>
    <t>avg distnace</t>
  </si>
  <si>
    <t>hr</t>
  </si>
  <si>
    <t>min</t>
  </si>
  <si>
    <t>day_type</t>
  </si>
  <si>
    <t>weekend</t>
  </si>
  <si>
    <t>weekday</t>
  </si>
  <si>
    <t>Indian Paratha Company</t>
  </si>
  <si>
    <t>day_text</t>
  </si>
  <si>
    <t>month_text</t>
  </si>
  <si>
    <t>No.</t>
  </si>
  <si>
    <t>Name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</si>
  <si>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</si>
  <si>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</si>
  <si>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</si>
  <si>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</si>
  <si>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</si>
  <si>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</si>
  <si>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</si>
  <si>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</si>
  <si>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</si>
  <si>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</si>
  <si>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</si>
  <si>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month_name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</si>
</sst>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0.000"/>
  </numFmts>
  <fonts count="9" x14ac:knownFonts="1">
    <font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b/>
      <sz val="11"/>
      <color theme="1"/>
      <name val="Helvetica"/>
      <family val="2"/>
      <scheme val="minor"/>
    </font>
    <font>
      <b/>
      <sz val="11"/>
      <color indexed="8"/>
      <name val="Helvetica"/>
      <family val="2"/>
    </font>
    <font>
      <b/>
      <sz val="10"/>
      <color indexed="8"/>
      <name val="Helvetica"/>
    </font>
    <font>
      <sz val="10"/>
      <color theme="0"/>
      <name val="Helvetica"/>
    </font>
    <font>
      <sz val="10"/>
      <color theme="1"/>
      <name val="Helvetica"/>
    </font>
    <font>
      <sz val="10"/>
      <color rgb="FF000000"/>
      <name val="Helvetica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94">
    <xf numFmtId="0" fontId="0" fillId="0" borderId="0" xfId="0" applyFont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49" fontId="0" fillId="0" borderId="4" xfId="0" applyNumberFormat="1" applyFont="1" applyFill="1" applyBorder="1" applyAlignment="1">
      <alignment vertical="top" wrapText="1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0" borderId="0" xfId="0" applyAlignment="1"/>
    <xf numFmtId="49" fontId="0" fillId="0" borderId="0" xfId="0" applyNumberFormat="1" applyAlignment="1"/>
    <xf numFmtId="0" fontId="3" fillId="0" borderId="0" xfId="0" applyFont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3" xfId="0" applyNumberFormat="1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top" wrapText="1"/>
    </xf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horizontal="left"/>
    </xf>
    <xf numFmtId="1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vertical="top" wrapText="1"/>
    </xf>
    <xf numFmtId="1" fontId="0" fillId="0" borderId="4" xfId="0" applyNumberFormat="1" applyFont="1" applyFill="1" applyBorder="1" applyAlignment="1">
      <alignment horizontal="left" vertical="top" wrapText="1"/>
    </xf>
    <xf numFmtId="1" fontId="0" fillId="0" borderId="2" xfId="0" applyNumberFormat="1" applyFont="1" applyBorder="1" applyAlignment="1">
      <alignment horizontal="left" vertical="top" wrapText="1"/>
    </xf>
    <xf numFmtId="1" fontId="0" fillId="0" borderId="3" xfId="0" applyNumberFormat="1" applyFont="1" applyBorder="1" applyAlignment="1">
      <alignment horizontal="left" vertical="top" wrapText="1"/>
    </xf>
    <xf numFmtId="1" fontId="0" fillId="0" borderId="3" xfId="0" applyNumberFormat="1" applyFont="1" applyBorder="1" applyAlignment="1">
      <alignment horizontal="left" vertical="center" wrapText="1"/>
    </xf>
    <xf numFmtId="49" fontId="0" fillId="0" borderId="4" xfId="0" applyNumberFormat="1" applyFont="1" applyFill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3" xfId="0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 wrapText="1"/>
    </xf>
    <xf numFmtId="2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pivotButton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165" fontId="0" fillId="0" borderId="0" xfId="0" applyNumberFormat="1" applyAlignment="1"/>
    <xf numFmtId="0" fontId="5" fillId="0" borderId="0" xfId="0" applyFont="1" applyAlignment="1">
      <alignment vertical="top" wrapText="1"/>
    </xf>
    <xf numFmtId="14" fontId="3" fillId="0" borderId="0" xfId="0" applyNumberFormat="1" applyFont="1" applyAlignment="1">
      <alignment vertical="center"/>
    </xf>
    <xf numFmtId="14" fontId="0" fillId="0" borderId="0" xfId="0" applyNumberFormat="1" applyFont="1" applyAlignment="1">
      <alignment vertical="top" wrapText="1"/>
    </xf>
    <xf numFmtId="0" fontId="0" fillId="0" borderId="0" xfId="0" applyBorder="1" applyAlignment="1"/>
    <xf numFmtId="0" fontId="7" fillId="0" borderId="6" xfId="0" applyNumberFormat="1" applyFont="1" applyBorder="1" applyAlignment="1">
      <alignment vertical="top" wrapText="1"/>
    </xf>
    <xf numFmtId="166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left" vertical="top" wrapText="1" indent="1"/>
    </xf>
    <xf numFmtId="0" fontId="6" fillId="3" borderId="6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 indent="1"/>
    </xf>
    <xf numFmtId="0" fontId="6" fillId="3" borderId="6" xfId="0" applyNumberFormat="1" applyFont="1" applyFill="1" applyBorder="1" applyAlignment="1">
      <alignment vertical="top" wrapText="1"/>
    </xf>
    <xf numFmtId="0" fontId="6" fillId="2" borderId="7" xfId="0" applyFont="1" applyFill="1" applyBorder="1">
      <alignment vertical="top" wrapText="1"/>
    </xf>
    <xf numFmtId="0" fontId="6" fillId="2" borderId="5" xfId="0" applyFont="1" applyFill="1" applyBorder="1" applyAlignment="1">
      <alignment vertical="top" wrapText="1"/>
    </xf>
    <xf numFmtId="49" fontId="3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top" wrapText="1" indent="2"/>
    </xf>
    <xf numFmtId="0" fontId="7" fillId="0" borderId="6" xfId="0" applyFont="1" applyBorder="1" applyAlignment="1">
      <alignment horizontal="left" vertical="center" wrapText="1" indent="2"/>
    </xf>
    <xf numFmtId="0" fontId="7" fillId="0" borderId="6" xfId="0" applyNumberFormat="1" applyFont="1" applyBorder="1" applyAlignment="1">
      <alignment vertical="center" wrapText="1"/>
    </xf>
    <xf numFmtId="0" fontId="6" fillId="2" borderId="5" xfId="0" applyFont="1" applyFill="1" applyBorder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top" wrapText="1"/>
    </xf>
    <xf numFmtId="49" fontId="0" fillId="5" borderId="0" xfId="0" applyNumberFormat="1" applyFill="1" applyAlignment="1"/>
    <xf numFmtId="49" fontId="0" fillId="6" borderId="0" xfId="0" applyNumberFormat="1" applyFill="1" applyAlignment="1"/>
    <xf numFmtId="49" fontId="0" fillId="6" borderId="0" xfId="0" applyNumberFormat="1" applyFill="1" applyAlignment="1">
      <alignment vertical="center"/>
    </xf>
    <xf numFmtId="49" fontId="0" fillId="7" borderId="0" xfId="0" applyNumberFormat="1" applyFill="1" applyAlignment="1"/>
    <xf numFmtId="49" fontId="0" fillId="8" borderId="0" xfId="0" applyNumberFormat="1" applyFill="1" applyAlignment="1"/>
    <xf numFmtId="49" fontId="0" fillId="9" borderId="0" xfId="0" applyNumberFormat="1" applyFill="1" applyAlignment="1"/>
    <xf numFmtId="49" fontId="0" fillId="10" borderId="0" xfId="0" applyNumberFormat="1" applyFill="1" applyAlignment="1"/>
    <xf numFmtId="49" fontId="0" fillId="11" borderId="0" xfId="0" applyNumberFormat="1" applyFill="1" applyAlignment="1"/>
    <xf numFmtId="49" fontId="0" fillId="7" borderId="0" xfId="0" applyNumberFormat="1" applyFill="1" applyAlignment="1">
      <alignment vertical="center"/>
    </xf>
    <xf numFmtId="165" fontId="0" fillId="0" borderId="0" xfId="0" applyNumberFormat="1" applyFont="1" applyAlignment="1">
      <alignment vertical="top" wrapText="1"/>
    </xf>
    <xf numFmtId="49" fontId="0" fillId="7" borderId="0" xfId="0" applyNumberFormat="1" applyFont="1" applyFill="1" applyAlignment="1">
      <alignment vertical="top" wrapText="1"/>
    </xf>
    <xf numFmtId="49" fontId="0" fillId="9" borderId="0" xfId="0" applyNumberFormat="1" applyFont="1" applyFill="1" applyAlignment="1">
      <alignment vertical="top" wrapText="1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top"/>
    </xf>
    <xf numFmtId="0" fontId="0" fillId="0" borderId="0" xfId="0" applyFont="1" applyAlignment="1">
      <alignment horizontal="center" vertical="top" wrapText="1"/>
    </xf>
    <xf numFmtId="14" fontId="0" fillId="0" borderId="0" xfId="0" applyNumberFormat="1" applyAlignment="1"/>
    <xf numFmtId="0" fontId="7" fillId="12" borderId="10" xfId="0" applyNumberFormat="1" applyFont="1" applyFill="1" applyBorder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0" fillId="0" borderId="0" xfId="0" applyNumberFormat="1" applyAlignment="1"/>
    <xf numFmtId="0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0" fillId="0" borderId="0" xfId="0" applyNumberFormat="1" applyAlignment="1"/>
    <xf numFmtId="2" fontId="0" fillId="0" borderId="0" xfId="0" applyNumberFormat="1" applyAlignment="1">
      <alignment vertical="center"/>
    </xf>
    <xf numFmtId="1" fontId="0" fillId="0" borderId="0" xfId="0" applyNumberFormat="1" applyFont="1" applyAlignment="1">
      <alignment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9" formatCode="dd/mm/yy"/>
      <alignment horizontal="general" vertical="top" textRotation="0" wrapText="1" indent="0" justifyLastLine="0" shrinkToFit="0" readingOrder="0"/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Sheet2!$G$28:$H$28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Sheet2!$G$29:$H$29</c:f>
              <c:numCache>
                <c:formatCode>General</c:formatCode>
                <c:ptCount val="2"/>
                <c:pt idx="0">
                  <c:v>1252.0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Sheet2!$G$28:$H$28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Sheet2!$G$30:$H$30</c:f>
              <c:numCache>
                <c:formatCode>General</c:formatCode>
                <c:ptCount val="2"/>
                <c:pt idx="0">
                  <c:v>16.0</c:v>
                </c:pt>
                <c:pt idx="1">
                  <c:v>140.0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Sheet2!$G$28:$H$28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Sheet2!$G$31:$H$31</c:f>
              <c:numCache>
                <c:formatCode>General</c:formatCode>
                <c:ptCount val="2"/>
                <c:pt idx="0">
                  <c:v>12.0</c:v>
                </c:pt>
                <c:pt idx="1">
                  <c:v>47.0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Sheet2!$G$28:$H$28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Sheet2!$G$32:$H$32</c:f>
              <c:numCache>
                <c:formatCode>General</c:formatCode>
                <c:ptCount val="2"/>
                <c:pt idx="0">
                  <c:v>519.0</c:v>
                </c:pt>
                <c:pt idx="1">
                  <c:v>2268.0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482224"/>
        <c:axId val="2117482800"/>
      </c:barChart>
      <c:catAx>
        <c:axId val="211748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82800"/>
        <c:crosses val="autoZero"/>
        <c:auto val="1"/>
        <c:lblAlgn val="ctr"/>
        <c:lblOffset val="100"/>
        <c:noMultiLvlLbl val="0"/>
      </c:catAx>
      <c:valAx>
        <c:axId val="21174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Sheet2!$G$34:$H$34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Sheet2!$G$35:$H$35</c:f>
              <c:numCache>
                <c:formatCode>General</c:formatCode>
                <c:ptCount val="2"/>
                <c:pt idx="0">
                  <c:v>109.0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Sheet2!$G$34:$H$34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Sheet2!$G$36:$H$36</c:f>
              <c:numCache>
                <c:formatCode>General</c:formatCode>
                <c:ptCount val="2"/>
                <c:pt idx="0">
                  <c:v>2.0</c:v>
                </c:pt>
                <c:pt idx="1">
                  <c:v>10.0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Sheet2!$G$34:$H$34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Sheet2!$G$37:$H$37</c:f>
              <c:numCache>
                <c:formatCode>General</c:formatCod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Sheet2!$G$34:$H$34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Sheet2!$G$38:$H$38</c:f>
              <c:numCache>
                <c:formatCode>General</c:formatCode>
                <c:ptCount val="2"/>
                <c:pt idx="0">
                  <c:v>11.0</c:v>
                </c:pt>
                <c:pt idx="1">
                  <c:v>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52896"/>
        <c:axId val="2120356480"/>
      </c:barChart>
      <c:catAx>
        <c:axId val="212035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56480"/>
        <c:crosses val="autoZero"/>
        <c:auto val="1"/>
        <c:lblAlgn val="ctr"/>
        <c:lblOffset val="100"/>
        <c:noMultiLvlLbl val="0"/>
      </c:catAx>
      <c:valAx>
        <c:axId val="21203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Sheet2!$G$35:$G$38</c:f>
              <c:numCache>
                <c:formatCode>General</c:formatCode>
                <c:ptCount val="4"/>
                <c:pt idx="0">
                  <c:v>109.0</c:v>
                </c:pt>
                <c:pt idx="1">
                  <c:v>2.0</c:v>
                </c:pt>
                <c:pt idx="2">
                  <c:v>1.0</c:v>
                </c:pt>
                <c:pt idx="3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Sheet2!$H$35:$H$38</c:f>
              <c:numCache>
                <c:formatCode>General</c:formatCode>
                <c:ptCount val="4"/>
                <c:pt idx="0">
                  <c:v>0.0</c:v>
                </c:pt>
                <c:pt idx="1">
                  <c:v>10.0</c:v>
                </c:pt>
                <c:pt idx="2">
                  <c:v>4.0</c:v>
                </c:pt>
                <c:pt idx="3">
                  <c:v>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81367016622922"/>
          <c:y val="0.173182779235929"/>
          <c:w val="0.872689632545932"/>
          <c:h val="0.75087962962963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</c:dPt>
          <c:yVal>
            <c:numRef>
              <c:f>trial_charts!$B$2:$B$5</c:f>
              <c:numCache>
                <c:formatCode>General</c:formatCode>
                <c:ptCount val="4"/>
                <c:pt idx="0">
                  <c:v>141.0</c:v>
                </c:pt>
                <c:pt idx="1">
                  <c:v>25.0</c:v>
                </c:pt>
                <c:pt idx="2">
                  <c:v>14.0</c:v>
                </c:pt>
                <c:pt idx="3">
                  <c:v>120.0</c:v>
                </c:pt>
              </c:numCache>
            </c:numRef>
          </c:yVal>
          <c:bubbleSize>
            <c:numRef>
              <c:f>trial_charts!$C$2:$C$5</c:f>
              <c:numCache>
                <c:formatCode>General</c:formatCode>
                <c:ptCount val="4"/>
                <c:pt idx="0">
                  <c:v>78.0</c:v>
                </c:pt>
                <c:pt idx="1">
                  <c:v>9.0</c:v>
                </c:pt>
                <c:pt idx="2">
                  <c:v>4.0</c:v>
                </c:pt>
                <c:pt idx="3">
                  <c:v>49.0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6959680"/>
        <c:axId val="2116963216"/>
      </c:bubbleChart>
      <c:valAx>
        <c:axId val="21169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63216"/>
        <c:crosses val="autoZero"/>
        <c:crossBetween val="midCat"/>
      </c:valAx>
      <c:valAx>
        <c:axId val="21169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strRef>
              <c:f>trial_charts!$A$14:$A$23</c:f>
              <c:strCache>
                <c:ptCount val="10"/>
                <c:pt idx="0">
                  <c:v>2016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xVal>
          <c:yVal>
            <c:numRef>
              <c:f>trial_charts!$B$14:$B$23</c:f>
              <c:numCache>
                <c:formatCode>General</c:formatCode>
                <c:ptCount val="10"/>
                <c:pt idx="1">
                  <c:v>9.0</c:v>
                </c:pt>
                <c:pt idx="2">
                  <c:v>18.0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9.0</c:v>
                </c:pt>
                <c:pt idx="7">
                  <c:v>12.0</c:v>
                </c:pt>
                <c:pt idx="8">
                  <c:v>7.0</c:v>
                </c:pt>
                <c:pt idx="9">
                  <c:v>6.0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</c:numLit>
          </c:bubbleSize>
          <c:bubble3D val="0"/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strRef>
              <c:f>trial_charts!$A$14:$A$23</c:f>
              <c:strCache>
                <c:ptCount val="10"/>
                <c:pt idx="0">
                  <c:v>2016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xVal>
          <c:yVal>
            <c:numRef>
              <c:f>trial_charts!$C$14:$C$23</c:f>
              <c:numCache>
                <c:formatCode>General</c:formatCode>
                <c:ptCount val="10"/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1.0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2118562336"/>
        <c:axId val="2118565760"/>
      </c:bubbleChart>
      <c:valAx>
        <c:axId val="21185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65760"/>
        <c:crosses val="autoZero"/>
        <c:crossBetween val="midCat"/>
      </c:valAx>
      <c:valAx>
        <c:axId val="21185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strRef>
              <c:f>trial_charts!$A$25:$A$35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Dec</c:v>
                </c:pt>
              </c:strCache>
            </c:strRef>
          </c:xVal>
          <c:yVal>
            <c:numRef>
              <c:f>trial_charts!$B$25:$B$35</c:f>
              <c:numCache>
                <c:formatCode>General</c:formatCode>
                <c:ptCount val="11"/>
                <c:pt idx="0">
                  <c:v>11.0</c:v>
                </c:pt>
                <c:pt idx="1">
                  <c:v>6.0</c:v>
                </c:pt>
                <c:pt idx="2">
                  <c:v>2.0</c:v>
                </c:pt>
                <c:pt idx="3">
                  <c:v>4.0</c:v>
                </c:pt>
                <c:pt idx="4">
                  <c:v>9.0</c:v>
                </c:pt>
                <c:pt idx="5">
                  <c:v>8.0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  <c:pt idx="10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2117024544"/>
        <c:axId val="2117028000"/>
      </c:bubbleChart>
      <c:bubbleChart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strRef>
              <c:f>trial_charts!$A$25:$A$35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Dec</c:v>
                </c:pt>
              </c:strCache>
            </c:strRef>
          </c:xVal>
          <c:yVal>
            <c:numRef>
              <c:f>trial_charts!$C$25:$C$35</c:f>
              <c:numCache>
                <c:formatCode>General</c:formatCode>
                <c:ptCount val="11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  <c:pt idx="10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2117034912"/>
        <c:axId val="2117031536"/>
      </c:bubbleChart>
      <c:valAx>
        <c:axId val="2117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8000"/>
        <c:crosses val="autoZero"/>
        <c:crossBetween val="midCat"/>
      </c:valAx>
      <c:valAx>
        <c:axId val="2117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4544"/>
        <c:crosses val="autoZero"/>
        <c:crossBetween val="midCat"/>
      </c:valAx>
      <c:valAx>
        <c:axId val="211703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34912"/>
        <c:crosses val="max"/>
        <c:crossBetween val="midCat"/>
      </c:valAx>
      <c:valAx>
        <c:axId val="211703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03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3589238845144"/>
          <c:y val="0.212083333333333"/>
          <c:w val="0.879641076115486"/>
          <c:h val="0.56888123359580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trial_charts!$B$45</c:f>
              <c:strCache>
                <c:ptCount val="1"/>
                <c:pt idx="0">
                  <c:v>ride_distance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trial_charts!$A$46:$A$54</c:f>
              <c:strCache>
                <c:ptCount val="9"/>
                <c:pt idx="0">
                  <c:v>13/03/2016</c:v>
                </c:pt>
                <c:pt idx="1">
                  <c:v>15/03/2016</c:v>
                </c:pt>
                <c:pt idx="2">
                  <c:v>15/03/2016</c:v>
                </c:pt>
                <c:pt idx="3">
                  <c:v>19/03/2016</c:v>
                </c:pt>
                <c:pt idx="4">
                  <c:v>22/03/2016</c:v>
                </c:pt>
                <c:pt idx="5">
                  <c:v>22/03/2016</c:v>
                </c:pt>
                <c:pt idx="6">
                  <c:v>27/03/2016</c:v>
                </c:pt>
                <c:pt idx="7">
                  <c:v>28/03/2016</c:v>
                </c:pt>
                <c:pt idx="8">
                  <c:v>28/03/2016</c:v>
                </c:pt>
              </c:strCache>
            </c:strRef>
          </c:cat>
          <c:val>
            <c:numRef>
              <c:f>trial_charts!$B$46:$B$54</c:f>
              <c:numCache>
                <c:formatCode>General</c:formatCode>
                <c:ptCount val="9"/>
                <c:pt idx="0">
                  <c:v>33.54</c:v>
                </c:pt>
                <c:pt idx="1">
                  <c:v>11.22</c:v>
                </c:pt>
                <c:pt idx="2">
                  <c:v>10.71</c:v>
                </c:pt>
                <c:pt idx="3">
                  <c:v>8.99</c:v>
                </c:pt>
                <c:pt idx="4">
                  <c:v>10.93</c:v>
                </c:pt>
                <c:pt idx="5">
                  <c:v>10.18</c:v>
                </c:pt>
                <c:pt idx="6">
                  <c:v>106.51</c:v>
                </c:pt>
                <c:pt idx="7">
                  <c:v>15.14</c:v>
                </c:pt>
                <c:pt idx="8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84704"/>
        <c:axId val="2116975632"/>
      </c:barChart>
      <c:catAx>
        <c:axId val="21169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75632"/>
        <c:crosses val="autoZero"/>
        <c:auto val="1"/>
        <c:lblAlgn val="ctr"/>
        <c:lblOffset val="100"/>
        <c:noMultiLvlLbl val="0"/>
      </c:catAx>
      <c:valAx>
        <c:axId val="21169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107950</xdr:rowOff>
    </xdr:from>
    <xdr:to>
      <xdr:col>17</xdr:col>
      <xdr:colOff>228600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50800</xdr:rowOff>
    </xdr:from>
    <xdr:to>
      <xdr:col>17</xdr:col>
      <xdr:colOff>139700</xdr:colOff>
      <xdr:row>46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201052</xdr:colOff>
      <xdr:row>8</xdr:row>
      <xdr:rowOff>29650</xdr:rowOff>
    </xdr:from>
    <xdr:to>
      <xdr:col>23</xdr:col>
      <xdr:colOff>650971</xdr:colOff>
      <xdr:row>25</xdr:row>
      <xdr:rowOff>22531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186266</xdr:colOff>
      <xdr:row>27</xdr:row>
      <xdr:rowOff>128411</xdr:rowOff>
    </xdr:from>
    <xdr:to>
      <xdr:col>23</xdr:col>
      <xdr:colOff>561623</xdr:colOff>
      <xdr:row>43</xdr:row>
      <xdr:rowOff>26811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152400</xdr:rowOff>
    </xdr:from>
    <xdr:to>
      <xdr:col>13</xdr:col>
      <xdr:colOff>139700</xdr:colOff>
      <xdr:row>12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27</xdr:row>
      <xdr:rowOff>141160</xdr:rowOff>
    </xdr:from>
    <xdr:to>
      <xdr:col>9</xdr:col>
      <xdr:colOff>139700</xdr:colOff>
      <xdr:row>45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355600</xdr:colOff>
      <xdr:row>10</xdr:row>
      <xdr:rowOff>25400</xdr:rowOff>
    </xdr:from>
    <xdr:to>
      <xdr:col>9</xdr:col>
      <xdr:colOff>406400</xdr:colOff>
      <xdr:row>25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787399</xdr:colOff>
      <xdr:row>46</xdr:row>
      <xdr:rowOff>139700</xdr:rowOff>
    </xdr:from>
    <xdr:to>
      <xdr:col>8</xdr:col>
      <xdr:colOff>283632</xdr:colOff>
      <xdr:row>69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1730.007958101851" createdVersion="4" refreshedVersion="4" minRefreshableVersion="3" recordCount="182">
  <cacheSource type="worksheet">
    <worksheetSource ref="A1:Z183" sheet="Cycling Data"/>
  </cacheSource>
  <cacheFields count="21">
    <cacheField name="date" numFmtId="49">
      <sharedItems count="120">
        <s v="20/01/2018"/>
        <s v="14/01/2018"/>
        <s v="10/01/2018"/>
        <s v="07/01/2018"/>
        <s v="06/01/2018"/>
        <s v="30/12/2017"/>
        <s v="29/12/2017"/>
        <s v="07/10/2017"/>
        <s v="19/09/2017"/>
        <s v="03/09/2017"/>
        <s v="23/08/2017"/>
        <s v="09/08/2017"/>
        <s v="05/08/2017"/>
        <s v="29/07/2017"/>
        <s v="25/07/2017"/>
        <s v="16/07/2017"/>
        <s v="26/06/2017"/>
        <s v="20/06/2017"/>
        <s v="08/06/2017"/>
        <s v="06/06/2017"/>
        <s v="04/06/2017"/>
        <s v="21/05/2017"/>
        <s v="17/05/2017"/>
        <s v="14/05/2017"/>
        <s v="09/05/2017"/>
        <s v="07/05/2017"/>
        <s v="23/04/2017"/>
        <s v="20/04/2017"/>
        <s v="16/04/2017"/>
        <s v="01/03/2017"/>
        <s v="27/02/2017"/>
        <s v="22/02/2017"/>
        <s v="19/02/2017"/>
        <s v="29/01/2017"/>
        <s v="23/01/2017"/>
        <s v="17/01/2017"/>
        <s v="15/01/2017"/>
        <s v="11/01/2017"/>
        <s v="09/01/2017"/>
        <s v="13/11/2016"/>
        <s v="10/11/2016"/>
        <s v="06/11/2016"/>
        <s v="03/11/2016"/>
        <s v="31/10/2016"/>
        <s v="23/10/2016"/>
        <s v="16/10/2016"/>
        <s v="09/10/2016"/>
        <s v="05/10/2016"/>
        <s v="02/10/2016"/>
        <s v="28/09/2016"/>
        <s v="21/09/2016"/>
        <s v="19/09/2016"/>
        <s v="18/09/2016"/>
        <s v="16/09/2016"/>
        <s v="12/09/2016"/>
        <s v="11/09/2016"/>
        <s v="24/08/2016"/>
        <s v="18/08/2016"/>
        <s v="16/08/2016"/>
        <s v="14/08/2016"/>
        <s v="07/08/2016"/>
        <s v="05/08/2016"/>
        <s v="31/07/2016"/>
        <s v="28/07/2016"/>
        <s v="23/07/2016"/>
        <s v="17/07/2016"/>
        <s v="14/07/2016"/>
        <s v="12/07/2016"/>
        <s v="28/06/2016"/>
        <s v="19/06/2016"/>
        <s v="13/06/2016"/>
        <s v="12/06/2016"/>
        <s v="05/06/2016"/>
        <s v="03/06/2016"/>
        <s v="18/05/2016"/>
        <s v="15/05/2016"/>
        <s v="10/05/2016"/>
        <s v="01/05/2016"/>
        <s v="27/04/2016"/>
        <s v="24/04/2016"/>
        <s v="21/04/2016"/>
        <s v="19/04/2016"/>
        <s v="17/04/2016"/>
        <s v="13/04/2016"/>
        <s v="11/04/2016"/>
        <s v="10/04/2016"/>
        <s v="07/04/2016"/>
        <s v="05/04/2016"/>
        <s v="03/04/2016"/>
        <s v="28/03/2016"/>
        <s v="27/03/2016"/>
        <s v="22/03/2016"/>
        <s v="19/03/2016"/>
        <s v="15/03/2016"/>
        <s v="13/03/2016"/>
        <s v="11/03/2016"/>
        <s v="07/03/2016"/>
        <s v="29/02/2016"/>
        <s v="24/02/2016"/>
        <s v="21/02/2016"/>
        <s v="19/02/2016"/>
        <s v="17/02/2016"/>
        <s v="14/02/2016"/>
        <s v="10/02/2016"/>
        <s v="09/02/2016"/>
        <s v="07/02/2016"/>
        <s v="06/02/2016"/>
        <s v="04/02/2016"/>
        <s v="02/02/2016"/>
        <s v="31/01/2016"/>
        <s v="27/01/2016"/>
        <s v="24/01/2016"/>
        <s v="20/01/2016"/>
        <s v="19/01/2016"/>
        <s v="17/01/2016"/>
        <s v="13/01/2016"/>
        <s v="10/01/2016"/>
        <s v="08/01/2016"/>
        <s v="05/01/2016"/>
        <s v="03/01/2016"/>
      </sharedItems>
    </cacheField>
    <cacheField name="date_text" numFmtId="165">
      <sharedItems containsSemiMixedTypes="0" containsNonDate="0" containsDate="1" containsString="0" minDate="2016-01-03T00:00:00" maxDate="2018-01-21T00:00:00" count="120">
        <d v="2018-01-20T00:00:00"/>
        <d v="2018-01-14T00:00:00"/>
        <d v="2018-01-10T00:00:00"/>
        <d v="2018-01-07T00:00:00"/>
        <d v="2018-01-06T00:00:00"/>
        <d v="2017-12-30T00:00:00"/>
        <d v="2017-12-29T00:00:00"/>
        <d v="2017-10-07T00:00:00"/>
        <d v="2017-09-19T00:00:00"/>
        <d v="2017-09-03T00:00:00"/>
        <d v="2017-08-23T00:00:00"/>
        <d v="2017-08-09T00:00:00"/>
        <d v="2017-08-05T00:00:00"/>
        <d v="2017-07-29T00:00:00"/>
        <d v="2017-07-25T00:00:00"/>
        <d v="2017-07-16T00:00:00"/>
        <d v="2017-06-26T00:00:00"/>
        <d v="2017-06-20T00:00:00"/>
        <d v="2017-06-08T00:00:00"/>
        <d v="2017-06-06T00:00:00"/>
        <d v="2017-06-04T00:00:00"/>
        <d v="2017-05-21T00:00:00"/>
        <d v="2017-05-17T00:00:00"/>
        <d v="2017-05-14T00:00:00"/>
        <d v="2017-05-09T00:00:00"/>
        <d v="2017-05-07T00:00:00"/>
        <d v="2017-04-23T00:00:00"/>
        <d v="2017-04-20T00:00:00"/>
        <d v="2017-04-16T00:00:00"/>
        <d v="2017-03-01T00:00:00"/>
        <d v="2017-02-27T00:00:00"/>
        <d v="2017-02-22T00:00:00"/>
        <d v="2017-02-19T00:00:00"/>
        <d v="2017-01-29T00:00:00"/>
        <d v="2017-01-23T00:00:00"/>
        <d v="2017-01-17T00:00:00"/>
        <d v="2017-01-15T00:00:00"/>
        <d v="2017-01-11T00:00:00"/>
        <d v="2017-01-09T00:00:00"/>
        <d v="2016-11-13T00:00:00"/>
        <d v="2016-11-10T00:00:00"/>
        <d v="2016-11-06T00:00:00"/>
        <d v="2016-11-03T00:00:00"/>
        <d v="2016-10-31T00:00:00"/>
        <d v="2016-10-23T00:00:00"/>
        <d v="2016-10-16T00:00:00"/>
        <d v="2016-10-09T00:00:00"/>
        <d v="2016-10-05T00:00:00"/>
        <d v="2016-10-02T00:00:00"/>
        <d v="2016-09-28T00:00:00"/>
        <d v="2016-09-21T00:00:00"/>
        <d v="2016-09-19T00:00:00"/>
        <d v="2016-09-18T00:00:00"/>
        <d v="2016-09-16T00:00:00"/>
        <d v="2016-09-12T00:00:00"/>
        <d v="2016-09-11T00:00:00"/>
        <d v="2016-08-24T00:00:00"/>
        <d v="2016-08-18T00:00:00"/>
        <d v="2016-08-16T00:00:00"/>
        <d v="2016-08-14T00:00:00"/>
        <d v="2016-08-07T00:00:00"/>
        <d v="2016-08-05T00:00:00"/>
        <d v="2016-07-31T00:00:00"/>
        <d v="2016-07-28T00:00:00"/>
        <d v="2016-07-23T00:00:00"/>
        <d v="2016-07-17T00:00:00"/>
        <d v="2016-07-14T00:00:00"/>
        <d v="2016-07-12T00:00:00"/>
        <d v="2016-06-28T00:00:00"/>
        <d v="2016-06-19T00:00:00"/>
        <d v="2016-06-13T00:00:00"/>
        <d v="2016-06-12T00:00:00"/>
        <d v="2016-06-05T00:00:00"/>
        <d v="2016-06-03T00:00:00"/>
        <d v="2016-05-18T00:00:00"/>
        <d v="2016-05-15T00:00:00"/>
        <d v="2016-05-10T00:00:00"/>
        <d v="2016-05-01T00:00:00"/>
        <d v="2016-04-27T00:00:00"/>
        <d v="2016-04-24T00:00:00"/>
        <d v="2016-04-21T00:00:00"/>
        <d v="2016-04-19T00:00:00"/>
        <d v="2016-04-17T00:00:00"/>
        <d v="2016-04-13T00:00:00"/>
        <d v="2016-04-11T00:00:00"/>
        <d v="2016-04-10T00:00:00"/>
        <d v="2016-04-07T00:00:00"/>
        <d v="2016-04-05T00:00:00"/>
        <d v="2016-04-03T00:00:00"/>
        <d v="2016-03-28T00:00:00"/>
        <d v="2016-03-27T00:00:00"/>
        <d v="2016-03-22T00:00:00"/>
        <d v="2016-03-19T00:00:00"/>
        <d v="2016-03-15T00:00:00"/>
        <d v="2016-03-13T00:00:00"/>
        <d v="2016-03-11T00:00:00"/>
        <d v="2016-03-07T00:00:00"/>
        <d v="2016-02-29T00:00:00"/>
        <d v="2016-02-24T00:00:00"/>
        <d v="2016-02-21T00:00:00"/>
        <d v="2016-02-19T00:00:00"/>
        <d v="2016-02-17T00:00:00"/>
        <d v="2016-02-14T00:00:00"/>
        <d v="2016-02-10T00:00:00"/>
        <d v="2016-02-09T00:00:00"/>
        <d v="2016-02-07T00:00:00"/>
        <d v="2016-02-06T00:00:00"/>
        <d v="2016-02-04T00:00:00"/>
        <d v="2016-02-02T00:00:00"/>
        <d v="2016-01-31T00:00:00"/>
        <d v="2016-01-27T00:00:00"/>
        <d v="2016-01-24T00:00:00"/>
        <d v="2016-01-20T00:00:00"/>
        <d v="2016-01-19T00:00:00"/>
        <d v="2016-01-17T00:00:00"/>
        <d v="2016-01-13T00:00:00"/>
        <d v="2016-01-10T00:00:00"/>
        <d v="2016-01-08T00:00:00"/>
        <d v="2016-01-05T00:00:00"/>
        <d v="2016-01-03T00:00:00"/>
      </sharedItems>
      <fieldGroup base="1">
        <rangePr groupBy="months" startDate="2016-01-03T00:00:00" endDate="2018-01-21T00:00:00"/>
        <groupItems count="14">
          <s v="&lt;03/01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1/18"/>
        </groupItems>
      </fieldGroup>
    </cacheField>
    <cacheField name="year" numFmtId="14">
      <sharedItems containsMixedTypes="1" containsNumber="1" containsInteger="1" minValue="2016" maxValue="2016" count="4">
        <s v="2018"/>
        <s v="2017"/>
        <s v="2016"/>
        <n v="2016" u="1"/>
      </sharedItems>
    </cacheField>
    <cacheField name="day" numFmtId="0">
      <sharedItems/>
    </cacheField>
    <cacheField name="ride_name" numFmtId="0">
      <sharedItems/>
    </cacheField>
    <cacheField name="origin" numFmtId="0">
      <sharedItems/>
    </cacheField>
    <cacheField name="prim_destn" numFmtId="0">
      <sharedItems/>
    </cacheField>
    <cacheField name="secn_destn(visits_on_way)" numFmtId="0">
      <sharedItems containsBlank="1"/>
    </cacheField>
    <cacheField name="ride_type" numFmtId="0">
      <sharedItems count="4">
        <s v="workout"/>
        <s v="errand"/>
        <s v="leisure"/>
        <s v="commute"/>
      </sharedItems>
    </cacheField>
    <cacheField name="workout_count" numFmtId="0">
      <sharedItems containsSemiMixedTypes="0" containsString="0" containsNumber="1" containsInteger="1" minValue="0" maxValue="1"/>
    </cacheField>
    <cacheField name="ride_nature" numFmtId="0">
      <sharedItems/>
    </cacheField>
    <cacheField name="timel(hr:min)" numFmtId="0">
      <sharedItems/>
    </cacheField>
    <cacheField name="distance(kms)" numFmtId="49">
      <sharedItems containsMixedTypes="1" containsNumber="1" minValue="5.6" maxValue="128.41" count="160">
        <n v="74.319999999999993"/>
        <n v="104.11"/>
        <n v="74.08"/>
        <n v="45.73"/>
        <n v="13.65"/>
        <n v="11.18"/>
        <n v="37.39"/>
        <n v="39.61"/>
        <n v="40"/>
        <n v="96.64"/>
        <n v="32.33"/>
        <n v="36.409999999999997"/>
        <n v="47.05"/>
        <n v="54.95"/>
        <n v="38.99"/>
        <n v="26.56"/>
        <n v="11.62"/>
        <n v="13.05"/>
        <n v="11.9"/>
        <n v="12.9"/>
        <n v="11.57"/>
        <n v="15.24"/>
        <n v="11.74"/>
        <n v="45.64"/>
        <n v="10.51"/>
        <n v="40.39"/>
        <n v="14.83"/>
        <n v="12.85"/>
        <n v="14.42"/>
        <n v="50.21"/>
        <n v="15.15"/>
        <n v="12.67"/>
        <n v="9.49"/>
        <n v="33.799999999999997"/>
        <n v="12"/>
        <n v="12.31"/>
        <n v="50.82"/>
        <n v="13.44"/>
        <n v="11.94"/>
        <n v="12.43"/>
        <n v="7"/>
        <n v="6.88"/>
        <n v="13.22"/>
        <n v="13.14"/>
        <n v="37.799999999999997"/>
        <n v="14.06"/>
        <n v="12.32"/>
        <n v="13.88"/>
        <n v="11.33"/>
        <n v="55.69"/>
        <n v="15.12"/>
        <n v="14.15"/>
        <n v="13.64"/>
        <n v="13.51"/>
        <n v="5.95"/>
        <n v="10.199999999999999"/>
        <n v="51"/>
        <n v="12.07"/>
        <n v="10.08"/>
        <n v="104.21"/>
        <n v="51.57"/>
        <n v="115.36"/>
        <n v="35.78"/>
        <n v="11.92"/>
        <n v="10.34"/>
        <n v="101.42"/>
        <n v="11.64"/>
        <n v="12.45"/>
        <n v="10.62"/>
        <n v="5.6"/>
        <n v="6.28"/>
        <s v="50"/>
        <n v="11.71"/>
        <n v="11.13"/>
        <n v="49.33"/>
        <n v="6"/>
        <n v="44.77"/>
        <n v="30.25"/>
        <n v="10.86"/>
        <n v="10.98"/>
        <n v="10.76"/>
        <n v="10.71"/>
        <n v="29.4"/>
        <n v="128.41"/>
        <n v="12.09"/>
        <n v="10.17"/>
        <n v="37.76"/>
        <n v="11.52"/>
        <n v="10.41"/>
        <n v="11.47"/>
        <n v="41.05"/>
        <n v="51.48"/>
        <n v="12.69"/>
        <n v="10.31"/>
        <n v="11.65"/>
        <n v="10.23"/>
        <n v="37.200000000000003"/>
        <n v="48.58"/>
        <n v="10.42"/>
        <n v="42.62"/>
        <n v="38.65"/>
        <n v="10.06"/>
        <n v="38.78"/>
        <n v="36.6"/>
        <n v="12.3"/>
        <n v="10.050000000000001"/>
        <n v="40.33"/>
        <n v="10.44"/>
        <n v="41.7"/>
        <n v="11.95"/>
        <n v="11.24"/>
        <n v="11.8"/>
        <n v="11.44"/>
        <n v="37"/>
        <n v="11.66"/>
        <n v="10.28"/>
        <n v="11.77"/>
        <n v="10.38"/>
        <n v="35.22"/>
        <n v="10.27"/>
        <n v="10.09"/>
        <n v="34.53"/>
        <n v="15.14"/>
        <n v="10.5"/>
        <n v="106.51"/>
        <n v="10.93"/>
        <n v="10.18"/>
        <n v="8.99"/>
        <n v="11.22"/>
        <n v="33.54"/>
        <n v="15.96"/>
        <n v="10.45"/>
        <n v="10.96"/>
        <n v="10.8"/>
        <n v="15.98"/>
        <n v="11.02"/>
        <n v="52.23"/>
        <n v="9.93"/>
        <n v="10.49"/>
        <s v="35.00"/>
        <n v="10.61"/>
        <n v="10"/>
        <n v="10.43"/>
        <n v="25.57"/>
        <n v="12.2"/>
        <n v="10.37"/>
        <n v="34.770000000000003"/>
        <n v="11"/>
        <n v="10.14"/>
        <n v="100.53"/>
        <n v="10.29"/>
        <n v="9.76"/>
        <n v="10.9"/>
        <n v="33.880000000000003"/>
        <n v="11.07"/>
        <n v="10.25"/>
        <n v="10.119999999999999"/>
        <n v="11.85"/>
        <n v="11.15"/>
        <n v="8.24"/>
      </sharedItems>
    </cacheField>
    <cacheField name="speed(kmph)" numFmtId="0">
      <sharedItems containsSemiMixedTypes="0" containsString="0" containsNumber="1" minValue="13.333333333333334" maxValue="28.599999999999998"/>
    </cacheField>
    <cacheField name="elevation(m)" numFmtId="0">
      <sharedItems containsMixedTypes="1" containsNumber="1" containsInteger="1" minValue="0" maxValue="793" count="92">
        <n v="605"/>
        <n v="789"/>
        <n v="571"/>
        <n v="383"/>
        <n v="140"/>
        <n v="118"/>
        <n v="385"/>
        <n v="422"/>
        <s v="-"/>
        <n v="740"/>
        <n v="321"/>
        <n v="359"/>
        <n v="489"/>
        <n v="698"/>
        <n v="398"/>
        <n v="236"/>
        <n v="79"/>
        <n v="92"/>
        <n v="78"/>
        <n v="102"/>
        <n v="82"/>
        <n v="103"/>
        <n v="84"/>
        <n v="378"/>
        <n v="70"/>
        <n v="209"/>
        <n v="81"/>
        <n v="71"/>
        <n v="87"/>
        <n v="291"/>
        <n v="69"/>
        <n v="180"/>
        <n v="285"/>
        <n v="77"/>
        <n v="72"/>
        <n v="0"/>
        <n v="75"/>
        <n v="67"/>
        <n v="203"/>
        <n v="64"/>
        <n v="299"/>
        <n v="36"/>
        <n v="73"/>
        <n v="45"/>
        <n v="646"/>
        <n v="754"/>
        <n v="194"/>
        <n v="648"/>
        <n v="76"/>
        <n v="74"/>
        <n v="46"/>
        <n v="326"/>
        <n v="249"/>
        <n v="157"/>
        <n v="44"/>
        <n v="160"/>
        <n v="793"/>
        <n v="198"/>
        <n v="253"/>
        <n v="306"/>
        <n v="184"/>
        <n v="278"/>
        <n v="219"/>
        <n v="182"/>
        <n v="197"/>
        <n v="191"/>
        <n v="244"/>
        <n v="80"/>
        <n v="199"/>
        <n v="185"/>
        <n v="93"/>
        <n v="672"/>
        <n v="52"/>
        <n v="201"/>
        <s v="95 m"/>
        <s v="45 m"/>
        <s v="66 m"/>
        <s v="94 m"/>
        <s v="81 m"/>
        <s v="286 m"/>
        <s v="82 m"/>
        <s v="80 m"/>
        <s v="191 m"/>
        <s v="83 m"/>
        <s v="44 m"/>
        <s v="114 m"/>
        <s v="183 m"/>
        <s v="77 m"/>
        <s v="661 m"/>
        <s v="171 m"/>
        <s v="293 m"/>
        <s v="70 m"/>
      </sharedItems>
    </cacheField>
    <cacheField name="achievements" numFmtId="0">
      <sharedItems containsBlank="1" containsMixedTypes="1" containsNumber="1" containsInteger="1" minValue="0" maxValue="0"/>
    </cacheField>
    <cacheField name="upload_type" numFmtId="0">
      <sharedItems containsBlank="1"/>
    </cacheField>
    <cacheField name="kudos" numFmtId="0">
      <sharedItems containsString="0" containsBlank="1" containsNumber="1" containsInteger="1" minValue="0" maxValue="7"/>
    </cacheField>
    <cacheField name="eateries" numFmtId="0">
      <sharedItems containsBlank="1"/>
    </cacheField>
    <cacheField name="highlights" numFmtId="0">
      <sharedItems containsBlank="1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1787.011453587962" createdVersion="4" refreshedVersion="4" minRefreshableVersion="3" recordCount="186">
  <cacheSource type="worksheet">
    <worksheetSource ref="A1:Z1048576" sheet="Cycling Data"/>
  </cacheSource>
  <cacheFields count="23">
    <cacheField name="date" numFmtId="49">
      <sharedItems containsBlank="1"/>
    </cacheField>
    <cacheField name="date_text" numFmtId="0">
      <sharedItems containsNonDate="0" containsDate="1" containsString="0" containsBlank="1" minDate="2016-01-03T00:00:00" maxDate="2018-01-21T00:00:00"/>
    </cacheField>
    <cacheField name="year" numFmtId="14">
      <sharedItems containsBlank="1"/>
    </cacheField>
    <cacheField name="day" numFmtId="0">
      <sharedItems containsBlank="1"/>
    </cacheField>
    <cacheField name="day_type" numFmtId="0">
      <sharedItems containsBlank="1" count="3">
        <s v="weekend"/>
        <s v="weekday"/>
        <m/>
      </sharedItems>
    </cacheField>
    <cacheField name="ride_name" numFmtId="0">
      <sharedItems containsBlank="1"/>
    </cacheField>
    <cacheField name="origin" numFmtId="0">
      <sharedItems containsBlank="1"/>
    </cacheField>
    <cacheField name="prim_destn" numFmtId="0">
      <sharedItems containsBlank="1"/>
    </cacheField>
    <cacheField name="secn_destn(visits_on_way)" numFmtId="0">
      <sharedItems containsBlank="1"/>
    </cacheField>
    <cacheField name="ride_type" numFmtId="0">
      <sharedItems containsBlank="1" count="5">
        <s v="workout"/>
        <s v="errand"/>
        <s v="leisure"/>
        <s v="commute"/>
        <m/>
      </sharedItems>
    </cacheField>
    <cacheField name="workout_count" numFmtId="0">
      <sharedItems containsString="0" containsBlank="1" containsNumber="1" containsInteger="1" minValue="0" maxValue="1"/>
    </cacheField>
    <cacheField name="ride_nature" numFmtId="0">
      <sharedItems containsBlank="1"/>
    </cacheField>
    <cacheField name="timel(hr:min)" numFmtId="0">
      <sharedItems containsBlank="1"/>
    </cacheField>
    <cacheField name="hr" numFmtId="0">
      <sharedItems containsString="0" containsBlank="1" containsNumber="1" containsInteger="1" minValue="0" maxValue="101"/>
    </cacheField>
    <cacheField name="min" numFmtId="0">
      <sharedItems containsString="0" containsBlank="1" containsNumber="1" minValue="0" maxValue="6532"/>
    </cacheField>
    <cacheField name="distance(kms)" numFmtId="0">
      <sharedItems containsBlank="1" containsMixedTypes="1" containsNumber="1" minValue="5.6" maxValue="128.41"/>
    </cacheField>
    <cacheField name="speed(kmph)" numFmtId="0">
      <sharedItems containsString="0" containsBlank="1" containsNumber="1" minValue="13.333333333333334" maxValue="28.599999999999998"/>
    </cacheField>
    <cacheField name="elevation(m)" numFmtId="0">
      <sharedItems containsBlank="1" containsMixedTypes="1" containsNumber="1" containsInteger="1" minValue="0" maxValue="793" count="85">
        <n v="605"/>
        <n v="789"/>
        <n v="571"/>
        <n v="383"/>
        <n v="140"/>
        <n v="118"/>
        <n v="385"/>
        <n v="422"/>
        <s v="-"/>
        <n v="740"/>
        <n v="321"/>
        <n v="359"/>
        <n v="489"/>
        <n v="698"/>
        <n v="398"/>
        <n v="236"/>
        <n v="79"/>
        <n v="92"/>
        <n v="78"/>
        <n v="102"/>
        <n v="82"/>
        <n v="103"/>
        <n v="84"/>
        <n v="378"/>
        <n v="70"/>
        <n v="209"/>
        <n v="81"/>
        <n v="71"/>
        <n v="87"/>
        <n v="291"/>
        <n v="69"/>
        <n v="180"/>
        <n v="285"/>
        <n v="77"/>
        <n v="72"/>
        <n v="0"/>
        <n v="75"/>
        <n v="67"/>
        <n v="203"/>
        <n v="64"/>
        <n v="299"/>
        <n v="36"/>
        <n v="73"/>
        <n v="45"/>
        <n v="646"/>
        <n v="754"/>
        <n v="194"/>
        <n v="648"/>
        <n v="76"/>
        <n v="74"/>
        <n v="46"/>
        <n v="326"/>
        <n v="249"/>
        <n v="157"/>
        <n v="44"/>
        <n v="160"/>
        <n v="793"/>
        <n v="198"/>
        <n v="253"/>
        <n v="306"/>
        <n v="184"/>
        <n v="278"/>
        <n v="219"/>
        <n v="182"/>
        <n v="197"/>
        <n v="191"/>
        <n v="244"/>
        <n v="80"/>
        <n v="199"/>
        <n v="185"/>
        <n v="93"/>
        <n v="672"/>
        <n v="52"/>
        <n v="201"/>
        <n v="95"/>
        <n v="66"/>
        <n v="94"/>
        <n v="286"/>
        <n v="83"/>
        <n v="114"/>
        <n v="183"/>
        <n v="661"/>
        <n v="171"/>
        <n v="293"/>
        <m/>
      </sharedItems>
    </cacheField>
    <cacheField name="achievements" numFmtId="0">
      <sharedItems containsBlank="1" containsMixedTypes="1" containsNumber="1" containsInteger="1" minValue="0" maxValue="0"/>
    </cacheField>
    <cacheField name="upload_type" numFmtId="0">
      <sharedItems containsBlank="1"/>
    </cacheField>
    <cacheField name="kudos" numFmtId="0">
      <sharedItems containsString="0" containsBlank="1" containsNumber="1" containsInteger="1" minValue="0" maxValue="7"/>
    </cacheField>
    <cacheField name="eateries" numFmtId="0">
      <sharedItems containsBlank="1" count="14">
        <s v="Airport CCD"/>
        <s v="Indian Paratha Company, A2B"/>
        <s v="-"/>
        <s v="Airlines Hotel"/>
        <s v="Airport CCD, A2B"/>
        <s v="Third Wave Coffee Roasters"/>
        <s v="A2B"/>
        <s v="Fake Brahmins"/>
        <s v="Aunt’s house"/>
        <s v="CTR Malleshwaram"/>
        <s v="Indian Coffee House"/>
        <s v="Airport CCD, Airlines Hotel, Indian Paratha Company"/>
        <s v="Brahmin's Coffee Bar"/>
        <m/>
      </sharedItems>
    </cacheField>
    <cacheField name="highligh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x v="0"/>
    <x v="0"/>
    <s v="Sat"/>
    <s v="Airport ride"/>
    <s v="Peenya"/>
    <s v="Airport"/>
    <s v="-"/>
    <x v="0"/>
    <n v="1"/>
    <s v="roundtrip"/>
    <s v="3:29"/>
    <x v="0"/>
    <n v="21.335885167464113"/>
    <x v="0"/>
    <s v="3(1sil,1g,1bro)"/>
    <s v="Live"/>
    <n v="4"/>
    <s v="Airport CCD"/>
    <s v="Met Office friends along the way"/>
  </r>
  <r>
    <x v="1"/>
    <x v="1"/>
    <x v="0"/>
    <s v="Sun"/>
    <s v="Nandi base ride - return of the jedi"/>
    <s v="Peenya"/>
    <s v="Nandi Base"/>
    <s v="-"/>
    <x v="0"/>
    <n v="1"/>
    <s v="roundtrip"/>
    <s v="4:47"/>
    <x v="1"/>
    <n v="21.765156794425089"/>
    <x v="1"/>
    <s v="13(6g,4sil,3bro)"/>
    <s v="Live"/>
    <n v="2"/>
    <s v="Indian Paratha Company, A2B"/>
    <s v="Jan Gran Frondo"/>
  </r>
  <r>
    <x v="2"/>
    <x v="2"/>
    <x v="0"/>
    <s v="Wed"/>
    <s v="Airport ride"/>
    <s v="Peenya"/>
    <s v="Airport"/>
    <s v="-"/>
    <x v="0"/>
    <n v="1"/>
    <s v="roundtrip"/>
    <s v="3:23"/>
    <x v="2"/>
    <n v="21.895566502463055"/>
    <x v="2"/>
    <s v="5(2g,1sil,2bro)"/>
    <s v="Live"/>
    <n v="1"/>
    <s v="Airport CCD"/>
    <s v="-"/>
  </r>
  <r>
    <x v="3"/>
    <x v="3"/>
    <x v="0"/>
    <s v="Sun"/>
    <s v="Hessaraghatta lake exploration"/>
    <s v="Peenya"/>
    <s v="Hessaraghatta Lake"/>
    <s v="-"/>
    <x v="0"/>
    <n v="1"/>
    <s v="roundtrip"/>
    <s v="2:32"/>
    <x v="3"/>
    <n v="18.051315789473684"/>
    <x v="3"/>
    <s v="12g"/>
    <s v="Live"/>
    <n v="7"/>
    <s v="-"/>
    <s v="New Route Discovered"/>
  </r>
  <r>
    <x v="4"/>
    <x v="4"/>
    <x v="0"/>
    <s v="Sat"/>
    <s v="Back from the laboratory"/>
    <s v="BOTS Infantry Road"/>
    <s v="Peenya"/>
    <s v="-"/>
    <x v="1"/>
    <n v="0"/>
    <s v="oneway"/>
    <s v="0:46"/>
    <x v="4"/>
    <n v="17.804347826086957"/>
    <x v="4"/>
    <s v="1bro"/>
    <s v="Live"/>
    <n v="3"/>
    <s v="-"/>
    <s v="Cycle repair"/>
  </r>
  <r>
    <x v="5"/>
    <x v="5"/>
    <x v="1"/>
    <s v="Sat"/>
    <s v="Ride to the bike shop"/>
    <s v="Peenya"/>
    <s v="BOTS Infantry Road"/>
    <s v="-"/>
    <x v="1"/>
    <n v="0"/>
    <s v="oneway"/>
    <s v="0:38"/>
    <x v="5"/>
    <n v="17.652631578947368"/>
    <x v="5"/>
    <s v="1g"/>
    <s v="Live"/>
    <n v="2"/>
    <s v="-"/>
    <s v="Cycle repair"/>
  </r>
  <r>
    <x v="6"/>
    <x v="6"/>
    <x v="1"/>
    <s v="Fri"/>
    <s v="Season 2"/>
    <s v="Peenya"/>
    <s v="Hebbal Circle"/>
    <s v="-"/>
    <x v="0"/>
    <n v="1"/>
    <s v="roundtrip"/>
    <s v="1:55"/>
    <x v="6"/>
    <n v="19.507826086956523"/>
    <x v="6"/>
    <n v="0"/>
    <s v="Live"/>
    <n v="6"/>
    <s v="-"/>
    <s v="Resume training after term holidays"/>
  </r>
  <r>
    <x v="7"/>
    <x v="7"/>
    <x v="1"/>
    <s v="Sat"/>
    <s v="Morning training ride"/>
    <s v="Peenya"/>
    <s v="Hebbal Circle"/>
    <s v="-"/>
    <x v="0"/>
    <n v="1"/>
    <s v="roundtrip"/>
    <s v="1:55"/>
    <x v="7"/>
    <n v="20.666086956521742"/>
    <x v="7"/>
    <s v="4(1g,3bro)"/>
    <s v="Live"/>
    <m/>
    <s v="Airlines Hotel"/>
    <s v="-"/>
  </r>
  <r>
    <x v="8"/>
    <x v="8"/>
    <x v="1"/>
    <s v="Tue"/>
    <s v="Morning brisk ride"/>
    <s v="Peenya"/>
    <s v="Hebbal Circle"/>
    <s v="-"/>
    <x v="0"/>
    <n v="1"/>
    <s v="roundtrip"/>
    <s v="1:35"/>
    <x v="8"/>
    <n v="25.263157894736839"/>
    <x v="8"/>
    <n v="0"/>
    <s v="Later"/>
    <n v="1"/>
    <s v="Airlines Hotel"/>
    <s v="-"/>
  </r>
  <r>
    <x v="9"/>
    <x v="9"/>
    <x v="1"/>
    <s v="Sun"/>
    <s v="Nandi base ride"/>
    <s v="Peenya"/>
    <s v="Nandi Base"/>
    <s v="-"/>
    <x v="0"/>
    <n v="1"/>
    <s v="roundtrip"/>
    <s v="4:40"/>
    <x v="9"/>
    <n v="20.708571428571428"/>
    <x v="9"/>
    <s v="7(2g,4sil,1bro)"/>
    <s v="Live"/>
    <n v="3"/>
    <s v="Airport CCD, A2B"/>
    <s v="First long distance after college begins(NID)"/>
  </r>
  <r>
    <x v="10"/>
    <x v="10"/>
    <x v="1"/>
    <s v="Wed"/>
    <s v="Brisk morning ride"/>
    <s v="Peenya"/>
    <s v="MG Road "/>
    <s v="-"/>
    <x v="0"/>
    <n v="1"/>
    <s v="roundtrip"/>
    <s v="1:19"/>
    <x v="10"/>
    <n v="24.554430379746833"/>
    <x v="10"/>
    <s v="2sil"/>
    <s v="Live"/>
    <n v="0"/>
    <s v="Airlines Hotel"/>
    <s v="-"/>
  </r>
  <r>
    <x v="11"/>
    <x v="11"/>
    <x v="1"/>
    <s v="Wed"/>
    <s v="Morning brisk ride"/>
    <s v="Peenya"/>
    <s v="Hebbal Circle"/>
    <s v="MG Road"/>
    <x v="0"/>
    <n v="1"/>
    <s v="roundtrip"/>
    <s v="1:36"/>
    <x v="11"/>
    <n v="22.756249999999998"/>
    <x v="11"/>
    <s v="5(2g,2sil,1bro)"/>
    <m/>
    <n v="3"/>
    <s v="-"/>
    <m/>
  </r>
  <r>
    <x v="12"/>
    <x v="12"/>
    <x v="1"/>
    <s v="Sat"/>
    <s v="Training ride"/>
    <s v="Peenya"/>
    <s v="Hebbal Circle"/>
    <s v="MG Road,KK road, HMT circle"/>
    <x v="0"/>
    <n v="1"/>
    <s v="roundtrip"/>
    <s v="2:12"/>
    <x v="12"/>
    <n v="21.386363636363633"/>
    <x v="12"/>
    <s v="4(2g,sil)"/>
    <s v="Live"/>
    <n v="3"/>
    <s v="Airlines Hotel"/>
    <s v="-"/>
  </r>
  <r>
    <x v="13"/>
    <x v="13"/>
    <x v="1"/>
    <s v="Sat"/>
    <s v="Breakfast ride"/>
    <s v="Peenya"/>
    <s v="Hebbal Circle"/>
    <s v="Jalahalli"/>
    <x v="0"/>
    <n v="1"/>
    <s v="roundtrip"/>
    <s v="2:27"/>
    <x v="13"/>
    <n v="22.428571428571427"/>
    <x v="13"/>
    <s v="1sil"/>
    <s v="Live"/>
    <n v="4"/>
    <s v="Airlines Hotel"/>
    <s v="-"/>
  </r>
  <r>
    <x v="14"/>
    <x v="14"/>
    <x v="1"/>
    <s v="Tue"/>
    <s v="New Routes - bfast ride"/>
    <s v="Peenya"/>
    <s v="Hebbal Circle"/>
    <s v="-"/>
    <x v="0"/>
    <n v="1"/>
    <s v="roundtrip"/>
    <s v="1:42"/>
    <x v="14"/>
    <n v="22.935294117647061"/>
    <x v="14"/>
    <s v="2(1g,1sil)"/>
    <s v="Live"/>
    <n v="5"/>
    <s v="Airlines Hotel"/>
    <s v="First breakfast ride after college begins(NID)"/>
  </r>
  <r>
    <x v="15"/>
    <x v="15"/>
    <x v="1"/>
    <s v="Sun"/>
    <s v="Sunday ride - shifting to new place"/>
    <s v="JP Nagar"/>
    <s v="Peenya"/>
    <s v="-"/>
    <x v="1"/>
    <n v="0"/>
    <s v="oneway"/>
    <s v="1:12"/>
    <x v="15"/>
    <n v="22.133333333333333"/>
    <x v="15"/>
    <s v="1sil"/>
    <s v="Live"/>
    <n v="5"/>
    <s v="-"/>
    <s v="Shifting to  new place"/>
  </r>
  <r>
    <x v="16"/>
    <x v="16"/>
    <x v="1"/>
    <s v="Mon"/>
    <s v="Third wave approach"/>
    <s v="JP Nagar"/>
    <s v="Koramangala"/>
    <s v="-"/>
    <x v="2"/>
    <n v="0"/>
    <s v="oneway"/>
    <s v="0:45"/>
    <x v="16"/>
    <n v="15.493333333333332"/>
    <x v="16"/>
    <s v="8(5g,3sil)"/>
    <s v="Live"/>
    <n v="5"/>
    <s v="Third Wave Coffee Roasters"/>
    <s v="New Route Discovered"/>
  </r>
  <r>
    <x v="17"/>
    <x v="17"/>
    <x v="1"/>
    <s v="Tue"/>
    <s v="Evening Ride office"/>
    <s v="Lavelle Road"/>
    <s v="JP Nagar"/>
    <s v="-"/>
    <x v="3"/>
    <n v="0"/>
    <s v="oneway"/>
    <s v="0:42"/>
    <x v="17"/>
    <n v="18.642857142857146"/>
    <x v="17"/>
    <n v="0"/>
    <s v="Live"/>
    <n v="4"/>
    <s v="-"/>
    <s v="-"/>
  </r>
  <r>
    <x v="17"/>
    <x v="17"/>
    <x v="1"/>
    <s v="Tue"/>
    <s v="Morning office ride"/>
    <s v="JP Nagar"/>
    <s v="Lavelle Road"/>
    <s v="-"/>
    <x v="3"/>
    <n v="0"/>
    <s v="oneway"/>
    <s v="0:38"/>
    <x v="18"/>
    <n v="18.789473684210527"/>
    <x v="18"/>
    <n v="0"/>
    <s v="Live"/>
    <n v="2"/>
    <s v="-"/>
    <s v="-"/>
  </r>
  <r>
    <x v="18"/>
    <x v="18"/>
    <x v="1"/>
    <s v="Thu"/>
    <s v="Evening office ride"/>
    <s v="Lavelle Road"/>
    <s v="JP Nagar"/>
    <s v="-"/>
    <x v="3"/>
    <n v="0"/>
    <s v="oneway"/>
    <s v="0:48"/>
    <x v="19"/>
    <n v="16.125"/>
    <x v="19"/>
    <n v="0"/>
    <s v="Live"/>
    <n v="1"/>
    <s v="-"/>
    <s v="-"/>
  </r>
  <r>
    <x v="18"/>
    <x v="18"/>
    <x v="1"/>
    <s v="Thu"/>
    <s v="Morning office ride"/>
    <s v="JP Nagar"/>
    <s v="Lavelle Road"/>
    <s v="-"/>
    <x v="3"/>
    <n v="0"/>
    <s v="oneway"/>
    <s v="0:37"/>
    <x v="20"/>
    <n v="18.762162162162163"/>
    <x v="20"/>
    <n v="0"/>
    <s v="Live"/>
    <n v="2"/>
    <s v="-"/>
    <s v="-"/>
  </r>
  <r>
    <x v="19"/>
    <x v="19"/>
    <x v="1"/>
    <s v="Tue"/>
    <s v="Evening office ride"/>
    <s v="Lavelle Road"/>
    <s v="JP Nagar"/>
    <s v="-"/>
    <x v="3"/>
    <n v="0"/>
    <s v="oneway"/>
    <s v="0:52"/>
    <x v="21"/>
    <n v="17.584615384615383"/>
    <x v="21"/>
    <n v="0"/>
    <s v="Live"/>
    <n v="2"/>
    <s v="-"/>
    <s v="-"/>
  </r>
  <r>
    <x v="19"/>
    <x v="19"/>
    <x v="1"/>
    <s v="Tue"/>
    <s v="Morning office ride"/>
    <s v="JP Nagar"/>
    <s v="Lavelle Road"/>
    <s v="-"/>
    <x v="3"/>
    <n v="0"/>
    <s v="oneway"/>
    <s v="0:37"/>
    <x v="22"/>
    <n v="19.037837837837838"/>
    <x v="22"/>
    <n v="0"/>
    <s v="Live"/>
    <n v="5"/>
    <s v="-"/>
    <s v="-"/>
  </r>
  <r>
    <x v="20"/>
    <x v="20"/>
    <x v="1"/>
    <s v="Sun"/>
    <s v="Sunday training ride"/>
    <s v="JP Nagar"/>
    <s v="Hebbal Circle"/>
    <s v="Sankey Tank"/>
    <x v="0"/>
    <n v="1"/>
    <s v="roundtrip"/>
    <s v="1:56"/>
    <x v="23"/>
    <n v="23.606896551724137"/>
    <x v="23"/>
    <n v="0"/>
    <s v="Live"/>
    <n v="6"/>
    <s v="Airlines Hotel"/>
    <s v="-"/>
  </r>
  <r>
    <x v="21"/>
    <x v="21"/>
    <x v="1"/>
    <s v="Sun"/>
    <s v="Evening coffee sprint"/>
    <s v="JP Nagar"/>
    <s v="Jayanagar 5th block"/>
    <s v="-"/>
    <x v="2"/>
    <n v="0"/>
    <s v="roundtrip"/>
    <s v="0:34"/>
    <x v="24"/>
    <n v="18.547058823529412"/>
    <x v="24"/>
    <n v="0"/>
    <s v="Live"/>
    <n v="3"/>
    <s v="A2B"/>
    <s v="-"/>
  </r>
  <r>
    <x v="21"/>
    <x v="21"/>
    <x v="1"/>
    <s v="Sun"/>
    <s v="Sunday bfast ride"/>
    <s v="JP Nagar"/>
    <s v="Race Course Road"/>
    <s v="-"/>
    <x v="0"/>
    <n v="1"/>
    <s v="roundtrip"/>
    <s v="1:51"/>
    <x v="25"/>
    <n v="21.83243243243243"/>
    <x v="25"/>
    <s v="3g"/>
    <s v="Live"/>
    <n v="2"/>
    <s v="Airlines Hotel"/>
    <s v="-"/>
  </r>
  <r>
    <x v="22"/>
    <x v="22"/>
    <x v="1"/>
    <s v="Wed"/>
    <s v="Evening Ride"/>
    <s v="Lavelle Road"/>
    <s v="JP Nagar"/>
    <s v="-"/>
    <x v="3"/>
    <n v="0"/>
    <s v="oneway"/>
    <s v="0:45"/>
    <x v="26"/>
    <n v="19.773333333333333"/>
    <x v="26"/>
    <n v="0"/>
    <s v="Live"/>
    <n v="2"/>
    <s v="-"/>
    <s v="-"/>
  </r>
  <r>
    <x v="22"/>
    <x v="22"/>
    <x v="1"/>
    <s v="Wed"/>
    <s v="Office ride"/>
    <s v="JP Nagar"/>
    <s v="Lavelle Road"/>
    <s v="-"/>
    <x v="3"/>
    <n v="0"/>
    <s v="oneway"/>
    <s v="0:39"/>
    <x v="27"/>
    <n v="19.769230769230766"/>
    <x v="27"/>
    <n v="0"/>
    <s v="Live"/>
    <n v="2"/>
    <s v="-"/>
    <s v="-"/>
  </r>
  <r>
    <x v="23"/>
    <x v="23"/>
    <x v="1"/>
    <s v="Sun"/>
    <s v="Evening coffee sprint"/>
    <s v="JP Nagar"/>
    <s v="Jayanagar 5th block"/>
    <s v="-"/>
    <x v="2"/>
    <n v="0"/>
    <s v="roundtrip"/>
    <s v="0:44"/>
    <x v="28"/>
    <n v="19.663636363636364"/>
    <x v="28"/>
    <n v="0"/>
    <s v="Live"/>
    <n v="2"/>
    <s v="A2B"/>
    <s v="-"/>
  </r>
  <r>
    <x v="23"/>
    <x v="23"/>
    <x v="1"/>
    <s v="Sun"/>
    <s v="New 50 km PR"/>
    <s v="JP Nagar"/>
    <s v="Hebbal Circle"/>
    <s v="-"/>
    <x v="0"/>
    <n v="1"/>
    <s v="roundtrip"/>
    <s v="1:58"/>
    <x v="29"/>
    <n v="25.530508474576269"/>
    <x v="29"/>
    <n v="0"/>
    <s v="Live"/>
    <n v="5"/>
    <s v="Airlines Hotel"/>
    <s v="new 50km PR"/>
  </r>
  <r>
    <x v="24"/>
    <x v="24"/>
    <x v="1"/>
    <s v="Tue"/>
    <s v="Rain-fed office ride"/>
    <s v="Lavelle Road"/>
    <s v="JP Nagar"/>
    <s v="-"/>
    <x v="3"/>
    <n v="0"/>
    <s v="oneway"/>
    <s v="0:45"/>
    <x v="30"/>
    <n v="20.2"/>
    <x v="18"/>
    <n v="0"/>
    <s v="Live"/>
    <n v="5"/>
    <s v="-"/>
    <s v="Rains"/>
  </r>
  <r>
    <x v="24"/>
    <x v="24"/>
    <x v="1"/>
    <s v="Tue"/>
    <s v="Office ride"/>
    <s v="JP Nagar"/>
    <s v="Lavelle Road"/>
    <s v="-"/>
    <x v="3"/>
    <n v="0"/>
    <s v="oneway"/>
    <s v="0:35"/>
    <x v="31"/>
    <n v="21.72"/>
    <x v="27"/>
    <s v="1g"/>
    <s v="Live"/>
    <n v="6"/>
    <s v="-"/>
    <s v="-"/>
  </r>
  <r>
    <x v="25"/>
    <x v="25"/>
    <x v="1"/>
    <s v="Sun"/>
    <s v="Brahmins bfast ride"/>
    <s v="JP Nagar"/>
    <s v="Jayanagar 5th block"/>
    <s v="-"/>
    <x v="2"/>
    <n v="0"/>
    <s v="roundtrip"/>
    <s v="0:28"/>
    <x v="32"/>
    <n v="20.335714285714285"/>
    <x v="30"/>
    <n v="0"/>
    <s v="Live"/>
    <n v="4"/>
    <s v="Fake Brahmins"/>
    <s v="-"/>
  </r>
  <r>
    <x v="26"/>
    <x v="26"/>
    <x v="1"/>
    <s v="Sun"/>
    <s v="Morning training - pedal breakdown :("/>
    <s v="JP Nagar"/>
    <s v="Race Course Road"/>
    <s v="-"/>
    <x v="0"/>
    <n v="1"/>
    <s v="roundtrip"/>
    <s v="1:34"/>
    <x v="33"/>
    <n v="21.574468085106382"/>
    <x v="31"/>
    <n v="0"/>
    <s v="Live"/>
    <n v="4"/>
    <s v="Airlines Hotel"/>
    <s v="pedal breakdown"/>
  </r>
  <r>
    <x v="27"/>
    <x v="27"/>
    <x v="1"/>
    <s v="Thu"/>
    <s v="Night office ride"/>
    <s v="Lavelle Road"/>
    <s v="JP Nagar"/>
    <s v="-"/>
    <x v="3"/>
    <n v="0"/>
    <s v="oneway"/>
    <s v="0:30"/>
    <x v="34"/>
    <n v="24"/>
    <x v="8"/>
    <n v="0"/>
    <s v="Later"/>
    <n v="1"/>
    <s v="-"/>
    <s v="-"/>
  </r>
  <r>
    <x v="27"/>
    <x v="27"/>
    <x v="1"/>
    <s v="Thu"/>
    <s v="Morning office ride"/>
    <s v="JP Nagar"/>
    <s v="Lavelle Road"/>
    <s v="-"/>
    <x v="3"/>
    <n v="0"/>
    <s v="oneway"/>
    <s v="0:40"/>
    <x v="35"/>
    <n v="18.465000000000003"/>
    <x v="24"/>
    <n v="0"/>
    <s v="Live"/>
    <n v="4"/>
    <s v="-"/>
    <s v="-"/>
  </r>
  <r>
    <x v="28"/>
    <x v="28"/>
    <x v="1"/>
    <s v="Sun"/>
    <s v="Morning training ride"/>
    <s v="JP Nagar"/>
    <s v="Hebbal Circle"/>
    <s v="-"/>
    <x v="0"/>
    <n v="1"/>
    <s v="roundtrip"/>
    <s v="2:25"/>
    <x v="36"/>
    <n v="21.028965517241382"/>
    <x v="32"/>
    <s v="1sil"/>
    <s v="Live"/>
    <n v="3"/>
    <s v="Airlines Hotel"/>
    <s v="-"/>
  </r>
  <r>
    <x v="29"/>
    <x v="29"/>
    <x v="1"/>
    <s v="Wed"/>
    <s v="Night office ride"/>
    <s v="Lavelle Road"/>
    <s v="JP Nagar"/>
    <s v="-"/>
    <x v="3"/>
    <n v="0"/>
    <s v="oneway"/>
    <s v="0:44"/>
    <x v="37"/>
    <n v="18.327272727272728"/>
    <x v="33"/>
    <s v="1bro"/>
    <s v="Live"/>
    <n v="5"/>
    <s v="-"/>
    <s v="-"/>
  </r>
  <r>
    <x v="29"/>
    <x v="29"/>
    <x v="1"/>
    <s v="Wed"/>
    <s v="Morning commute"/>
    <s v="JP Nagar"/>
    <s v="Lavelle Road"/>
    <s v="-"/>
    <x v="3"/>
    <n v="0"/>
    <s v="oneway"/>
    <s v="0:38"/>
    <x v="38"/>
    <n v="18.852631578947367"/>
    <x v="24"/>
    <s v="1sil"/>
    <s v="Live"/>
    <n v="2"/>
    <s v="-"/>
    <s v="-"/>
  </r>
  <r>
    <x v="30"/>
    <x v="30"/>
    <x v="1"/>
    <s v="Mon"/>
    <s v="Night commute"/>
    <s v="Lavelle Road"/>
    <s v="JP Nagar"/>
    <s v="-"/>
    <x v="3"/>
    <n v="0"/>
    <s v="oneway"/>
    <s v="0:37"/>
    <x v="39"/>
    <n v="20.156756756756756"/>
    <x v="34"/>
    <s v="1sil"/>
    <s v="Live"/>
    <n v="4"/>
    <s v="-"/>
    <s v="-"/>
  </r>
  <r>
    <x v="30"/>
    <x v="30"/>
    <x v="1"/>
    <s v="Mon"/>
    <s v="Remnant morning commute"/>
    <s v="JP Nagar"/>
    <s v="Lavelle Road"/>
    <s v="-"/>
    <x v="3"/>
    <n v="0"/>
    <s v="oneway"/>
    <s v="0:20"/>
    <x v="40"/>
    <n v="21"/>
    <x v="35"/>
    <n v="0"/>
    <s v="Live"/>
    <n v="3"/>
    <s v="-"/>
    <s v="-"/>
  </r>
  <r>
    <x v="30"/>
    <x v="30"/>
    <x v="1"/>
    <s v="Mon"/>
    <s v="Morning commute - strava dies :("/>
    <s v="JP Nagar"/>
    <s v="Lavelle Road"/>
    <s v="-"/>
    <x v="3"/>
    <n v="0"/>
    <s v="oneway"/>
    <s v="0:15"/>
    <x v="41"/>
    <n v="27.52"/>
    <x v="35"/>
    <n v="0"/>
    <s v="Live"/>
    <n v="4"/>
    <s v="-"/>
    <s v="Strava Dies midway"/>
  </r>
  <r>
    <x v="31"/>
    <x v="31"/>
    <x v="1"/>
    <s v="Wed"/>
    <s v="Evening commute"/>
    <s v="Lavelle Road"/>
    <s v="JP Nagar"/>
    <s v="-"/>
    <x v="3"/>
    <n v="0"/>
    <s v="oneway"/>
    <s v="0:40"/>
    <x v="42"/>
    <n v="19.830000000000002"/>
    <x v="36"/>
    <s v="3(1sil,1g,1bro)"/>
    <s v="Live"/>
    <n v="3"/>
    <s v="-"/>
    <s v="-"/>
  </r>
  <r>
    <x v="31"/>
    <x v="31"/>
    <x v="1"/>
    <s v="Wed"/>
    <s v="Morning commute"/>
    <s v="JP Nagar"/>
    <s v="Lavelle Road"/>
    <s v="-"/>
    <x v="3"/>
    <n v="0"/>
    <s v="oneway"/>
    <s v="0:39"/>
    <x v="43"/>
    <n v="20.215384615384615"/>
    <x v="37"/>
    <n v="0"/>
    <s v="Live"/>
    <n v="6"/>
    <s v="-"/>
    <s v="-"/>
  </r>
  <r>
    <x v="32"/>
    <x v="32"/>
    <x v="1"/>
    <s v="Sun"/>
    <s v="Sunday training ride"/>
    <s v="JP Nagar"/>
    <s v="Golf Course Junction"/>
    <s v="-"/>
    <x v="0"/>
    <n v="1"/>
    <s v="roundtrip"/>
    <s v="1:42"/>
    <x v="44"/>
    <n v="22.235294117647058"/>
    <x v="38"/>
    <s v="1bro"/>
    <s v="Live"/>
    <n v="6"/>
    <s v="Airlines Hotel"/>
    <s v="-"/>
  </r>
  <r>
    <x v="33"/>
    <x v="33"/>
    <x v="1"/>
    <s v="Sun"/>
    <s v="Sunday training ride - strava dies midway"/>
    <s v="JP Nagar"/>
    <s v="-"/>
    <s v="-"/>
    <x v="0"/>
    <n v="1"/>
    <s v="roundtrip"/>
    <s v="1:45"/>
    <x v="8"/>
    <n v="22.857142857142858"/>
    <x v="8"/>
    <n v="0"/>
    <s v="Later"/>
    <n v="2"/>
    <s v="Airlines Hotel"/>
    <s v="Strava Dies midway"/>
  </r>
  <r>
    <x v="34"/>
    <x v="34"/>
    <x v="1"/>
    <s v="Mon"/>
    <s v="Evening office ride"/>
    <s v="Lavelle Road"/>
    <s v="JP Nagar"/>
    <s v="-"/>
    <x v="3"/>
    <n v="0"/>
    <s v="oneway"/>
    <s v="0:44"/>
    <x v="45"/>
    <n v="19.172727272727276"/>
    <x v="33"/>
    <n v="0"/>
    <s v="Live"/>
    <n v="3"/>
    <s v="-"/>
    <s v="-"/>
  </r>
  <r>
    <x v="34"/>
    <x v="34"/>
    <x v="1"/>
    <s v="Mon"/>
    <s v="Morning office ride"/>
    <s v="JP Nagar"/>
    <s v="Lavelle Road"/>
    <s v="-"/>
    <x v="3"/>
    <n v="0"/>
    <s v="oneway"/>
    <s v="0:40"/>
    <x v="46"/>
    <n v="18.48"/>
    <x v="27"/>
    <s v="1g"/>
    <s v="Live"/>
    <n v="2"/>
    <s v="-"/>
    <s v="-"/>
  </r>
  <r>
    <x v="35"/>
    <x v="35"/>
    <x v="1"/>
    <s v="Tue"/>
    <s v="Evening office ride"/>
    <s v="Lavelle Road"/>
    <s v="JP Nagar"/>
    <s v="-"/>
    <x v="3"/>
    <n v="0"/>
    <s v="oneway"/>
    <s v="0:41"/>
    <x v="47"/>
    <n v="20.31219512195122"/>
    <x v="33"/>
    <n v="0"/>
    <s v="Live"/>
    <n v="6"/>
    <s v="-"/>
    <s v="-"/>
  </r>
  <r>
    <x v="35"/>
    <x v="35"/>
    <x v="1"/>
    <s v="Tue"/>
    <s v="Morning office ride"/>
    <s v="JP Nagar"/>
    <s v="Lavelle Road"/>
    <s v="-"/>
    <x v="3"/>
    <n v="0"/>
    <s v="oneway"/>
    <s v="0:42"/>
    <x v="4"/>
    <n v="19.5"/>
    <x v="37"/>
    <n v="0"/>
    <s v="Live"/>
    <n v="5"/>
    <s v="-"/>
    <s v="-"/>
  </r>
  <r>
    <x v="36"/>
    <x v="36"/>
    <x v="1"/>
    <s v="Sun"/>
    <s v="Evening shopping"/>
    <s v="JP Nagar"/>
    <s v="Decathlon Bannerghatta"/>
    <s v="-"/>
    <x v="1"/>
    <n v="0"/>
    <s v="roundtrip"/>
    <s v="0:43"/>
    <x v="48"/>
    <n v="15.809302325581395"/>
    <x v="39"/>
    <s v="6(5g,1sil)"/>
    <s v="Live"/>
    <n v="2"/>
    <s v="-"/>
    <s v="-"/>
  </r>
  <r>
    <x v="36"/>
    <x v="36"/>
    <x v="1"/>
    <s v="Sun"/>
    <s v="Sunday morning training"/>
    <s v="JP Nagar"/>
    <s v="Byappannahalli"/>
    <s v="-"/>
    <x v="0"/>
    <n v="1"/>
    <s v="roundtrip"/>
    <s v="2:31"/>
    <x v="49"/>
    <n v="22.128476821192052"/>
    <x v="40"/>
    <s v="1bro"/>
    <s v="Live"/>
    <n v="4"/>
    <s v="Airlines Hotel"/>
    <s v="Meeting friends"/>
  </r>
  <r>
    <x v="37"/>
    <x v="37"/>
    <x v="1"/>
    <s v="Wed"/>
    <s v="Evening Ride"/>
    <s v="Lavelle Road"/>
    <s v="JP Nagar"/>
    <s v="-"/>
    <x v="3"/>
    <n v="0"/>
    <s v="oneway"/>
    <s v="0:49"/>
    <x v="50"/>
    <n v="18.514285714285712"/>
    <x v="20"/>
    <n v="0"/>
    <s v="Live"/>
    <n v="5"/>
    <s v="-"/>
    <s v="-"/>
  </r>
  <r>
    <x v="37"/>
    <x v="37"/>
    <x v="1"/>
    <s v="Wed"/>
    <s v="Morning commute"/>
    <s v="JP Nagar"/>
    <s v="Lavelle Road"/>
    <s v="-"/>
    <x v="3"/>
    <n v="0"/>
    <s v="oneway"/>
    <s v="0:45"/>
    <x v="51"/>
    <n v="18.866666666666667"/>
    <x v="37"/>
    <n v="0"/>
    <s v="Live"/>
    <n v="6"/>
    <s v="-"/>
    <s v="-"/>
  </r>
  <r>
    <x v="38"/>
    <x v="38"/>
    <x v="1"/>
    <s v="Mon"/>
    <s v="Evening commute"/>
    <s v="Lavelle Road"/>
    <s v="JP Nagar"/>
    <s v="-"/>
    <x v="3"/>
    <n v="0"/>
    <s v="oneway"/>
    <s v="0:45"/>
    <x v="52"/>
    <n v="18.186666666666667"/>
    <x v="16"/>
    <n v="0"/>
    <s v="Live"/>
    <n v="2"/>
    <s v="-"/>
    <s v="-"/>
  </r>
  <r>
    <x v="38"/>
    <x v="38"/>
    <x v="1"/>
    <s v="Mon"/>
    <s v="Back to the grind - morning commute"/>
    <s v="JP Nagar"/>
    <s v="Lavelle Road"/>
    <s v="-"/>
    <x v="3"/>
    <n v="0"/>
    <s v="oneway"/>
    <s v="0:51"/>
    <x v="53"/>
    <n v="15.894117647058824"/>
    <x v="36"/>
    <s v="1sil"/>
    <s v="Live"/>
    <n v="4"/>
    <s v="-"/>
    <s v="-"/>
  </r>
  <r>
    <x v="39"/>
    <x v="39"/>
    <x v="2"/>
    <s v="Sun"/>
    <s v="Lunch Ride"/>
    <s v="JP Nagar"/>
    <s v="Decathlon Bannerghatta"/>
    <s v="-"/>
    <x v="1"/>
    <n v="0"/>
    <s v="oneway"/>
    <s v="0:16"/>
    <x v="54"/>
    <n v="22.3125"/>
    <x v="41"/>
    <s v="3(2g,1sil)"/>
    <s v="Live"/>
    <n v="3"/>
    <s v="-"/>
    <s v="-"/>
  </r>
  <r>
    <x v="40"/>
    <x v="40"/>
    <x v="2"/>
    <s v="Thu"/>
    <s v="Evening office ride"/>
    <s v="Lavelle Road"/>
    <s v="JP Nagar"/>
    <s v="-"/>
    <x v="3"/>
    <n v="0"/>
    <s v="oneway"/>
    <s v="0:44"/>
    <x v="22"/>
    <n v="16.009090909090911"/>
    <x v="42"/>
    <n v="0"/>
    <s v="Live"/>
    <n v="6"/>
    <s v="-"/>
    <s v="-"/>
  </r>
  <r>
    <x v="40"/>
    <x v="40"/>
    <x v="2"/>
    <s v="Thu"/>
    <s v="Morning Office Ride"/>
    <s v="JP Nagar"/>
    <s v="Lavelle Road"/>
    <s v="-"/>
    <x v="3"/>
    <n v="0"/>
    <s v="oneway"/>
    <s v="0:33"/>
    <x v="55"/>
    <n v="18.545454545454543"/>
    <x v="43"/>
    <n v="0"/>
    <s v="Live"/>
    <n v="2"/>
    <s v="-"/>
    <s v="-"/>
  </r>
  <r>
    <x v="41"/>
    <x v="41"/>
    <x v="2"/>
    <s v="Sun"/>
    <s v="Sunday casual ride"/>
    <s v="JP Nagar"/>
    <s v="Hebbal Circle"/>
    <s v="-"/>
    <x v="0"/>
    <n v="1"/>
    <s v="roundtrip"/>
    <s v="2:10"/>
    <x v="56"/>
    <n v="23.53846153846154"/>
    <x v="8"/>
    <n v="0"/>
    <s v="Later"/>
    <n v="5"/>
    <s v="-"/>
    <s v="-"/>
  </r>
  <r>
    <x v="42"/>
    <x v="42"/>
    <x v="2"/>
    <s v="Thu"/>
    <s v="Evening office ride - shit traffic"/>
    <s v="Lavelle Road"/>
    <s v="JP Nagar"/>
    <s v="-"/>
    <x v="3"/>
    <n v="0"/>
    <s v="oneway"/>
    <s v="0:47"/>
    <x v="57"/>
    <n v="15.408510638297873"/>
    <x v="16"/>
    <n v="0"/>
    <s v="Live"/>
    <n v="2"/>
    <s v="-"/>
    <s v="-"/>
  </r>
  <r>
    <x v="42"/>
    <x v="42"/>
    <x v="2"/>
    <s v="Thu"/>
    <s v="Morning office ride"/>
    <s v="JP Nagar"/>
    <s v="Lavelle Road"/>
    <s v="-"/>
    <x v="3"/>
    <n v="0"/>
    <s v="oneway"/>
    <s v="0:36"/>
    <x v="58"/>
    <n v="16.8"/>
    <x v="43"/>
    <n v="0"/>
    <s v="Live"/>
    <n v="6"/>
    <s v="-"/>
    <s v="-"/>
  </r>
  <r>
    <x v="43"/>
    <x v="43"/>
    <x v="2"/>
    <s v="Mon"/>
    <s v="Centurion ride"/>
    <s v="JP Nagar"/>
    <s v="Airport"/>
    <s v="-"/>
    <x v="0"/>
    <n v="1"/>
    <s v="roundtrip"/>
    <s v="4:18"/>
    <x v="59"/>
    <n v="24.234883720930231"/>
    <x v="44"/>
    <s v="22(10g,4sil,8bro)"/>
    <s v="Live"/>
    <n v="5"/>
    <s v="Airport CCD"/>
    <s v="Leg Tan phase, co-rider: Saransh Sinha"/>
  </r>
  <r>
    <x v="44"/>
    <x v="44"/>
    <x v="2"/>
    <s v="Sun"/>
    <s v="Morning Ride - semi centurion"/>
    <s v="JP Nagar"/>
    <s v="Hebbal Circle"/>
    <s v="-"/>
    <x v="0"/>
    <n v="1"/>
    <s v="roundtrip"/>
    <s v="2:16"/>
    <x v="60"/>
    <n v="22.751470588235296"/>
    <x v="40"/>
    <s v="5(3sil,2bro)"/>
    <s v="Live"/>
    <n v="5"/>
    <s v="-"/>
    <s v="-"/>
  </r>
  <r>
    <x v="45"/>
    <x v="45"/>
    <x v="2"/>
    <s v="Sun"/>
    <s v="Centurion ride - gran frondo check"/>
    <s v="JP Nagar"/>
    <s v="Airport"/>
    <s v="Decathlon bannerghatta"/>
    <x v="0"/>
    <n v="1"/>
    <s v="roundtrip"/>
    <s v="4:52"/>
    <x v="61"/>
    <n v="23.704109589041092"/>
    <x v="45"/>
    <s v="24(10g,11sil,3bro)"/>
    <s v="Live"/>
    <n v="3"/>
    <s v="Airport CCD"/>
    <s v="Gran Frondo - Leg Tan phase"/>
  </r>
  <r>
    <x v="46"/>
    <x v="46"/>
    <x v="2"/>
    <s v="Sun"/>
    <s v="Morning leisure ride - document fetch"/>
    <s v="JP Nagar"/>
    <s v="Indiranagar"/>
    <s v="-"/>
    <x v="1"/>
    <n v="0"/>
    <s v="roundtrip"/>
    <s v="1:45"/>
    <x v="62"/>
    <n v="20.445714285714285"/>
    <x v="46"/>
    <s v="4(3g,1sil)"/>
    <s v="Live"/>
    <n v="4"/>
    <s v="Aunt’s house"/>
    <s v="Passport document fetch"/>
  </r>
  <r>
    <x v="47"/>
    <x v="47"/>
    <x v="2"/>
    <s v="Wed"/>
    <s v="Evening Ride"/>
    <s v="Lavelle Road"/>
    <s v="JP Nagar"/>
    <s v="-"/>
    <x v="3"/>
    <n v="0"/>
    <s v="oneway"/>
    <s v="0:47"/>
    <x v="63"/>
    <n v="15.217021276595744"/>
    <x v="33"/>
    <n v="0"/>
    <s v="Live"/>
    <n v="0"/>
    <s v="-"/>
    <s v="-"/>
  </r>
  <r>
    <x v="47"/>
    <x v="47"/>
    <x v="2"/>
    <s v="Wed"/>
    <s v="Morning office ride"/>
    <s v="JP Nagar"/>
    <s v="Lavelle Road"/>
    <s v="-"/>
    <x v="3"/>
    <n v="0"/>
    <s v="oneway"/>
    <s v="0:33"/>
    <x v="64"/>
    <n v="18.799999999999997"/>
    <x v="43"/>
    <n v="0"/>
    <s v="Live"/>
    <n v="3"/>
    <s v="-"/>
    <s v="-"/>
  </r>
  <r>
    <x v="48"/>
    <x v="48"/>
    <x v="2"/>
    <s v="Sun"/>
    <s v="Blitzkrieg Centurion - new PR"/>
    <s v="JP Nagar"/>
    <s v="Airport"/>
    <s v="-"/>
    <x v="0"/>
    <n v="1"/>
    <s v="roundtrip"/>
    <s v="4:12"/>
    <x v="65"/>
    <n v="24.147619047619045"/>
    <x v="47"/>
    <s v="24(18g,5sil,1br)"/>
    <s v="Live"/>
    <n v="5"/>
    <s v="Airport CCD"/>
    <s v="New 100km PR, leg tan phase"/>
  </r>
  <r>
    <x v="49"/>
    <x v="49"/>
    <x v="2"/>
    <s v="Wed"/>
    <s v="Evening office ride"/>
    <s v="Mission Road"/>
    <s v="JP Nagar"/>
    <s v="-"/>
    <x v="3"/>
    <n v="0"/>
    <s v="oneway"/>
    <s v="0:38"/>
    <x v="5"/>
    <n v="17.652631578947368"/>
    <x v="48"/>
    <n v="0"/>
    <s v="Live"/>
    <n v="2"/>
    <s v="-"/>
    <s v="-"/>
  </r>
  <r>
    <x v="49"/>
    <x v="49"/>
    <x v="2"/>
    <s v="Wed"/>
    <s v="Morning office ride"/>
    <s v="JP Nagar"/>
    <s v="Lavelle Road"/>
    <s v="-"/>
    <x v="3"/>
    <n v="0"/>
    <s v="oneway"/>
    <s v="0:42"/>
    <x v="66"/>
    <n v="16.62857142857143"/>
    <x v="43"/>
    <n v="0"/>
    <s v="Live"/>
    <n v="2"/>
    <s v="-"/>
    <s v="-"/>
  </r>
  <r>
    <x v="50"/>
    <x v="50"/>
    <x v="2"/>
    <s v="Wed"/>
    <s v="Evening office ride"/>
    <s v="Mission Road"/>
    <s v="JP Nagar"/>
    <s v="-"/>
    <x v="3"/>
    <n v="0"/>
    <s v="oneway"/>
    <s v="0:45"/>
    <x v="67"/>
    <n v="16.599999999999998"/>
    <x v="49"/>
    <n v="0"/>
    <s v="Live"/>
    <n v="2"/>
    <s v="-"/>
    <s v="-"/>
  </r>
  <r>
    <x v="50"/>
    <x v="50"/>
    <x v="2"/>
    <s v="Wed"/>
    <s v="Morning office ride"/>
    <s v="JP Nagar"/>
    <s v="Lavelle Road"/>
    <s v="-"/>
    <x v="3"/>
    <n v="0"/>
    <s v="oneway"/>
    <s v="0:34"/>
    <x v="68"/>
    <n v="18.741176470588233"/>
    <x v="43"/>
    <n v="0"/>
    <s v="Live"/>
    <n v="4"/>
    <s v="-"/>
    <s v="-"/>
  </r>
  <r>
    <x v="51"/>
    <x v="51"/>
    <x v="2"/>
    <s v="Mon"/>
    <s v="Back from the bike shop - bots"/>
    <s v="JP Nagar"/>
    <s v="BOTS Jayanagar"/>
    <s v="-"/>
    <x v="1"/>
    <n v="0"/>
    <s v="oneway"/>
    <s v="0:20"/>
    <x v="69"/>
    <n v="16.8"/>
    <x v="8"/>
    <n v="0"/>
    <s v="Later"/>
    <n v="2"/>
    <s v="-"/>
    <s v="Bike Repair"/>
  </r>
  <r>
    <x v="52"/>
    <x v="52"/>
    <x v="2"/>
    <s v="Sun"/>
    <s v="Lunch Ride - ride to the bike shop , bots"/>
    <s v="BOTS Jayanagar"/>
    <s v="JP Nagar"/>
    <s v="-"/>
    <x v="1"/>
    <n v="0"/>
    <s v="oneway"/>
    <s v="0:22"/>
    <x v="70"/>
    <n v="17.127272727272729"/>
    <x v="50"/>
    <s v="1bro"/>
    <s v="Live"/>
    <n v="3"/>
    <s v="-"/>
    <s v="Bike Repair"/>
  </r>
  <r>
    <x v="52"/>
    <x v="52"/>
    <x v="2"/>
    <s v="Sun"/>
    <s v="Flash of the two worlds"/>
    <s v="JP Nagar"/>
    <s v="Hebbal Circle"/>
    <s v="-"/>
    <x v="0"/>
    <n v="1"/>
    <s v="roundtrip"/>
    <s v="2:10"/>
    <x v="71"/>
    <n v="23.07692307692308"/>
    <x v="8"/>
    <n v="0"/>
    <s v="Later"/>
    <n v="2"/>
    <s v="-"/>
    <s v="-"/>
  </r>
  <r>
    <x v="53"/>
    <x v="53"/>
    <x v="2"/>
    <s v="Fri"/>
    <s v="Evening office ride"/>
    <s v="Mission Road"/>
    <s v="JP Nagar"/>
    <s v="-"/>
    <x v="3"/>
    <n v="0"/>
    <s v="oneway"/>
    <s v="0:41"/>
    <x v="72"/>
    <n v="17.136585365853659"/>
    <x v="18"/>
    <n v="0"/>
    <s v="Live"/>
    <n v="1"/>
    <s v="-"/>
    <s v="-"/>
  </r>
  <r>
    <x v="53"/>
    <x v="53"/>
    <x v="2"/>
    <s v="Fri"/>
    <s v="Morning office ride"/>
    <s v="JP Nagar"/>
    <s v="Lavelle Road"/>
    <s v="-"/>
    <x v="3"/>
    <n v="0"/>
    <s v="oneway"/>
    <s v="0:39"/>
    <x v="73"/>
    <n v="17.123076923076923"/>
    <x v="43"/>
    <n v="0"/>
    <s v="Live"/>
    <n v="1"/>
    <s v="-"/>
    <s v="-"/>
  </r>
  <r>
    <x v="54"/>
    <x v="54"/>
    <x v="2"/>
    <s v="Mon"/>
    <s v="CTR breakfast ride - race course road."/>
    <s v="JP Nagar"/>
    <s v="CTR Malleshwaram"/>
    <s v="-"/>
    <x v="0"/>
    <n v="1"/>
    <s v="roundtrip"/>
    <s v="2:23"/>
    <x v="74"/>
    <n v="20.697902097902098"/>
    <x v="51"/>
    <s v="2(1sil,1bro)"/>
    <s v="Live"/>
    <n v="3"/>
    <s v="CTR Malleshwaram"/>
    <s v="-"/>
  </r>
  <r>
    <x v="55"/>
    <x v="55"/>
    <x v="2"/>
    <s v="Sun"/>
    <s v="Morning ride - remnant 50"/>
    <s v="JP Nagar"/>
    <s v="CV Raman Road"/>
    <s v="-"/>
    <x v="0"/>
    <n v="1"/>
    <s v="roundtrip"/>
    <s v="0:16"/>
    <x v="75"/>
    <n v="22.5"/>
    <x v="8"/>
    <n v="0"/>
    <s v="Later"/>
    <n v="2"/>
    <s v="Indian Coffee House"/>
    <s v="tyre goes flat, get an uber xl, complete ride"/>
  </r>
  <r>
    <x v="55"/>
    <x v="55"/>
    <x v="2"/>
    <s v="Sun"/>
    <s v="Timeline breach - eventful sunday morning ride - ride, flat, uber xl, fix tyre, ride back"/>
    <s v="JP Nagar"/>
    <s v="CV Raman Road"/>
    <s v="-"/>
    <x v="0"/>
    <n v="1"/>
    <s v="roundtrip"/>
    <s v="2:00"/>
    <x v="76"/>
    <n v="22.385000000000002"/>
    <x v="52"/>
    <s v="3(1g,2bro)"/>
    <s v="Live"/>
    <n v="6"/>
    <s v="Indian Coffee House"/>
    <s v="-"/>
  </r>
  <r>
    <x v="56"/>
    <x v="56"/>
    <x v="2"/>
    <s v="Wed"/>
    <s v="Midweek training ride - rainfed"/>
    <s v="JP Nagar"/>
    <s v="MG Road "/>
    <s v="-"/>
    <x v="0"/>
    <n v="1"/>
    <s v="roundtrip"/>
    <s v="1:18"/>
    <x v="77"/>
    <n v="23.26923076923077"/>
    <x v="53"/>
    <s v="5(1g,2sil,2bro)"/>
    <s v="Live"/>
    <n v="3"/>
    <s v="-"/>
    <s v="newer routes, co-rider: Saransh Sinha, rains"/>
  </r>
  <r>
    <x v="57"/>
    <x v="57"/>
    <x v="2"/>
    <s v="Thu"/>
    <s v="Evening Ride - office"/>
    <s v="Mission Road"/>
    <s v="JP Nagar"/>
    <s v="-"/>
    <x v="3"/>
    <n v="0"/>
    <s v="oneway"/>
    <s v="0:38"/>
    <x v="78"/>
    <n v="17.147368421052633"/>
    <x v="20"/>
    <n v="0"/>
    <s v="Live"/>
    <n v="2"/>
    <s v="-"/>
    <s v="-"/>
  </r>
  <r>
    <x v="57"/>
    <x v="57"/>
    <x v="2"/>
    <s v="Thu"/>
    <s v="Morning Ride - office"/>
    <s v="JP Nagar"/>
    <s v="Mission Road"/>
    <s v="-"/>
    <x v="3"/>
    <n v="0"/>
    <s v="oneway"/>
    <s v="0:37"/>
    <x v="79"/>
    <n v="17.805405405405406"/>
    <x v="54"/>
    <n v="0"/>
    <s v="Live"/>
    <n v="2"/>
    <s v="-"/>
    <s v="-"/>
  </r>
  <r>
    <x v="58"/>
    <x v="58"/>
    <x v="2"/>
    <s v="Tue"/>
    <s v="Evening Ride - office"/>
    <s v="Mission Road"/>
    <s v="JP Nagar"/>
    <s v="-"/>
    <x v="3"/>
    <n v="0"/>
    <s v="oneway"/>
    <s v="0:37"/>
    <x v="80"/>
    <n v="17.448648648648646"/>
    <x v="48"/>
    <n v="0"/>
    <s v="Live"/>
    <n v="3"/>
    <s v="-"/>
    <s v="-"/>
  </r>
  <r>
    <x v="58"/>
    <x v="58"/>
    <x v="2"/>
    <s v="Tue"/>
    <s v="Morning Ride - office"/>
    <s v="JP Nagar"/>
    <s v="Mission Road"/>
    <s v="-"/>
    <x v="3"/>
    <n v="0"/>
    <s v="oneway"/>
    <s v="0:43"/>
    <x v="81"/>
    <n v="14.944186046511629"/>
    <x v="54"/>
    <n v="0"/>
    <s v="Live"/>
    <n v="2"/>
    <s v="-"/>
    <s v="-"/>
  </r>
  <r>
    <x v="59"/>
    <x v="59"/>
    <x v="2"/>
    <s v="Sun"/>
    <s v="Sunday casual ride"/>
    <s v="JP Nagar"/>
    <s v="Cubbon park"/>
    <s v="-"/>
    <x v="0"/>
    <n v="1"/>
    <s v="roundtrip"/>
    <s v="1:40"/>
    <x v="82"/>
    <n v="17.64"/>
    <x v="55"/>
    <s v="3g"/>
    <s v="Live"/>
    <n v="3"/>
    <s v="-"/>
    <s v="tyre goes flat"/>
  </r>
  <r>
    <x v="60"/>
    <x v="60"/>
    <x v="2"/>
    <s v="Sun"/>
    <s v="Bangalore Hyderabad highway"/>
    <s v="JP Nagar"/>
    <s v="Nandi Base"/>
    <s v="-"/>
    <x v="0"/>
    <n v="1"/>
    <s v="roundtrip"/>
    <s v="5:45"/>
    <x v="83"/>
    <n v="22.332173913043476"/>
    <x v="56"/>
    <s v="24(8g,9sil,7bro)"/>
    <s v="Live"/>
    <n v="2"/>
    <s v="Airport CCD, Airlines Hotel, Indian Paratha Company"/>
    <s v="Long Distance PR"/>
  </r>
  <r>
    <x v="61"/>
    <x v="61"/>
    <x v="2"/>
    <s v="Fri"/>
    <s v="Evening office"/>
    <s v="Mission Road"/>
    <s v="JP Nagar"/>
    <s v="-"/>
    <x v="3"/>
    <n v="0"/>
    <s v="oneway"/>
    <s v="0:49"/>
    <x v="84"/>
    <n v="14.804081632653061"/>
    <x v="36"/>
    <n v="0"/>
    <s v="Live"/>
    <n v="1"/>
    <s v="-"/>
    <s v="-"/>
  </r>
  <r>
    <x v="61"/>
    <x v="61"/>
    <x v="2"/>
    <s v="Fri"/>
    <s v="Morning office ride"/>
    <s v="JP Nagar"/>
    <s v="Mission Road"/>
    <s v="-"/>
    <x v="3"/>
    <n v="0"/>
    <s v="oneway"/>
    <s v="0:34"/>
    <x v="85"/>
    <n v="17.947058823529414"/>
    <x v="54"/>
    <n v="0"/>
    <s v="Live"/>
    <n v="0"/>
    <s v="-"/>
    <s v="-"/>
  </r>
  <r>
    <x v="62"/>
    <x v="62"/>
    <x v="2"/>
    <s v="Sun"/>
    <s v="Flashpoint - new routes"/>
    <s v="JP Nagar"/>
    <s v="KK Road"/>
    <s v="-"/>
    <x v="0"/>
    <n v="1"/>
    <s v="roundtrip"/>
    <s v="1:44"/>
    <x v="86"/>
    <n v="21.784615384615382"/>
    <x v="57"/>
    <s v="3(1g,2bro)"/>
    <s v="Live"/>
    <n v="1"/>
    <s v="Airlines Hotel"/>
    <s v="New Route Discovered"/>
  </r>
  <r>
    <x v="63"/>
    <x v="63"/>
    <x v="2"/>
    <s v="Thu"/>
    <s v="Evening Ride"/>
    <s v="Mission Road"/>
    <s v="JP Nagar"/>
    <s v="-"/>
    <x v="3"/>
    <n v="0"/>
    <s v="oneway"/>
    <s v="0:49"/>
    <x v="87"/>
    <n v="14.106122448979592"/>
    <x v="48"/>
    <n v="0"/>
    <s v="Live"/>
    <n v="0"/>
    <s v="-"/>
    <s v="-"/>
  </r>
  <r>
    <x v="63"/>
    <x v="63"/>
    <x v="2"/>
    <s v="Thu"/>
    <s v="Morning Ride - shit traffic :("/>
    <s v="JP Nagar"/>
    <s v="Mission Road"/>
    <s v="-"/>
    <x v="3"/>
    <n v="0"/>
    <s v="oneway"/>
    <s v="0:39"/>
    <x v="88"/>
    <n v="16.015384615384615"/>
    <x v="54"/>
    <n v="0"/>
    <s v="Live"/>
    <n v="0"/>
    <s v="-"/>
    <s v="-"/>
  </r>
  <r>
    <x v="64"/>
    <x v="64"/>
    <x v="2"/>
    <s v="Sat"/>
    <s v="Traffic :( , bought new cycling gear though"/>
    <s v="JP Nagar"/>
    <s v="Decathlon Bannerghatta"/>
    <s v="-"/>
    <x v="1"/>
    <n v="0"/>
    <s v="roundtrip"/>
    <s v="0:50"/>
    <x v="89"/>
    <n v="13.763999999999999"/>
    <x v="30"/>
    <n v="0"/>
    <s v="Live"/>
    <n v="1"/>
    <s v="-"/>
    <s v="Bought new cycling gear"/>
  </r>
  <r>
    <x v="64"/>
    <x v="64"/>
    <x v="2"/>
    <s v="Sat"/>
    <s v="Time remnant - Brahmins coffee bar ride"/>
    <s v="JP Nagar"/>
    <s v="Hebbal Circle"/>
    <s v="Basavangudi"/>
    <x v="0"/>
    <n v="1"/>
    <s v="roundtrip"/>
    <s v="1:49"/>
    <x v="90"/>
    <n v="22.596330275229356"/>
    <x v="58"/>
    <s v="5(1g,3sil,1bro)"/>
    <s v="Live"/>
    <n v="0"/>
    <s v="Brahmin's Coffee Bar"/>
    <s v="-"/>
  </r>
  <r>
    <x v="65"/>
    <x v="65"/>
    <x v="2"/>
    <s v="Sun"/>
    <s v="Reverse Flash"/>
    <s v="JP Nagar"/>
    <s v="Hebbal Circle"/>
    <s v="-"/>
    <x v="0"/>
    <n v="1"/>
    <s v="roundtrip"/>
    <s v="2:10"/>
    <x v="91"/>
    <n v="23.76"/>
    <x v="59"/>
    <s v="8(5g,2sil,1bro)"/>
    <s v="Live"/>
    <n v="0"/>
    <s v="Indian Coffee House"/>
    <s v="-"/>
  </r>
  <r>
    <x v="66"/>
    <x v="66"/>
    <x v="2"/>
    <s v="Thu"/>
    <s v="Night office ride"/>
    <s v="Mission Road"/>
    <s v="JP Nagar"/>
    <s v="-"/>
    <x v="3"/>
    <n v="0"/>
    <s v="oneway"/>
    <s v="0:37"/>
    <x v="92"/>
    <n v="20.578378378378378"/>
    <x v="49"/>
    <n v="0"/>
    <s v="Live"/>
    <n v="0"/>
    <s v="-"/>
    <s v="-"/>
  </r>
  <r>
    <x v="66"/>
    <x v="66"/>
    <x v="2"/>
    <s v="Thu"/>
    <s v="Morning office ride"/>
    <s v="JP Nagar"/>
    <s v="Mission Road"/>
    <s v="-"/>
    <x v="3"/>
    <n v="0"/>
    <s v="oneway"/>
    <s v="0:33"/>
    <x v="93"/>
    <n v="18.745454545454546"/>
    <x v="43"/>
    <n v="0"/>
    <s v="Live"/>
    <n v="0"/>
    <s v="-"/>
    <s v="-"/>
  </r>
  <r>
    <x v="67"/>
    <x v="67"/>
    <x v="2"/>
    <s v="Tue"/>
    <s v="Evening office ride"/>
    <s v="Mission Road"/>
    <s v="JP Nagar"/>
    <s v="-"/>
    <x v="3"/>
    <n v="0"/>
    <s v="oneway"/>
    <s v="0:37"/>
    <x v="94"/>
    <n v="18.891891891891891"/>
    <x v="49"/>
    <n v="0"/>
    <s v="Live"/>
    <n v="0"/>
    <s v="-"/>
    <s v="-"/>
  </r>
  <r>
    <x v="67"/>
    <x v="67"/>
    <x v="2"/>
    <s v="Tue"/>
    <s v="Morning office ride"/>
    <s v="JP Nagar"/>
    <s v="Mission Road"/>
    <s v="-"/>
    <x v="3"/>
    <n v="0"/>
    <s v="oneway"/>
    <s v="0:35"/>
    <x v="95"/>
    <n v="17.537142857142857"/>
    <x v="43"/>
    <n v="0"/>
    <s v="Live"/>
    <n v="1"/>
    <s v="-"/>
    <s v="-"/>
  </r>
  <r>
    <x v="68"/>
    <x v="68"/>
    <x v="2"/>
    <s v="Tue"/>
    <s v="Midweek morning ride"/>
    <s v="JP Nagar"/>
    <s v="KK Road"/>
    <s v="-"/>
    <x v="0"/>
    <n v="1"/>
    <s v="roundtrip"/>
    <s v="1:43"/>
    <x v="96"/>
    <n v="21.66990291262136"/>
    <x v="60"/>
    <s v="2g"/>
    <s v="Live"/>
    <n v="2"/>
    <s v="-"/>
    <s v="-"/>
  </r>
  <r>
    <x v="69"/>
    <x v="69"/>
    <x v="2"/>
    <s v="Sun"/>
    <s v="Run Barry Run"/>
    <s v="JP Nagar"/>
    <s v="Hebbal Circle"/>
    <s v="-"/>
    <x v="0"/>
    <n v="1"/>
    <s v="roundtrip"/>
    <s v="2:08"/>
    <x v="97"/>
    <n v="22.771874999999998"/>
    <x v="61"/>
    <s v="8(2g,2sil,4bro)"/>
    <s v="Live"/>
    <n v="0"/>
    <s v="Indian Coffee House"/>
    <s v="-"/>
  </r>
  <r>
    <x v="70"/>
    <x v="70"/>
    <x v="2"/>
    <s v="Mon"/>
    <s v="Evening Ride - rains"/>
    <s v="Mission Road"/>
    <s v="JP Nagar"/>
    <s v="-"/>
    <x v="3"/>
    <n v="0"/>
    <s v="oneway"/>
    <s v="0:47"/>
    <x v="19"/>
    <n v="16.468085106382979"/>
    <x v="49"/>
    <n v="0"/>
    <s v="Live"/>
    <n v="0"/>
    <s v="-"/>
    <s v="-"/>
  </r>
  <r>
    <x v="70"/>
    <x v="70"/>
    <x v="2"/>
    <s v="Mon"/>
    <s v="Morning commute"/>
    <s v="JP Nagar"/>
    <s v="Mission Road"/>
    <s v="-"/>
    <x v="3"/>
    <n v="0"/>
    <s v="oneway"/>
    <s v="0:32"/>
    <x v="98"/>
    <n v="19.537500000000001"/>
    <x v="43"/>
    <n v="0"/>
    <s v="Live"/>
    <n v="0"/>
    <s v="-"/>
    <s v="-"/>
  </r>
  <r>
    <x v="71"/>
    <x v="71"/>
    <x v="2"/>
    <s v="Sun"/>
    <s v="Cosmic treadmill"/>
    <s v="JP Nagar"/>
    <s v="Hebbal Circle"/>
    <s v="-"/>
    <x v="0"/>
    <n v="1"/>
    <s v="roundtrip"/>
    <s v="2:09"/>
    <x v="99"/>
    <n v="19.823255813953487"/>
    <x v="62"/>
    <s v="3(1sil,2bro)"/>
    <s v="Live"/>
    <n v="0"/>
    <s v="Indian Coffee House"/>
    <s v="-"/>
  </r>
  <r>
    <x v="72"/>
    <x v="72"/>
    <x v="2"/>
    <s v="Sun"/>
    <s v="Back to the track ✌"/>
    <s v="JP Nagar"/>
    <s v="KK Road"/>
    <s v="-"/>
    <x v="0"/>
    <n v="1"/>
    <s v="roundtrip"/>
    <s v="1:43"/>
    <x v="100"/>
    <n v="22.514563106796114"/>
    <x v="63"/>
    <n v="0"/>
    <s v="Live"/>
    <n v="0"/>
    <s v="Indian Coffee House"/>
    <s v="-"/>
  </r>
  <r>
    <x v="73"/>
    <x v="73"/>
    <x v="2"/>
    <s v="Fri"/>
    <s v="Evening office ride"/>
    <s v="Mission Road"/>
    <s v="JP Nagar"/>
    <s v="-"/>
    <x v="3"/>
    <n v="0"/>
    <s v="oneway"/>
    <s v="0:41"/>
    <x v="20"/>
    <n v="16.931707317073172"/>
    <x v="33"/>
    <n v="0"/>
    <s v="Live"/>
    <n v="0"/>
    <s v="-"/>
    <s v="-"/>
  </r>
  <r>
    <x v="73"/>
    <x v="73"/>
    <x v="2"/>
    <s v="Fri"/>
    <s v="Morning Ride"/>
    <s v="JP Nagar"/>
    <s v="Mission Road"/>
    <s v="-"/>
    <x v="3"/>
    <n v="0"/>
    <s v="oneway"/>
    <s v="0:31"/>
    <x v="101"/>
    <n v="19.470967741935482"/>
    <x v="43"/>
    <n v="0"/>
    <s v="Live"/>
    <n v="0"/>
    <s v="-"/>
    <s v="-"/>
  </r>
  <r>
    <x v="74"/>
    <x v="74"/>
    <x v="2"/>
    <s v="Wed"/>
    <s v="Morning ride "/>
    <s v="JP Nagar"/>
    <s v="KK Road"/>
    <s v="-"/>
    <x v="0"/>
    <n v="1"/>
    <s v="roundtrip"/>
    <s v="1:40"/>
    <x v="102"/>
    <n v="23.268000000000004"/>
    <x v="64"/>
    <s v="4(1g,2sil,1bro)"/>
    <s v="Live"/>
    <n v="1"/>
    <s v="-"/>
    <s v="-"/>
  </r>
  <r>
    <x v="75"/>
    <x v="75"/>
    <x v="2"/>
    <s v="Sun"/>
    <s v="Sunday morning ride"/>
    <s v="JP Nagar"/>
    <s v="Golf Course Junction"/>
    <s v="-"/>
    <x v="0"/>
    <n v="1"/>
    <s v="roundtrip"/>
    <s v="1:35"/>
    <x v="103"/>
    <n v="23.11578947368421"/>
    <x v="65"/>
    <s v="7(3g,1sil,3bro) || 2 attt"/>
    <s v="Live"/>
    <n v="1"/>
    <s v="Airlines Hotel"/>
    <s v="-"/>
  </r>
  <r>
    <x v="76"/>
    <x v="76"/>
    <x v="2"/>
    <s v="Tue"/>
    <s v="Evening office ride"/>
    <s v="Mission Road"/>
    <s v="JP Nagar"/>
    <s v="-"/>
    <x v="3"/>
    <n v="0"/>
    <s v="oneway"/>
    <s v="0:39"/>
    <x v="104"/>
    <n v="18.923076923076923"/>
    <x v="49"/>
    <n v="0"/>
    <s v="Live"/>
    <n v="0"/>
    <s v="-"/>
    <s v="-"/>
  </r>
  <r>
    <x v="76"/>
    <x v="76"/>
    <x v="2"/>
    <s v="Tue"/>
    <s v="Morning office ride #commute"/>
    <s v="JP Nagar"/>
    <s v="Mission Road"/>
    <s v="-"/>
    <x v="3"/>
    <n v="0"/>
    <s v="oneway"/>
    <s v="0:34"/>
    <x v="105"/>
    <n v="17.735294117647062"/>
    <x v="54"/>
    <n v="0"/>
    <s v="Live"/>
    <n v="0"/>
    <s v="-"/>
    <s v="-"/>
  </r>
  <r>
    <x v="77"/>
    <x v="77"/>
    <x v="2"/>
    <s v="Sun"/>
    <s v="Morning Ride"/>
    <s v="JP Nagar"/>
    <s v="KK Road"/>
    <s v="Cubbon Park"/>
    <x v="0"/>
    <n v="1"/>
    <s v="roundtrip"/>
    <s v="1:44"/>
    <x v="106"/>
    <n v="23.267307692307689"/>
    <x v="46"/>
    <s v="6(2g,4bro)"/>
    <s v="Live"/>
    <n v="0"/>
    <s v="Indian Coffee House"/>
    <s v="-"/>
  </r>
  <r>
    <x v="78"/>
    <x v="78"/>
    <x v="2"/>
    <s v="Wed"/>
    <s v="Evening office ride"/>
    <s v="Mission Road"/>
    <s v="JP Nagar"/>
    <s v="-"/>
    <x v="3"/>
    <n v="0"/>
    <s v="oneway"/>
    <s v="0:40"/>
    <x v="94"/>
    <n v="17.475000000000001"/>
    <x v="33"/>
    <n v="0"/>
    <s v="Live"/>
    <n v="0"/>
    <s v="-"/>
    <s v="-"/>
  </r>
  <r>
    <x v="78"/>
    <x v="78"/>
    <x v="2"/>
    <s v="Wed"/>
    <s v="Morning office ride"/>
    <s v="JP Nagar"/>
    <s v="Mission Road"/>
    <s v="-"/>
    <x v="3"/>
    <n v="0"/>
    <s v="oneway"/>
    <s v="0:32"/>
    <x v="107"/>
    <n v="19.574999999999999"/>
    <x v="54"/>
    <n v="0"/>
    <s v="Live"/>
    <n v="0"/>
    <s v="-"/>
    <m/>
  </r>
  <r>
    <x v="79"/>
    <x v="79"/>
    <x v="2"/>
    <s v="Sun"/>
    <s v="Sunday morning ride - missed 50"/>
    <s v="JP Nagar"/>
    <s v="Hebbal Circle"/>
    <s v="Cubbon Park"/>
    <x v="0"/>
    <n v="1"/>
    <s v="roundtrip"/>
    <s v="1:41"/>
    <x v="108"/>
    <n v="24.772277227722775"/>
    <x v="66"/>
    <s v="11(5g,4sil,2bro) || 1 attt, still"/>
    <s v="Live"/>
    <n v="0"/>
    <s v="Indian Coffee House"/>
    <s v="Missed 50, as forgot to switch on Strava after Indian Coffee House, starts back in Basavanagudi"/>
  </r>
  <r>
    <x v="80"/>
    <x v="80"/>
    <x v="2"/>
    <s v="Thu"/>
    <s v="Evening office ride"/>
    <s v="Mission Road"/>
    <s v="JP Nagar"/>
    <s v="-"/>
    <x v="3"/>
    <n v="0"/>
    <s v="oneway"/>
    <s v="0:38"/>
    <x v="109"/>
    <n v="18.868421052631579"/>
    <x v="36"/>
    <s v="1 sil"/>
    <s v="Live"/>
    <n v="0"/>
    <s v="-"/>
    <s v="-"/>
  </r>
  <r>
    <x v="80"/>
    <x v="80"/>
    <x v="2"/>
    <s v="Thu"/>
    <s v="Morning office ride"/>
    <s v="JP Nagar"/>
    <s v="Mission Road"/>
    <s v="-"/>
    <x v="3"/>
    <n v="0"/>
    <s v="oneway"/>
    <s v="0:33"/>
    <x v="110"/>
    <n v="20.436363636363634"/>
    <x v="43"/>
    <n v="0"/>
    <s v="Live"/>
    <n v="0"/>
    <s v="-"/>
    <s v="-"/>
  </r>
  <r>
    <x v="81"/>
    <x v="81"/>
    <x v="2"/>
    <s v="Tue"/>
    <s v="Evening traffic ride"/>
    <s v="Mission Road"/>
    <s v="JP Nagar"/>
    <s v="-"/>
    <x v="3"/>
    <n v="0"/>
    <s v="oneway"/>
    <s v="0:44"/>
    <x v="111"/>
    <n v="16.090909090909093"/>
    <x v="67"/>
    <n v="0"/>
    <s v="Live"/>
    <n v="0"/>
    <s v="-"/>
    <s v="-"/>
  </r>
  <r>
    <x v="81"/>
    <x v="81"/>
    <x v="2"/>
    <s v="Tue"/>
    <s v="Morning office ride - glitch in matrix"/>
    <s v="JP Nagar"/>
    <s v="Mission Road"/>
    <s v="-"/>
    <x v="3"/>
    <n v="0"/>
    <s v="oneway"/>
    <s v="0:24"/>
    <x v="112"/>
    <n v="28.599999999999998"/>
    <x v="54"/>
    <n v="0"/>
    <s v="Live"/>
    <n v="1"/>
    <s v="-"/>
    <s v="-"/>
  </r>
  <r>
    <x v="82"/>
    <x v="82"/>
    <x v="2"/>
    <s v="Sun"/>
    <s v="Sunday morning ride"/>
    <s v="JP Nagar"/>
    <s v="-"/>
    <s v="-"/>
    <x v="0"/>
    <n v="1"/>
    <s v="roundtrip"/>
    <s v="1:30"/>
    <x v="113"/>
    <n v="24.666666666666668"/>
    <x v="8"/>
    <n v="0"/>
    <s v="Later"/>
    <n v="0"/>
    <s v="-"/>
    <s v="-"/>
  </r>
  <r>
    <x v="83"/>
    <x v="83"/>
    <x v="2"/>
    <s v="Wed"/>
    <s v="Night office ride"/>
    <s v="Mission Road"/>
    <s v="JP Nagar"/>
    <s v="-"/>
    <x v="3"/>
    <n v="0"/>
    <s v="oneway"/>
    <s v="0:32"/>
    <x v="114"/>
    <n v="21.862500000000001"/>
    <x v="36"/>
    <s v="1g"/>
    <s v="Live"/>
    <n v="1"/>
    <s v="-"/>
    <s v="-"/>
  </r>
  <r>
    <x v="83"/>
    <x v="83"/>
    <x v="2"/>
    <s v="Wed"/>
    <s v="Morning office ride"/>
    <s v="JP Nagar"/>
    <s v="Mission Road"/>
    <s v="-"/>
    <x v="3"/>
    <n v="0"/>
    <s v="oneway"/>
    <s v="0:33"/>
    <x v="115"/>
    <n v="18.690909090909088"/>
    <x v="43"/>
    <n v="0"/>
    <s v="Live"/>
    <n v="1"/>
    <s v="-"/>
    <s v="-"/>
  </r>
  <r>
    <x v="84"/>
    <x v="84"/>
    <x v="2"/>
    <s v="Mon"/>
    <s v="Evening Ride"/>
    <s v="Mission Road"/>
    <s v="JP Nagar"/>
    <s v="-"/>
    <x v="3"/>
    <n v="0"/>
    <s v="oneway"/>
    <s v="0:36"/>
    <x v="116"/>
    <n v="19.616666666666667"/>
    <x v="48"/>
    <s v="1bro"/>
    <s v="Live"/>
    <n v="0"/>
    <s v="-"/>
    <s v="-"/>
  </r>
  <r>
    <x v="84"/>
    <x v="84"/>
    <x v="2"/>
    <s v="Mon"/>
    <s v="New PR - office ride"/>
    <s v="JP Nagar"/>
    <s v="Mission Road"/>
    <s v="-"/>
    <x v="3"/>
    <n v="0"/>
    <s v="oneway"/>
    <s v="0:30"/>
    <x v="117"/>
    <n v="20.76"/>
    <x v="54"/>
    <n v="0"/>
    <s v="Live"/>
    <n v="0"/>
    <s v="-"/>
    <s v="-"/>
  </r>
  <r>
    <x v="85"/>
    <x v="85"/>
    <x v="2"/>
    <s v="Sun"/>
    <s v="Airlines hotel ride"/>
    <s v="JP Nagar"/>
    <s v="Vidhan Soudha"/>
    <s v="Cubbon Park"/>
    <x v="0"/>
    <n v="1"/>
    <s v="roundtrip"/>
    <s v="1:36"/>
    <x v="118"/>
    <n v="22.012499999999999"/>
    <x v="68"/>
    <s v="6(3g,3sil) || 1 attt"/>
    <s v="Live"/>
    <n v="0"/>
    <s v="Airlines Hotel"/>
    <s v="-"/>
  </r>
  <r>
    <x v="86"/>
    <x v="86"/>
    <x v="2"/>
    <s v="Thu"/>
    <s v="Evening Ride"/>
    <s v="Mission Road"/>
    <s v="JP Nagar"/>
    <s v="-"/>
    <x v="3"/>
    <n v="0"/>
    <s v="oneway"/>
    <s v="0:34"/>
    <x v="119"/>
    <n v="18.123529411764707"/>
    <x v="34"/>
    <n v="0"/>
    <s v="Live"/>
    <n v="0"/>
    <s v="-"/>
    <s v="-"/>
  </r>
  <r>
    <x v="86"/>
    <x v="86"/>
    <x v="2"/>
    <s v="Thu"/>
    <s v="Traffic maze"/>
    <s v="JP Nagar"/>
    <s v="Mission Road"/>
    <s v="-"/>
    <x v="3"/>
    <n v="0"/>
    <s v="oneway"/>
    <s v="0:36"/>
    <x v="55"/>
    <n v="17"/>
    <x v="43"/>
    <n v="0"/>
    <s v="Live"/>
    <n v="0"/>
    <s v="-"/>
    <s v="-"/>
  </r>
  <r>
    <x v="87"/>
    <x v="87"/>
    <x v="2"/>
    <s v="Tue"/>
    <s v="Evening Office Ride"/>
    <s v="Mission Road"/>
    <s v="JP Nagar"/>
    <s v="-"/>
    <x v="3"/>
    <n v="0"/>
    <s v="oneway"/>
    <s v="0:37"/>
    <x v="94"/>
    <n v="18.891891891891891"/>
    <x v="36"/>
    <s v="1bro"/>
    <s v="Live"/>
    <n v="0"/>
    <s v="-"/>
    <s v="-"/>
  </r>
  <r>
    <x v="87"/>
    <x v="87"/>
    <x v="2"/>
    <s v="Tue"/>
    <s v="Morning office ride"/>
    <s v="JP Nagar"/>
    <s v="Mission Road"/>
    <s v="-"/>
    <x v="3"/>
    <n v="0"/>
    <s v="oneway"/>
    <s v="0:35"/>
    <x v="120"/>
    <n v="17.297142857142855"/>
    <x v="43"/>
    <n v="0"/>
    <s v="Live"/>
    <n v="0"/>
    <s v="-"/>
    <s v="-"/>
  </r>
  <r>
    <x v="88"/>
    <x v="88"/>
    <x v="2"/>
    <s v="Sun"/>
    <s v="Sunday morning casual ride"/>
    <s v="JP Nagar"/>
    <s v="Golf Course Junction"/>
    <s v="Cubbon Park"/>
    <x v="0"/>
    <n v="1"/>
    <s v="roundtrip"/>
    <s v="1:26"/>
    <x v="121"/>
    <n v="24.090697674418607"/>
    <x v="69"/>
    <s v="7(6g,1sil) || 2 attt"/>
    <s v="Live"/>
    <n v="0"/>
    <s v="Indian Coffee House"/>
    <s v="-"/>
  </r>
  <r>
    <x v="89"/>
    <x v="89"/>
    <x v="2"/>
    <s v="Mon"/>
    <s v="Evening office ride"/>
    <s v="Mission Road"/>
    <s v="JP Nagar"/>
    <s v="-"/>
    <x v="3"/>
    <n v="0"/>
    <s v="oneway"/>
    <s v="0:52"/>
    <x v="122"/>
    <n v="17.469230769230769"/>
    <x v="70"/>
    <n v="0"/>
    <s v="Live"/>
    <n v="0"/>
    <s v="-"/>
    <s v="-"/>
  </r>
  <r>
    <x v="89"/>
    <x v="89"/>
    <x v="2"/>
    <s v="Mon"/>
    <s v="Morning office ride"/>
    <s v="JP Nagar"/>
    <s v="Mission Road"/>
    <s v="-"/>
    <x v="3"/>
    <n v="0"/>
    <s v="oneway"/>
    <s v="0:35"/>
    <x v="123"/>
    <n v="18"/>
    <x v="8"/>
    <n v="0"/>
    <s v="Later"/>
    <n v="0"/>
    <s v="-"/>
    <s v="-"/>
  </r>
  <r>
    <x v="90"/>
    <x v="90"/>
    <x v="2"/>
    <s v="Sun"/>
    <s v="Centurion 2.0"/>
    <s v="JP Nagar"/>
    <s v="Airport"/>
    <s v="-"/>
    <x v="0"/>
    <n v="1"/>
    <s v="roundtrip"/>
    <s v="4:42"/>
    <x v="124"/>
    <n v="22.661702127659574"/>
    <x v="71"/>
    <s v="28(23g,3sil,3bro)"/>
    <s v="Live"/>
    <n v="0"/>
    <s v="Airport CCD"/>
    <s v="-"/>
  </r>
  <r>
    <x v="91"/>
    <x v="91"/>
    <x v="2"/>
    <s v="Tue"/>
    <s v="Evening office ride"/>
    <s v="Mission Road"/>
    <s v="JP Nagar"/>
    <s v="-"/>
    <x v="3"/>
    <n v="0"/>
    <s v="oneway"/>
    <s v="0:39"/>
    <x v="125"/>
    <n v="16.815384615384616"/>
    <x v="16"/>
    <n v="0"/>
    <s v="Live"/>
    <n v="0"/>
    <s v="-"/>
    <s v="-"/>
  </r>
  <r>
    <x v="91"/>
    <x v="91"/>
    <x v="2"/>
    <s v="Tue"/>
    <s v="Morning Ride"/>
    <s v="JP Nagar"/>
    <s v="Mission Road"/>
    <s v="-"/>
    <x v="3"/>
    <n v="0"/>
    <s v="oneway"/>
    <s v="0:34"/>
    <x v="126"/>
    <n v="17.964705882352941"/>
    <x v="54"/>
    <n v="0"/>
    <s v="Live"/>
    <n v="0"/>
    <s v="-"/>
    <s v="-"/>
  </r>
  <r>
    <x v="92"/>
    <x v="92"/>
    <x v="2"/>
    <s v="Sat"/>
    <s v="Journey to the lab"/>
    <s v="JP Nagar"/>
    <s v="RR Cycles "/>
    <s v="-"/>
    <x v="1"/>
    <n v="0"/>
    <s v="oneway"/>
    <s v="0:29"/>
    <x v="127"/>
    <n v="18.600000000000001"/>
    <x v="72"/>
    <n v="0"/>
    <s v="Live"/>
    <n v="0"/>
    <s v="-"/>
    <s v="-"/>
  </r>
  <r>
    <x v="93"/>
    <x v="93"/>
    <x v="2"/>
    <s v="Tue"/>
    <s v="Evening Rain ride"/>
    <s v="Mission Road"/>
    <s v="JP Nagar"/>
    <s v="-"/>
    <x v="3"/>
    <n v="0"/>
    <s v="oneway"/>
    <s v="0:44"/>
    <x v="128"/>
    <n v="15.300000000000002"/>
    <x v="18"/>
    <n v="0"/>
    <s v="Live"/>
    <n v="0"/>
    <s v="-"/>
    <s v="-"/>
  </r>
  <r>
    <x v="93"/>
    <x v="93"/>
    <x v="2"/>
    <s v="Tue"/>
    <s v="Morning office ride"/>
    <s v="JP Nagar"/>
    <s v="Mission Road"/>
    <s v="-"/>
    <x v="3"/>
    <n v="0"/>
    <s v="oneway"/>
    <s v="0:33"/>
    <x v="81"/>
    <n v="19.472727272727273"/>
    <x v="54"/>
    <n v="0"/>
    <s v="Live"/>
    <n v="0"/>
    <s v="-"/>
    <s v="-"/>
  </r>
  <r>
    <x v="94"/>
    <x v="94"/>
    <x v="2"/>
    <s v="Sun"/>
    <s v="Morning Ride"/>
    <s v="JP Nagar"/>
    <s v="Golf Course Junction"/>
    <s v="Cubbon Park"/>
    <x v="0"/>
    <n v="1"/>
    <s v="roundtrip"/>
    <s v="1:27"/>
    <x v="129"/>
    <n v="23.131034482758622"/>
    <x v="73"/>
    <s v="9(3g,3sil,3bro) || 1 attt, still"/>
    <s v="Live"/>
    <n v="0"/>
    <s v="Indian Coffee House"/>
    <s v="phone dies at pitstop - Indian Coffee House"/>
  </r>
  <r>
    <x v="95"/>
    <x v="95"/>
    <x v="2"/>
    <s v="Fri"/>
    <s v="Evening office Ride"/>
    <s v="Mission Road"/>
    <s v="JP Nagar"/>
    <m/>
    <x v="3"/>
    <n v="0"/>
    <s v="oneway"/>
    <s v="0:55"/>
    <x v="130"/>
    <n v="17.410909090909094"/>
    <x v="74"/>
    <n v="0"/>
    <s v="Live"/>
    <n v="0"/>
    <m/>
    <s v="-"/>
  </r>
  <r>
    <x v="95"/>
    <x v="95"/>
    <x v="2"/>
    <s v="Fri"/>
    <s v="Morning office ride"/>
    <s v="JP Nagar"/>
    <s v="Mission Road"/>
    <m/>
    <x v="3"/>
    <n v="0"/>
    <s v="oneway"/>
    <s v="0:35"/>
    <x v="131"/>
    <n v="17.914285714285711"/>
    <x v="75"/>
    <n v="0"/>
    <s v="Live"/>
    <n v="0"/>
    <m/>
    <s v="-"/>
  </r>
  <r>
    <x v="96"/>
    <x v="96"/>
    <x v="2"/>
    <s v="Mon"/>
    <s v="Evening punctured office ride"/>
    <s v="Mission Road"/>
    <s v="JP Nagar"/>
    <m/>
    <x v="3"/>
    <n v="0"/>
    <s v="oneway"/>
    <s v="0:32"/>
    <x v="132"/>
    <n v="20.55"/>
    <x v="76"/>
    <s v="1sil"/>
    <s v="Live"/>
    <n v="0"/>
    <m/>
    <s v="both tyre puncture"/>
  </r>
  <r>
    <x v="96"/>
    <x v="96"/>
    <x v="2"/>
    <s v="Mon"/>
    <s v="Morning office Ride"/>
    <s v="JP Nagar"/>
    <s v="Mission Road"/>
    <m/>
    <x v="3"/>
    <n v="0"/>
    <s v="oneway"/>
    <s v="0:29"/>
    <x v="133"/>
    <n v="22.344827586206897"/>
    <x v="75"/>
    <s v="1sil"/>
    <s v="Live"/>
    <n v="0"/>
    <m/>
    <s v="-"/>
  </r>
  <r>
    <x v="97"/>
    <x v="97"/>
    <x v="2"/>
    <s v="Mon"/>
    <s v="Evening office ride"/>
    <s v="Mission Road"/>
    <s v="JP Nagar"/>
    <m/>
    <x v="3"/>
    <n v="0"/>
    <s v="oneway"/>
    <s v="0:45"/>
    <x v="134"/>
    <n v="21.306666666666668"/>
    <x v="77"/>
    <s v="1sil, 1br"/>
    <s v="Live"/>
    <n v="0"/>
    <m/>
    <s v="-"/>
  </r>
  <r>
    <x v="97"/>
    <x v="97"/>
    <x v="2"/>
    <s v="Mon"/>
    <s v="Morning office ride"/>
    <s v="JP Nagar"/>
    <s v="Mission Road"/>
    <m/>
    <x v="3"/>
    <n v="0"/>
    <s v="oneway"/>
    <s v="0:36"/>
    <x v="135"/>
    <n v="18.366666666666667"/>
    <x v="75"/>
    <n v="0"/>
    <s v="Live"/>
    <n v="0"/>
    <m/>
    <s v="-"/>
  </r>
  <r>
    <x v="98"/>
    <x v="98"/>
    <x v="2"/>
    <s v="Wed"/>
    <s v="Evening office ride"/>
    <s v="Mission Road"/>
    <s v="JP Nagar"/>
    <m/>
    <x v="3"/>
    <n v="0"/>
    <s v="oneway"/>
    <s v="0:40"/>
    <x v="63"/>
    <n v="17.880000000000003"/>
    <x v="78"/>
    <s v="1g"/>
    <s v="Live"/>
    <n v="0"/>
    <m/>
    <s v="-"/>
  </r>
  <r>
    <x v="98"/>
    <x v="98"/>
    <x v="2"/>
    <s v="Wed"/>
    <s v="Traffic ride - office"/>
    <s v="JP Nagar"/>
    <s v="Mission Road"/>
    <m/>
    <x v="3"/>
    <n v="0"/>
    <s v="oneway"/>
    <s v="0:34"/>
    <x v="58"/>
    <n v="17.788235294117648"/>
    <x v="75"/>
    <n v="0"/>
    <s v="Live"/>
    <n v="0"/>
    <m/>
    <s v="-"/>
  </r>
  <r>
    <x v="99"/>
    <x v="99"/>
    <x v="2"/>
    <s v="Sun"/>
    <s v="Speedforce :D"/>
    <s v="JP Nagar"/>
    <s v="Hebbal Circle"/>
    <m/>
    <x v="0"/>
    <n v="1"/>
    <s v="roundtrip"/>
    <s v="2:05"/>
    <x v="136"/>
    <n v="25.070399999999996"/>
    <x v="79"/>
    <s v="4g,2sil, 3br"/>
    <s v="Live"/>
    <n v="0"/>
    <s v="Indian Coffee House"/>
    <s v="50km PR"/>
  </r>
  <r>
    <x v="100"/>
    <x v="100"/>
    <x v="2"/>
    <s v="Fri"/>
    <s v="Night office ride"/>
    <s v="Mission Road"/>
    <s v="JP Nagar"/>
    <m/>
    <x v="3"/>
    <n v="0"/>
    <s v="oneway"/>
    <s v="0:36"/>
    <x v="5"/>
    <n v="18.633333333333333"/>
    <x v="80"/>
    <n v="0"/>
    <s v="Live"/>
    <n v="0"/>
    <s v="-"/>
    <s v="-"/>
  </r>
  <r>
    <x v="100"/>
    <x v="100"/>
    <x v="2"/>
    <s v="Fri"/>
    <s v="Morning office ride"/>
    <s v="JP Nagar"/>
    <s v="Mission Road"/>
    <m/>
    <x v="3"/>
    <n v="0"/>
    <s v="oneway"/>
    <s v="0:30"/>
    <x v="137"/>
    <n v="19.86"/>
    <x v="75"/>
    <n v="0"/>
    <s v="Live"/>
    <n v="0"/>
    <s v="-"/>
    <s v="-"/>
  </r>
  <r>
    <x v="101"/>
    <x v="101"/>
    <x v="2"/>
    <s v="Wed"/>
    <s v="Evening office ride"/>
    <s v="Mission Road"/>
    <s v="JP Nagar"/>
    <m/>
    <x v="3"/>
    <n v="0"/>
    <s v="oneway"/>
    <s v="0:42"/>
    <x v="138"/>
    <n v="14.985714285714288"/>
    <x v="81"/>
    <n v="0"/>
    <s v="Live"/>
    <n v="0"/>
    <s v="-"/>
    <s v="-"/>
  </r>
  <r>
    <x v="101"/>
    <x v="101"/>
    <x v="2"/>
    <s v="Wed"/>
    <s v="Morning office ride"/>
    <s v="JP Nagar"/>
    <s v="Mission Road"/>
    <m/>
    <x v="3"/>
    <n v="0"/>
    <s v="oneway"/>
    <s v="0:31"/>
    <x v="120"/>
    <n v="19.529032258064515"/>
    <x v="75"/>
    <n v="0"/>
    <s v="Live"/>
    <n v="0"/>
    <s v="-"/>
    <s v="-"/>
  </r>
  <r>
    <x v="102"/>
    <x v="102"/>
    <x v="2"/>
    <s v="Sun"/>
    <s v="Evening leisure ride"/>
    <s v="JP Nagar"/>
    <s v="Golf Course"/>
    <m/>
    <x v="0"/>
    <n v="1"/>
    <s v="roundtrip"/>
    <s v="1:55"/>
    <x v="139"/>
    <n v="18.260869565217394"/>
    <x v="82"/>
    <s v="2g,3sil,1br"/>
    <s v="Live"/>
    <n v="0"/>
    <s v="-"/>
    <s v="-"/>
  </r>
  <r>
    <x v="103"/>
    <x v="103"/>
    <x v="2"/>
    <s v="Wed"/>
    <s v="Evening office ride"/>
    <s v="Mission Road"/>
    <s v="JP Nagar"/>
    <m/>
    <x v="3"/>
    <n v="0"/>
    <s v="oneway"/>
    <s v="0:36"/>
    <x v="140"/>
    <n v="17.683333333333334"/>
    <x v="78"/>
    <n v="0"/>
    <s v="Live"/>
    <n v="0"/>
    <s v="-"/>
    <s v="-"/>
  </r>
  <r>
    <x v="103"/>
    <x v="103"/>
    <x v="2"/>
    <s v="Wed"/>
    <s v="Morning office ride"/>
    <s v="JP Nagar"/>
    <s v="Mission Road"/>
    <m/>
    <x v="3"/>
    <n v="0"/>
    <s v="oneway"/>
    <s v="0:34"/>
    <x v="85"/>
    <n v="17.947058823529414"/>
    <x v="75"/>
    <n v="0"/>
    <s v="Live"/>
    <n v="0"/>
    <s v="-"/>
    <s v="-"/>
  </r>
  <r>
    <x v="103"/>
    <x v="103"/>
    <x v="2"/>
    <s v="Wed"/>
    <s v="Afternoon ride"/>
    <s v="JP Nagar"/>
    <s v="-"/>
    <m/>
    <x v="1"/>
    <n v="0"/>
    <s v="roundtrip"/>
    <s v="0:45"/>
    <x v="141"/>
    <n v="13.333333333333334"/>
    <x v="8"/>
    <n v="0"/>
    <s v="Later"/>
    <n v="0"/>
    <s v="-"/>
    <s v="-"/>
  </r>
  <r>
    <x v="104"/>
    <x v="104"/>
    <x v="2"/>
    <s v="Tue"/>
    <s v="Evening office Ride"/>
    <s v="Mission Road"/>
    <s v="JP Nagar"/>
    <m/>
    <x v="3"/>
    <n v="0"/>
    <s v="oneway"/>
    <s v="0:37"/>
    <x v="142"/>
    <n v="16.913513513513511"/>
    <x v="83"/>
    <n v="0"/>
    <s v="Live"/>
    <n v="0"/>
    <s v="-"/>
    <s v="-"/>
  </r>
  <r>
    <x v="104"/>
    <x v="104"/>
    <x v="2"/>
    <s v="Tue"/>
    <s v="Morning officeRide"/>
    <s v="JP Nagar"/>
    <s v="Mission Road"/>
    <m/>
    <x v="3"/>
    <n v="0"/>
    <s v="oneway"/>
    <s v="0:31"/>
    <x v="119"/>
    <n v="19.877419354838707"/>
    <x v="84"/>
    <n v="0"/>
    <s v="Live"/>
    <n v="0"/>
    <s v="-"/>
    <s v="-"/>
  </r>
  <r>
    <x v="105"/>
    <x v="105"/>
    <x v="2"/>
    <s v="Sun"/>
    <s v="Evenung leisure ride"/>
    <s v="JP Nagar"/>
    <s v="Siddapura Junction"/>
    <m/>
    <x v="0"/>
    <n v="1"/>
    <s v="roundtrip"/>
    <s v="1:06"/>
    <x v="143"/>
    <n v="23.245454545454542"/>
    <x v="85"/>
    <n v="0"/>
    <s v="Live"/>
    <n v="0"/>
    <s v="-"/>
    <s v="testing rotues for evening workouts"/>
  </r>
  <r>
    <x v="106"/>
    <x v="106"/>
    <x v="2"/>
    <s v="Sat"/>
    <s v="Evening Ride"/>
    <s v="JP Nagar"/>
    <s v="-"/>
    <m/>
    <x v="2"/>
    <n v="0"/>
    <s v="roundtrip"/>
    <s v="0:45"/>
    <x v="144"/>
    <n v="16.266666666666666"/>
    <x v="8"/>
    <n v="0"/>
    <s v="Later"/>
    <n v="0"/>
    <s v="-"/>
    <s v="-"/>
  </r>
  <r>
    <x v="107"/>
    <x v="107"/>
    <x v="2"/>
    <s v="Thu"/>
    <s v="Evening office ride"/>
    <s v="Mission Road"/>
    <s v="JP Nagar"/>
    <m/>
    <x v="3"/>
    <n v="0"/>
    <s v="oneway"/>
    <s v="0:36"/>
    <x v="119"/>
    <n v="17.116666666666667"/>
    <x v="78"/>
    <s v="1sil"/>
    <s v="Live"/>
    <n v="0"/>
    <s v="-"/>
    <s v="-"/>
  </r>
  <r>
    <x v="107"/>
    <x v="107"/>
    <x v="2"/>
    <s v="Thu"/>
    <s v="Morning office ride"/>
    <s v="JP Nagar"/>
    <s v="Mission Road"/>
    <m/>
    <x v="3"/>
    <n v="0"/>
    <s v="oneway"/>
    <s v="0:34"/>
    <x v="115"/>
    <n v="18.141176470588235"/>
    <x v="75"/>
    <n v="0"/>
    <s v="Live"/>
    <n v="0"/>
    <s v="-"/>
    <s v="-"/>
  </r>
  <r>
    <x v="108"/>
    <x v="108"/>
    <x v="2"/>
    <s v="Tue"/>
    <s v="Night office ride"/>
    <s v="Mission Road"/>
    <s v="JP Nagar"/>
    <m/>
    <x v="3"/>
    <n v="0"/>
    <s v="oneway"/>
    <s v="0:31"/>
    <x v="145"/>
    <n v="20.07096774193548"/>
    <x v="81"/>
    <s v="3sil"/>
    <s v="Live"/>
    <n v="0"/>
    <s v="-"/>
    <s v="-"/>
  </r>
  <r>
    <x v="108"/>
    <x v="108"/>
    <x v="2"/>
    <s v="Tue"/>
    <s v="Morning office ride"/>
    <s v="JP Nagar"/>
    <s v="Mission Road"/>
    <m/>
    <x v="3"/>
    <n v="0"/>
    <s v="oneway"/>
    <s v="0:36"/>
    <x v="140"/>
    <n v="17.683333333333334"/>
    <x v="84"/>
    <n v="0"/>
    <s v="Live"/>
    <n v="0"/>
    <s v="-"/>
    <s v="-"/>
  </r>
  <r>
    <x v="109"/>
    <x v="109"/>
    <x v="2"/>
    <s v="Sun"/>
    <s v="Morning ICH ride"/>
    <s v="JP Nagar"/>
    <s v="Golf Course"/>
    <m/>
    <x v="0"/>
    <n v="1"/>
    <s v="roundtrip"/>
    <s v="1:40"/>
    <x v="146"/>
    <n v="20.862000000000005"/>
    <x v="86"/>
    <s v="6g,2sil"/>
    <s v="Live"/>
    <n v="0"/>
    <s v="Indian Coffee House"/>
    <s v="-"/>
  </r>
  <r>
    <x v="110"/>
    <x v="110"/>
    <x v="2"/>
    <s v="Wed"/>
    <s v="Evening office ride"/>
    <s v="Mission Road"/>
    <s v="JP Nagar"/>
    <m/>
    <x v="3"/>
    <n v="0"/>
    <s v="oneway"/>
    <s v="0:43"/>
    <x v="147"/>
    <n v="15.348837209302326"/>
    <x v="87"/>
    <n v="0"/>
    <s v="Live"/>
    <n v="0"/>
    <s v="-"/>
    <s v="-"/>
  </r>
  <r>
    <x v="110"/>
    <x v="110"/>
    <x v="2"/>
    <s v="Wed"/>
    <s v="Morning office ride"/>
    <s v="JP Nagar"/>
    <s v="Mission Road"/>
    <m/>
    <x v="3"/>
    <n v="0"/>
    <s v="oneway"/>
    <s v="0:35"/>
    <x v="148"/>
    <n v="17.382857142857144"/>
    <x v="75"/>
    <n v="0"/>
    <s v="Live"/>
    <n v="0"/>
    <s v="-"/>
    <s v="-"/>
  </r>
  <r>
    <x v="111"/>
    <x v="111"/>
    <x v="2"/>
    <s v="Sun"/>
    <s v="Centurion - airport ride :D"/>
    <s v="JP Nagar"/>
    <s v="Airport"/>
    <m/>
    <x v="0"/>
    <n v="1"/>
    <s v="roundtrip"/>
    <s v="4:57"/>
    <x v="149"/>
    <n v="20.309090909090909"/>
    <x v="88"/>
    <s v="5g,8sil,1atttt"/>
    <s v="Live"/>
    <n v="0"/>
    <s v="Airport CCD"/>
    <s v="first centurion ride"/>
  </r>
  <r>
    <x v="112"/>
    <x v="112"/>
    <x v="2"/>
    <s v="Wed"/>
    <s v="Night office ride"/>
    <s v="Mission Road"/>
    <s v="JP Nagar"/>
    <m/>
    <x v="3"/>
    <n v="0"/>
    <s v="oneway"/>
    <s v="0:33"/>
    <x v="150"/>
    <n v="18.709090909090907"/>
    <x v="80"/>
    <s v="1g"/>
    <s v="Live"/>
    <n v="0"/>
    <s v="-"/>
    <s v="-"/>
  </r>
  <r>
    <x v="112"/>
    <x v="112"/>
    <x v="2"/>
    <s v="Wed"/>
    <s v="Morning Ride office"/>
    <s v="JP Nagar"/>
    <s v="Mission Road"/>
    <m/>
    <x v="3"/>
    <n v="0"/>
    <s v="oneway"/>
    <s v="0:36"/>
    <x v="151"/>
    <n v="16.266666666666666"/>
    <x v="75"/>
    <n v="0"/>
    <s v="Live"/>
    <n v="0"/>
    <s v="-"/>
    <s v="-"/>
  </r>
  <r>
    <x v="113"/>
    <x v="113"/>
    <x v="2"/>
    <s v="Tue"/>
    <s v="Night office ride"/>
    <s v="Mission Road"/>
    <s v="JP Nagar"/>
    <m/>
    <x v="3"/>
    <n v="0"/>
    <s v="oneway"/>
    <s v="0:32"/>
    <x v="145"/>
    <n v="19.443749999999998"/>
    <x v="81"/>
    <s v="1g,1sil"/>
    <s v="Live"/>
    <n v="0"/>
    <s v="-"/>
    <s v="-"/>
  </r>
  <r>
    <x v="113"/>
    <x v="113"/>
    <x v="2"/>
    <s v="Tue"/>
    <s v="Morning office Ride - detour"/>
    <s v="JP Nagar"/>
    <s v="Mission Road"/>
    <m/>
    <x v="3"/>
    <n v="0"/>
    <s v="oneway"/>
    <s v="0:40"/>
    <x v="152"/>
    <n v="16.350000000000001"/>
    <x v="84"/>
    <m/>
    <s v="Live"/>
    <n v="0"/>
    <s v="-"/>
    <s v="-"/>
  </r>
  <r>
    <x v="114"/>
    <x v="114"/>
    <x v="2"/>
    <s v="Sun"/>
    <s v="Morning leisure ride - vidhan soudha"/>
    <s v="JP Nagar"/>
    <s v="Vidhan Soudha"/>
    <m/>
    <x v="0"/>
    <n v="1"/>
    <s v="roundtrip"/>
    <s v="1:48"/>
    <x v="153"/>
    <n v="18.822222222222223"/>
    <x v="89"/>
    <s v="2g,3sil,2br,1attt"/>
    <s v="Live"/>
    <n v="0"/>
    <s v="Indian Coffee House"/>
    <s v="-"/>
  </r>
  <r>
    <x v="115"/>
    <x v="115"/>
    <x v="2"/>
    <s v="Wed"/>
    <s v="Evening office ride"/>
    <s v="Mission Road"/>
    <s v="JP Nagar"/>
    <m/>
    <x v="3"/>
    <n v="0"/>
    <s v="oneway"/>
    <s v="0:37"/>
    <x v="154"/>
    <n v="17.951351351351352"/>
    <x v="87"/>
    <s v="1g,1sil,1br"/>
    <s v="Live"/>
    <n v="0"/>
    <s v="-"/>
    <s v="-"/>
  </r>
  <r>
    <x v="115"/>
    <x v="115"/>
    <x v="2"/>
    <s v="Wed"/>
    <s v="Morning office ride"/>
    <s v="JP Nagar"/>
    <s v="Mission Road"/>
    <m/>
    <x v="3"/>
    <n v="0"/>
    <s v="oneway"/>
    <s v="0:37"/>
    <x v="126"/>
    <n v="16.508108108108107"/>
    <x v="75"/>
    <s v="1br"/>
    <s v="Live"/>
    <n v="0"/>
    <s v="-"/>
    <s v="-"/>
  </r>
  <r>
    <x v="116"/>
    <x v="116"/>
    <x v="2"/>
    <s v="Sun"/>
    <s v="Mid distance morning ride - hebbal"/>
    <s v="JP Nagar"/>
    <s v="Hebbal Circle"/>
    <m/>
    <x v="0"/>
    <n v="1"/>
    <s v="roundtrip"/>
    <s v="2:28"/>
    <x v="56"/>
    <n v="20.675675675675674"/>
    <x v="90"/>
    <s v="4g,1sil,1attt"/>
    <s v="Live"/>
    <n v="0"/>
    <s v="Indian Coffee House"/>
    <s v="-"/>
  </r>
  <r>
    <x v="117"/>
    <x v="117"/>
    <x v="2"/>
    <s v="Fri"/>
    <s v="Evening office ride"/>
    <s v="Mission Road"/>
    <s v="JP Nagar"/>
    <m/>
    <x v="3"/>
    <n v="0"/>
    <s v="oneway"/>
    <s v="0:36"/>
    <x v="155"/>
    <n v="17.083333333333336"/>
    <x v="81"/>
    <s v="2sil"/>
    <s v="Live"/>
    <n v="0"/>
    <s v="-"/>
    <s v="-"/>
  </r>
  <r>
    <x v="117"/>
    <x v="117"/>
    <x v="2"/>
    <s v="Fri"/>
    <s v="Morning office ride"/>
    <s v="JP Nagar"/>
    <s v="Mission Road"/>
    <m/>
    <x v="3"/>
    <n v="0"/>
    <s v="oneway"/>
    <s v="0:32"/>
    <x v="156"/>
    <n v="18.974999999999998"/>
    <x v="75"/>
    <s v="1sil, 1br"/>
    <s v="Live"/>
    <n v="0"/>
    <s v="-"/>
    <s v="-"/>
  </r>
  <r>
    <x v="118"/>
    <x v="118"/>
    <x v="2"/>
    <s v="Tue"/>
    <s v="Evening office ride - bad detour :("/>
    <s v="Mission Road"/>
    <s v="JP Nagar"/>
    <m/>
    <x v="3"/>
    <n v="0"/>
    <s v="oneway"/>
    <s v="0:39"/>
    <x v="157"/>
    <n v="18.23076923076923"/>
    <x v="87"/>
    <s v="4g"/>
    <s v="Live"/>
    <n v="0"/>
    <s v="-"/>
    <s v="-"/>
  </r>
  <r>
    <x v="118"/>
    <x v="118"/>
    <x v="2"/>
    <s v="Tue"/>
    <s v="Morning office ride - 3rd gear wonders"/>
    <s v="JP Nagar"/>
    <s v="Mission Road"/>
    <m/>
    <x v="3"/>
    <n v="0"/>
    <s v="oneway"/>
    <s v="0:32"/>
    <x v="158"/>
    <n v="20.90625"/>
    <x v="75"/>
    <s v="2g,1br"/>
    <s v="Live"/>
    <n v="0"/>
    <s v="-"/>
    <s v="Cycling amateur uses 3rd gear :O"/>
  </r>
  <r>
    <x v="119"/>
    <x v="119"/>
    <x v="2"/>
    <s v="Sun"/>
    <s v="New cycle Ride"/>
    <s v="RR Cycles"/>
    <s v="JP Nagar"/>
    <m/>
    <x v="1"/>
    <n v="0"/>
    <s v="roundtrip"/>
    <s v="0:28"/>
    <x v="159"/>
    <n v="17.657142857142858"/>
    <x v="91"/>
    <s v="1g"/>
    <s v="Live"/>
    <n v="0"/>
    <s v="-"/>
    <s v="bought the new cyc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s v="20/01/2018"/>
    <d v="2018-01-20T00:00:00"/>
    <s v="2018"/>
    <s v="Sat"/>
    <x v="0"/>
    <s v="Airport ride"/>
    <s v="Peenya"/>
    <s v="Airport"/>
    <s v="-"/>
    <x v="0"/>
    <n v="1"/>
    <s v="roundtrip"/>
    <s v="3:29"/>
    <n v="3"/>
    <n v="29"/>
    <n v="74.319999999999993"/>
    <n v="21.335885167464113"/>
    <x v="0"/>
    <s v="3(1sil,1g,1bro)"/>
    <s v="Live"/>
    <n v="4"/>
    <x v="0"/>
    <s v="Met Office friends along the way"/>
  </r>
  <r>
    <s v="14/01/2018"/>
    <d v="2018-01-14T00:00:00"/>
    <s v="2018"/>
    <s v="Sun"/>
    <x v="0"/>
    <s v="Nandi base ride - return of the jedi"/>
    <s v="Peenya"/>
    <s v="Nandi Base"/>
    <s v="-"/>
    <x v="0"/>
    <n v="1"/>
    <s v="roundtrip"/>
    <s v="4:47"/>
    <n v="4"/>
    <n v="47"/>
    <n v="104.11"/>
    <n v="21.765156794425089"/>
    <x v="1"/>
    <s v="13(6g,4sil,3bro)"/>
    <s v="Live"/>
    <n v="2"/>
    <x v="1"/>
    <s v="Jan Gran Frondo"/>
  </r>
  <r>
    <s v="10/01/2018"/>
    <d v="2018-01-10T00:00:00"/>
    <s v="2018"/>
    <s v="Wed"/>
    <x v="1"/>
    <s v="Airport ride"/>
    <s v="Peenya"/>
    <s v="Airport"/>
    <s v="-"/>
    <x v="0"/>
    <n v="1"/>
    <s v="roundtrip"/>
    <s v="3:23"/>
    <n v="3"/>
    <n v="23"/>
    <n v="74.08"/>
    <n v="21.895566502463055"/>
    <x v="2"/>
    <s v="5(2g,1sil,2bro)"/>
    <s v="Live"/>
    <n v="1"/>
    <x v="0"/>
    <s v="-"/>
  </r>
  <r>
    <s v="07/01/2018"/>
    <d v="2018-01-07T00:00:00"/>
    <s v="2018"/>
    <s v="Sun"/>
    <x v="0"/>
    <s v="Hessaraghatta lake exploration"/>
    <s v="Peenya"/>
    <s v="Hessaraghatta Lake"/>
    <s v="-"/>
    <x v="0"/>
    <n v="1"/>
    <s v="roundtrip"/>
    <s v="2:32"/>
    <n v="2"/>
    <n v="32"/>
    <n v="45.73"/>
    <n v="18.051315789473684"/>
    <x v="3"/>
    <s v="12g"/>
    <s v="Live"/>
    <n v="7"/>
    <x v="2"/>
    <s v="New Route Discovered"/>
  </r>
  <r>
    <s v="06/01/2018"/>
    <d v="2018-01-06T00:00:00"/>
    <s v="2018"/>
    <s v="Sat"/>
    <x v="0"/>
    <s v="Back from the laboratory"/>
    <s v="BOTS Infantry Road"/>
    <s v="Peenya"/>
    <s v="-"/>
    <x v="1"/>
    <n v="0"/>
    <s v="oneway"/>
    <s v="0:46"/>
    <n v="0"/>
    <n v="46"/>
    <n v="13.65"/>
    <n v="17.804347826086957"/>
    <x v="4"/>
    <s v="1bro"/>
    <s v="Live"/>
    <n v="3"/>
    <x v="2"/>
    <s v="Cycle repair"/>
  </r>
  <r>
    <s v="30/12/2017"/>
    <d v="2017-12-30T00:00:00"/>
    <s v="2017"/>
    <s v="Sat"/>
    <x v="0"/>
    <s v="Ride to the bike shop"/>
    <s v="Peenya"/>
    <s v="BOTS Infantry Road"/>
    <s v="-"/>
    <x v="1"/>
    <n v="0"/>
    <s v="oneway"/>
    <s v="0:38"/>
    <n v="0"/>
    <n v="38"/>
    <n v="11.18"/>
    <n v="17.652631578947368"/>
    <x v="5"/>
    <s v="1g"/>
    <s v="Live"/>
    <n v="2"/>
    <x v="2"/>
    <s v="Cycle repair"/>
  </r>
  <r>
    <s v="29/12/2017"/>
    <d v="2017-12-29T00:00:00"/>
    <s v="2017"/>
    <s v="Fri"/>
    <x v="1"/>
    <s v="Season 2"/>
    <s v="Peenya"/>
    <s v="Hebbal Circle"/>
    <s v="-"/>
    <x v="0"/>
    <n v="1"/>
    <s v="roundtrip"/>
    <s v="1:55"/>
    <n v="1"/>
    <n v="55"/>
    <n v="37.39"/>
    <n v="19.507826086956523"/>
    <x v="6"/>
    <n v="0"/>
    <s v="Live"/>
    <n v="6"/>
    <x v="2"/>
    <s v="Resume training after term holidays"/>
  </r>
  <r>
    <s v="07/10/2017"/>
    <d v="2017-10-07T00:00:00"/>
    <s v="2017"/>
    <s v="Sat"/>
    <x v="0"/>
    <s v="Morning training ride"/>
    <s v="Peenya"/>
    <s v="Hebbal Circle"/>
    <s v="-"/>
    <x v="0"/>
    <n v="1"/>
    <s v="roundtrip"/>
    <s v="1:55"/>
    <n v="1"/>
    <n v="55"/>
    <n v="39.61"/>
    <n v="20.666086956521742"/>
    <x v="7"/>
    <s v="4(1g,3bro)"/>
    <s v="Live"/>
    <m/>
    <x v="3"/>
    <s v="-"/>
  </r>
  <r>
    <s v="19/09/2017"/>
    <d v="2017-09-19T00:00:00"/>
    <s v="2017"/>
    <s v="Tue"/>
    <x v="1"/>
    <s v="Morning brisk ride"/>
    <s v="Peenya"/>
    <s v="Hebbal Circle"/>
    <s v="-"/>
    <x v="0"/>
    <n v="1"/>
    <s v="roundtrip"/>
    <s v="1:35"/>
    <n v="1"/>
    <n v="35"/>
    <n v="40"/>
    <n v="25.263157894736839"/>
    <x v="8"/>
    <n v="0"/>
    <s v="Later"/>
    <n v="1"/>
    <x v="3"/>
    <s v="-"/>
  </r>
  <r>
    <s v="03/09/2017"/>
    <d v="2017-09-03T00:00:00"/>
    <s v="2017"/>
    <s v="Sun"/>
    <x v="0"/>
    <s v="Nandi base ride"/>
    <s v="Peenya"/>
    <s v="Nandi Base"/>
    <s v="-"/>
    <x v="0"/>
    <n v="1"/>
    <s v="roundtrip"/>
    <s v="4:40"/>
    <n v="4"/>
    <n v="40"/>
    <n v="96.64"/>
    <n v="20.708571428571428"/>
    <x v="9"/>
    <s v="7(2g,4sil,1bro)"/>
    <s v="Live"/>
    <n v="3"/>
    <x v="4"/>
    <s v="First long distance after college begins(NID)"/>
  </r>
  <r>
    <s v="23/08/2017"/>
    <d v="2017-08-23T00:00:00"/>
    <s v="2017"/>
    <s v="Wed"/>
    <x v="1"/>
    <s v="Brisk morning ride"/>
    <s v="Peenya"/>
    <s v="MG Road "/>
    <s v="-"/>
    <x v="0"/>
    <n v="1"/>
    <s v="roundtrip"/>
    <s v="1:19"/>
    <n v="1"/>
    <n v="19"/>
    <n v="32.33"/>
    <n v="24.554430379746833"/>
    <x v="10"/>
    <s v="2sil"/>
    <s v="Live"/>
    <n v="0"/>
    <x v="3"/>
    <s v="-"/>
  </r>
  <r>
    <s v="09/08/2017"/>
    <d v="2017-08-09T00:00:00"/>
    <s v="2017"/>
    <s v="Wed"/>
    <x v="1"/>
    <s v="Morning brisk ride"/>
    <s v="Peenya"/>
    <s v="Hebbal Circle"/>
    <s v="MG Road"/>
    <x v="0"/>
    <n v="1"/>
    <s v="roundtrip"/>
    <s v="1:36"/>
    <n v="1"/>
    <n v="36"/>
    <n v="36.409999999999997"/>
    <n v="22.756249999999998"/>
    <x v="11"/>
    <s v="5(2g,2sil,1bro)"/>
    <m/>
    <n v="3"/>
    <x v="2"/>
    <m/>
  </r>
  <r>
    <s v="05/08/2017"/>
    <d v="2017-08-05T00:00:00"/>
    <s v="2017"/>
    <s v="Sat"/>
    <x v="0"/>
    <s v="Training ride"/>
    <s v="Peenya"/>
    <s v="Hebbal Circle"/>
    <s v="MG Road,KK road, HMT circle"/>
    <x v="0"/>
    <n v="1"/>
    <s v="roundtrip"/>
    <s v="2:12"/>
    <n v="2"/>
    <n v="12"/>
    <n v="47.05"/>
    <n v="21.386363636363633"/>
    <x v="12"/>
    <s v="4(2g,sil)"/>
    <s v="Live"/>
    <n v="3"/>
    <x v="3"/>
    <s v="-"/>
  </r>
  <r>
    <s v="29/07/2017"/>
    <d v="2017-07-29T00:00:00"/>
    <s v="2017"/>
    <s v="Sat"/>
    <x v="0"/>
    <s v="Breakfast ride"/>
    <s v="Peenya"/>
    <s v="Hebbal Circle"/>
    <s v="Jalahalli"/>
    <x v="0"/>
    <n v="1"/>
    <s v="roundtrip"/>
    <s v="2:27"/>
    <n v="2"/>
    <n v="27"/>
    <n v="54.95"/>
    <n v="22.428571428571427"/>
    <x v="13"/>
    <s v="1sil"/>
    <s v="Live"/>
    <n v="4"/>
    <x v="3"/>
    <s v="-"/>
  </r>
  <r>
    <s v="25/07/2017"/>
    <d v="2017-07-25T00:00:00"/>
    <s v="2017"/>
    <s v="Tue"/>
    <x v="1"/>
    <s v="New Routes - bfast ride"/>
    <s v="Peenya"/>
    <s v="Hebbal Circle"/>
    <s v="-"/>
    <x v="0"/>
    <n v="1"/>
    <s v="roundtrip"/>
    <s v="1:42"/>
    <n v="1"/>
    <n v="42"/>
    <n v="38.99"/>
    <n v="22.935294117647061"/>
    <x v="14"/>
    <s v="2(1g,1sil)"/>
    <s v="Live"/>
    <n v="5"/>
    <x v="3"/>
    <s v="First breakfast ride after college begins(NID)"/>
  </r>
  <r>
    <s v="16/07/2017"/>
    <d v="2017-07-16T00:00:00"/>
    <s v="2017"/>
    <s v="Sun"/>
    <x v="0"/>
    <s v="Sunday ride - shifting to new place"/>
    <s v="JP Nagar"/>
    <s v="Peenya"/>
    <s v="-"/>
    <x v="1"/>
    <n v="0"/>
    <s v="oneway"/>
    <s v="1:12"/>
    <n v="1"/>
    <n v="12"/>
    <n v="26.56"/>
    <n v="22.133333333333333"/>
    <x v="15"/>
    <s v="1sil"/>
    <s v="Live"/>
    <n v="5"/>
    <x v="2"/>
    <s v="Shifting to  new place"/>
  </r>
  <r>
    <s v="26/06/2017"/>
    <d v="2017-06-26T00:00:00"/>
    <s v="2017"/>
    <s v="Mon"/>
    <x v="1"/>
    <s v="Third wave approach"/>
    <s v="JP Nagar"/>
    <s v="Koramangala"/>
    <s v="-"/>
    <x v="2"/>
    <n v="0"/>
    <s v="oneway"/>
    <s v="0:45"/>
    <n v="0"/>
    <n v="45"/>
    <n v="11.62"/>
    <n v="15.493333333333332"/>
    <x v="16"/>
    <s v="8(5g,3sil)"/>
    <s v="Live"/>
    <n v="5"/>
    <x v="5"/>
    <s v="New Route Discovered"/>
  </r>
  <r>
    <s v="20/06/2017"/>
    <d v="2017-06-20T00:00:00"/>
    <s v="2017"/>
    <s v="Tue"/>
    <x v="1"/>
    <s v="Evening Ride office"/>
    <s v="Lavelle Road"/>
    <s v="JP Nagar"/>
    <s v="-"/>
    <x v="3"/>
    <n v="0"/>
    <s v="oneway"/>
    <s v="0:42"/>
    <n v="0"/>
    <n v="42"/>
    <n v="13.05"/>
    <n v="18.642857142857146"/>
    <x v="17"/>
    <n v="0"/>
    <s v="Live"/>
    <n v="4"/>
    <x v="2"/>
    <s v="-"/>
  </r>
  <r>
    <s v="20/06/2017"/>
    <d v="2017-06-20T00:00:00"/>
    <s v="2017"/>
    <s v="Tue"/>
    <x v="1"/>
    <s v="Morning office ride"/>
    <s v="JP Nagar"/>
    <s v="Lavelle Road"/>
    <s v="-"/>
    <x v="3"/>
    <n v="0"/>
    <s v="oneway"/>
    <s v="0:38"/>
    <n v="0"/>
    <n v="38"/>
    <n v="11.9"/>
    <n v="18.789473684210527"/>
    <x v="18"/>
    <n v="0"/>
    <s v="Live"/>
    <n v="2"/>
    <x v="2"/>
    <s v="-"/>
  </r>
  <r>
    <s v="08/06/2017"/>
    <d v="2017-06-08T00:00:00"/>
    <s v="2017"/>
    <s v="Thu"/>
    <x v="1"/>
    <s v="Evening office ride"/>
    <s v="Lavelle Road"/>
    <s v="JP Nagar"/>
    <s v="-"/>
    <x v="3"/>
    <n v="0"/>
    <s v="oneway"/>
    <s v="0:48"/>
    <n v="0"/>
    <n v="48"/>
    <n v="12.9"/>
    <n v="16.125"/>
    <x v="19"/>
    <n v="0"/>
    <s v="Live"/>
    <n v="1"/>
    <x v="2"/>
    <s v="-"/>
  </r>
  <r>
    <s v="08/06/2017"/>
    <d v="2017-06-08T00:00:00"/>
    <s v="2017"/>
    <s v="Thu"/>
    <x v="1"/>
    <s v="Morning office ride"/>
    <s v="JP Nagar"/>
    <s v="Lavelle Road"/>
    <s v="-"/>
    <x v="3"/>
    <n v="0"/>
    <s v="oneway"/>
    <s v="0:37"/>
    <n v="0"/>
    <n v="37"/>
    <n v="11.57"/>
    <n v="18.762162162162163"/>
    <x v="20"/>
    <n v="0"/>
    <s v="Live"/>
    <n v="2"/>
    <x v="2"/>
    <s v="-"/>
  </r>
  <r>
    <s v="06/06/2017"/>
    <d v="2017-06-06T00:00:00"/>
    <s v="2017"/>
    <s v="Tue"/>
    <x v="1"/>
    <s v="Evening office ride"/>
    <s v="Lavelle Road"/>
    <s v="JP Nagar"/>
    <s v="-"/>
    <x v="3"/>
    <n v="0"/>
    <s v="oneway"/>
    <s v="0:52"/>
    <n v="0"/>
    <n v="52"/>
    <n v="15.24"/>
    <n v="17.584615384615383"/>
    <x v="21"/>
    <n v="0"/>
    <s v="Live"/>
    <n v="2"/>
    <x v="2"/>
    <s v="-"/>
  </r>
  <r>
    <s v="06/06/2017"/>
    <d v="2017-06-06T00:00:00"/>
    <s v="2017"/>
    <s v="Tue"/>
    <x v="1"/>
    <s v="Morning office ride"/>
    <s v="JP Nagar"/>
    <s v="Lavelle Road"/>
    <s v="-"/>
    <x v="3"/>
    <n v="0"/>
    <s v="oneway"/>
    <s v="0:37"/>
    <n v="0"/>
    <n v="37"/>
    <n v="11.74"/>
    <n v="19.037837837837838"/>
    <x v="22"/>
    <n v="0"/>
    <s v="Live"/>
    <n v="5"/>
    <x v="2"/>
    <s v="-"/>
  </r>
  <r>
    <s v="04/06/2017"/>
    <d v="2017-06-04T00:00:00"/>
    <s v="2017"/>
    <s v="Sun"/>
    <x v="0"/>
    <s v="Sunday training ride"/>
    <s v="JP Nagar"/>
    <s v="Hebbal Circle"/>
    <s v="Sankey Tank"/>
    <x v="0"/>
    <n v="1"/>
    <s v="roundtrip"/>
    <s v="1:56"/>
    <n v="1"/>
    <n v="56"/>
    <n v="45.64"/>
    <n v="23.606896551724137"/>
    <x v="23"/>
    <n v="0"/>
    <s v="Live"/>
    <n v="6"/>
    <x v="3"/>
    <s v="-"/>
  </r>
  <r>
    <s v="21/05/2017"/>
    <d v="2017-05-21T00:00:00"/>
    <s v="2017"/>
    <s v="Sun"/>
    <x v="0"/>
    <s v="Evening coffee sprint"/>
    <s v="JP Nagar"/>
    <s v="Jayanagar 5th block"/>
    <s v="-"/>
    <x v="2"/>
    <n v="0"/>
    <s v="roundtrip"/>
    <s v="0:34"/>
    <n v="0"/>
    <n v="34"/>
    <n v="10.51"/>
    <n v="18.547058823529412"/>
    <x v="24"/>
    <n v="0"/>
    <s v="Live"/>
    <n v="3"/>
    <x v="6"/>
    <s v="-"/>
  </r>
  <r>
    <s v="21/05/2017"/>
    <d v="2017-05-21T00:00:00"/>
    <s v="2017"/>
    <s v="Sun"/>
    <x v="0"/>
    <s v="Sunday bfast ride"/>
    <s v="JP Nagar"/>
    <s v="Race Course Road"/>
    <s v="-"/>
    <x v="0"/>
    <n v="1"/>
    <s v="roundtrip"/>
    <s v="1:51"/>
    <n v="1"/>
    <n v="51"/>
    <n v="40.39"/>
    <n v="21.83243243243243"/>
    <x v="25"/>
    <s v="3g"/>
    <s v="Live"/>
    <n v="2"/>
    <x v="3"/>
    <s v="-"/>
  </r>
  <r>
    <s v="17/05/2017"/>
    <d v="2017-05-17T00:00:00"/>
    <s v="2017"/>
    <s v="Wed"/>
    <x v="1"/>
    <s v="Evening Ride"/>
    <s v="Lavelle Road"/>
    <s v="JP Nagar"/>
    <s v="-"/>
    <x v="3"/>
    <n v="0"/>
    <s v="oneway"/>
    <s v="0:45"/>
    <n v="0"/>
    <n v="45"/>
    <n v="14.83"/>
    <n v="19.773333333333333"/>
    <x v="26"/>
    <n v="0"/>
    <s v="Live"/>
    <n v="2"/>
    <x v="2"/>
    <s v="-"/>
  </r>
  <r>
    <s v="17/05/2017"/>
    <d v="2017-05-17T00:00:00"/>
    <s v="2017"/>
    <s v="Wed"/>
    <x v="1"/>
    <s v="Office ride"/>
    <s v="JP Nagar"/>
    <s v="Lavelle Road"/>
    <s v="-"/>
    <x v="3"/>
    <n v="0"/>
    <s v="oneway"/>
    <s v="0:39"/>
    <n v="0"/>
    <n v="39"/>
    <n v="12.85"/>
    <n v="19.769230769230766"/>
    <x v="27"/>
    <n v="0"/>
    <s v="Live"/>
    <n v="2"/>
    <x v="2"/>
    <s v="-"/>
  </r>
  <r>
    <s v="14/05/2017"/>
    <d v="2017-05-14T00:00:00"/>
    <s v="2017"/>
    <s v="Sun"/>
    <x v="0"/>
    <s v="Evening coffee sprint"/>
    <s v="JP Nagar"/>
    <s v="Jayanagar 5th block"/>
    <s v="-"/>
    <x v="2"/>
    <n v="0"/>
    <s v="roundtrip"/>
    <s v="0:44"/>
    <n v="0"/>
    <n v="44"/>
    <n v="14.42"/>
    <n v="19.663636363636364"/>
    <x v="28"/>
    <n v="0"/>
    <s v="Live"/>
    <n v="2"/>
    <x v="6"/>
    <s v="-"/>
  </r>
  <r>
    <s v="14/05/2017"/>
    <d v="2017-05-14T00:00:00"/>
    <s v="2017"/>
    <s v="Sun"/>
    <x v="0"/>
    <s v="New 50 km PR"/>
    <s v="JP Nagar"/>
    <s v="Hebbal Circle"/>
    <s v="-"/>
    <x v="0"/>
    <n v="1"/>
    <s v="roundtrip"/>
    <s v="1:58"/>
    <n v="1"/>
    <n v="58"/>
    <n v="50.21"/>
    <n v="25.530508474576269"/>
    <x v="29"/>
    <n v="0"/>
    <s v="Live"/>
    <n v="5"/>
    <x v="3"/>
    <s v="new 50km PR"/>
  </r>
  <r>
    <s v="09/05/2017"/>
    <d v="2017-05-09T00:00:00"/>
    <s v="2017"/>
    <s v="Tue"/>
    <x v="1"/>
    <s v="Rain-fed office ride"/>
    <s v="Lavelle Road"/>
    <s v="JP Nagar"/>
    <s v="-"/>
    <x v="3"/>
    <n v="0"/>
    <s v="oneway"/>
    <s v="0:45"/>
    <n v="0"/>
    <n v="45"/>
    <n v="15.15"/>
    <n v="20.2"/>
    <x v="18"/>
    <n v="0"/>
    <s v="Live"/>
    <n v="5"/>
    <x v="2"/>
    <s v="Rains"/>
  </r>
  <r>
    <s v="09/05/2017"/>
    <d v="2017-05-09T00:00:00"/>
    <s v="2017"/>
    <s v="Tue"/>
    <x v="1"/>
    <s v="Office ride"/>
    <s v="JP Nagar"/>
    <s v="Lavelle Road"/>
    <s v="-"/>
    <x v="3"/>
    <n v="0"/>
    <s v="oneway"/>
    <s v="0:35"/>
    <n v="0"/>
    <n v="35"/>
    <n v="12.67"/>
    <n v="21.72"/>
    <x v="27"/>
    <s v="1g"/>
    <s v="Live"/>
    <n v="6"/>
    <x v="2"/>
    <s v="-"/>
  </r>
  <r>
    <s v="07/05/2017"/>
    <d v="2017-05-07T00:00:00"/>
    <s v="2017"/>
    <s v="Sun"/>
    <x v="0"/>
    <s v="Brahmins bfast ride"/>
    <s v="JP Nagar"/>
    <s v="Jayanagar 5th block"/>
    <s v="-"/>
    <x v="2"/>
    <n v="0"/>
    <s v="roundtrip"/>
    <s v="0:28"/>
    <n v="0"/>
    <n v="28"/>
    <n v="9.49"/>
    <n v="20.335714285714285"/>
    <x v="30"/>
    <n v="0"/>
    <s v="Live"/>
    <n v="4"/>
    <x v="7"/>
    <s v="-"/>
  </r>
  <r>
    <s v="23/04/2017"/>
    <d v="2017-04-23T00:00:00"/>
    <s v="2017"/>
    <s v="Sun"/>
    <x v="0"/>
    <s v="Morning training - pedal breakdown :("/>
    <s v="JP Nagar"/>
    <s v="Race Course Road"/>
    <s v="-"/>
    <x v="0"/>
    <n v="1"/>
    <s v="roundtrip"/>
    <s v="1:34"/>
    <n v="1"/>
    <n v="34"/>
    <n v="33.799999999999997"/>
    <n v="21.574468085106382"/>
    <x v="31"/>
    <n v="0"/>
    <s v="Live"/>
    <n v="4"/>
    <x v="3"/>
    <s v="pedal breakdown"/>
  </r>
  <r>
    <s v="20/04/2017"/>
    <d v="2017-04-20T00:00:00"/>
    <s v="2017"/>
    <s v="Thu"/>
    <x v="1"/>
    <s v="Night office ride"/>
    <s v="Lavelle Road"/>
    <s v="JP Nagar"/>
    <s v="-"/>
    <x v="3"/>
    <n v="0"/>
    <s v="oneway"/>
    <s v="0:30"/>
    <n v="0"/>
    <n v="30"/>
    <n v="12"/>
    <n v="24"/>
    <x v="8"/>
    <n v="0"/>
    <s v="Later"/>
    <n v="1"/>
    <x v="2"/>
    <s v="-"/>
  </r>
  <r>
    <s v="20/04/2017"/>
    <d v="2017-04-20T00:00:00"/>
    <s v="2017"/>
    <s v="Thu"/>
    <x v="1"/>
    <s v="Morning office ride"/>
    <s v="JP Nagar"/>
    <s v="Lavelle Road"/>
    <s v="-"/>
    <x v="3"/>
    <n v="0"/>
    <s v="oneway"/>
    <s v="0:40"/>
    <n v="0"/>
    <n v="40"/>
    <n v="12.31"/>
    <n v="18.465000000000003"/>
    <x v="24"/>
    <n v="0"/>
    <s v="Live"/>
    <n v="4"/>
    <x v="2"/>
    <s v="-"/>
  </r>
  <r>
    <s v="16/04/2017"/>
    <d v="2017-04-16T00:00:00"/>
    <s v="2017"/>
    <s v="Sun"/>
    <x v="0"/>
    <s v="Morning training ride"/>
    <s v="JP Nagar"/>
    <s v="Hebbal Circle"/>
    <s v="-"/>
    <x v="0"/>
    <n v="1"/>
    <s v="roundtrip"/>
    <s v="2:25"/>
    <n v="2"/>
    <n v="25"/>
    <n v="50.82"/>
    <n v="21.028965517241382"/>
    <x v="32"/>
    <s v="1sil"/>
    <s v="Live"/>
    <n v="3"/>
    <x v="3"/>
    <s v="-"/>
  </r>
  <r>
    <s v="01/03/2017"/>
    <d v="2017-03-01T00:00:00"/>
    <s v="2017"/>
    <s v="Wed"/>
    <x v="1"/>
    <s v="Night office ride"/>
    <s v="Lavelle Road"/>
    <s v="JP Nagar"/>
    <s v="-"/>
    <x v="3"/>
    <n v="0"/>
    <s v="oneway"/>
    <s v="0:44"/>
    <n v="0"/>
    <n v="44"/>
    <n v="13.44"/>
    <n v="18.327272727272728"/>
    <x v="33"/>
    <s v="1bro"/>
    <s v="Live"/>
    <n v="5"/>
    <x v="2"/>
    <s v="-"/>
  </r>
  <r>
    <s v="01/03/2017"/>
    <d v="2017-03-01T00:00:00"/>
    <s v="2017"/>
    <s v="Wed"/>
    <x v="1"/>
    <s v="Morning commute"/>
    <s v="JP Nagar"/>
    <s v="Lavelle Road"/>
    <s v="-"/>
    <x v="3"/>
    <n v="0"/>
    <s v="oneway"/>
    <s v="0:38"/>
    <n v="0"/>
    <n v="38"/>
    <n v="11.94"/>
    <n v="18.852631578947367"/>
    <x v="24"/>
    <s v="1sil"/>
    <s v="Live"/>
    <n v="2"/>
    <x v="2"/>
    <s v="-"/>
  </r>
  <r>
    <s v="27/02/2017"/>
    <d v="2017-02-27T00:00:00"/>
    <s v="2017"/>
    <s v="Mon"/>
    <x v="1"/>
    <s v="Night commute"/>
    <s v="Lavelle Road"/>
    <s v="JP Nagar"/>
    <s v="-"/>
    <x v="3"/>
    <n v="0"/>
    <s v="oneway"/>
    <s v="0:37"/>
    <n v="0"/>
    <n v="37"/>
    <n v="12.43"/>
    <n v="20.156756756756756"/>
    <x v="34"/>
    <s v="1sil"/>
    <s v="Live"/>
    <n v="4"/>
    <x v="2"/>
    <s v="-"/>
  </r>
  <r>
    <s v="27/02/2017"/>
    <d v="2017-02-27T00:00:00"/>
    <s v="2017"/>
    <s v="Mon"/>
    <x v="1"/>
    <s v="Remnant morning commute"/>
    <s v="JP Nagar"/>
    <s v="Lavelle Road"/>
    <s v="-"/>
    <x v="3"/>
    <n v="0"/>
    <s v="oneway"/>
    <s v="0:20"/>
    <n v="0"/>
    <n v="20"/>
    <n v="7"/>
    <n v="21"/>
    <x v="35"/>
    <n v="0"/>
    <s v="Live"/>
    <n v="3"/>
    <x v="2"/>
    <s v="-"/>
  </r>
  <r>
    <s v="27/02/2017"/>
    <d v="2017-02-27T00:00:00"/>
    <s v="2017"/>
    <s v="Mon"/>
    <x v="1"/>
    <s v="Morning commute - strava dies :("/>
    <s v="JP Nagar"/>
    <s v="Lavelle Road"/>
    <s v="-"/>
    <x v="3"/>
    <n v="0"/>
    <s v="oneway"/>
    <s v="0:15"/>
    <n v="0"/>
    <n v="15"/>
    <n v="6.88"/>
    <n v="27.52"/>
    <x v="35"/>
    <n v="0"/>
    <s v="Live"/>
    <n v="4"/>
    <x v="2"/>
    <s v="Strava Dies midway"/>
  </r>
  <r>
    <s v="22/02/2017"/>
    <d v="2017-02-22T00:00:00"/>
    <s v="2017"/>
    <s v="Wed"/>
    <x v="1"/>
    <s v="Evening commute"/>
    <s v="Lavelle Road"/>
    <s v="JP Nagar"/>
    <s v="-"/>
    <x v="3"/>
    <n v="0"/>
    <s v="oneway"/>
    <s v="0:40"/>
    <n v="0"/>
    <n v="40"/>
    <n v="13.22"/>
    <n v="19.830000000000002"/>
    <x v="36"/>
    <s v="3(1sil,1g,1bro)"/>
    <s v="Live"/>
    <n v="3"/>
    <x v="2"/>
    <s v="-"/>
  </r>
  <r>
    <s v="22/02/2017"/>
    <d v="2017-02-22T00:00:00"/>
    <s v="2017"/>
    <s v="Wed"/>
    <x v="1"/>
    <s v="Morning commute"/>
    <s v="JP Nagar"/>
    <s v="Lavelle Road"/>
    <s v="-"/>
    <x v="3"/>
    <n v="0"/>
    <s v="oneway"/>
    <s v="0:39"/>
    <n v="0"/>
    <n v="39"/>
    <n v="13.14"/>
    <n v="20.215384615384615"/>
    <x v="37"/>
    <n v="0"/>
    <s v="Live"/>
    <n v="6"/>
    <x v="2"/>
    <s v="-"/>
  </r>
  <r>
    <s v="19/02/2017"/>
    <d v="2017-02-19T00:00:00"/>
    <s v="2017"/>
    <s v="Sun"/>
    <x v="0"/>
    <s v="Sunday training ride"/>
    <s v="JP Nagar"/>
    <s v="Golf Course Junction"/>
    <s v="-"/>
    <x v="0"/>
    <n v="1"/>
    <s v="roundtrip"/>
    <s v="1:42"/>
    <n v="1"/>
    <n v="42"/>
    <n v="37.799999999999997"/>
    <n v="22.235294117647058"/>
    <x v="38"/>
    <s v="1bro"/>
    <s v="Live"/>
    <n v="6"/>
    <x v="3"/>
    <s v="-"/>
  </r>
  <r>
    <s v="29/01/2017"/>
    <d v="2017-01-29T00:00:00"/>
    <s v="2017"/>
    <s v="Sun"/>
    <x v="0"/>
    <s v="Sunday training ride - strava dies midway"/>
    <s v="JP Nagar"/>
    <s v="-"/>
    <s v="-"/>
    <x v="0"/>
    <n v="1"/>
    <s v="roundtrip"/>
    <s v="1:45"/>
    <n v="1"/>
    <n v="45"/>
    <n v="40"/>
    <n v="22.857142857142858"/>
    <x v="8"/>
    <n v="0"/>
    <s v="Later"/>
    <n v="2"/>
    <x v="3"/>
    <s v="Strava Dies midway"/>
  </r>
  <r>
    <s v="23/01/2017"/>
    <d v="2017-01-23T00:00:00"/>
    <s v="2017"/>
    <s v="Mon"/>
    <x v="1"/>
    <s v="Evening office ride"/>
    <s v="Lavelle Road"/>
    <s v="JP Nagar"/>
    <s v="-"/>
    <x v="3"/>
    <n v="0"/>
    <s v="oneway"/>
    <s v="0:44"/>
    <n v="0"/>
    <n v="44"/>
    <n v="14.06"/>
    <n v="19.172727272727276"/>
    <x v="33"/>
    <n v="0"/>
    <s v="Live"/>
    <n v="3"/>
    <x v="2"/>
    <s v="-"/>
  </r>
  <r>
    <s v="23/01/2017"/>
    <d v="2017-01-23T00:00:00"/>
    <s v="2017"/>
    <s v="Mon"/>
    <x v="1"/>
    <s v="Morning office ride"/>
    <s v="JP Nagar"/>
    <s v="Lavelle Road"/>
    <s v="-"/>
    <x v="3"/>
    <n v="0"/>
    <s v="oneway"/>
    <s v="0:40"/>
    <n v="0"/>
    <n v="40"/>
    <n v="12.32"/>
    <n v="18.48"/>
    <x v="27"/>
    <s v="1g"/>
    <s v="Live"/>
    <n v="2"/>
    <x v="2"/>
    <s v="-"/>
  </r>
  <r>
    <s v="17/01/2017"/>
    <d v="2017-01-17T00:00:00"/>
    <s v="2017"/>
    <s v="Tue"/>
    <x v="1"/>
    <s v="Evening office ride"/>
    <s v="Lavelle Road"/>
    <s v="JP Nagar"/>
    <s v="-"/>
    <x v="3"/>
    <n v="0"/>
    <s v="oneway"/>
    <s v="0:41"/>
    <n v="0"/>
    <n v="41"/>
    <n v="13.88"/>
    <n v="20.31219512195122"/>
    <x v="33"/>
    <n v="0"/>
    <s v="Live"/>
    <n v="6"/>
    <x v="2"/>
    <s v="-"/>
  </r>
  <r>
    <s v="17/01/2017"/>
    <d v="2017-01-17T00:00:00"/>
    <s v="2017"/>
    <s v="Tue"/>
    <x v="1"/>
    <s v="Morning office ride"/>
    <s v="JP Nagar"/>
    <s v="Lavelle Road"/>
    <s v="-"/>
    <x v="3"/>
    <n v="0"/>
    <s v="oneway"/>
    <s v="0:42"/>
    <n v="0"/>
    <n v="42"/>
    <n v="13.65"/>
    <n v="19.5"/>
    <x v="37"/>
    <n v="0"/>
    <s v="Live"/>
    <n v="5"/>
    <x v="2"/>
    <s v="-"/>
  </r>
  <r>
    <s v="15/01/2017"/>
    <d v="2017-01-15T00:00:00"/>
    <s v="2017"/>
    <s v="Sun"/>
    <x v="0"/>
    <s v="Evening shopping"/>
    <s v="JP Nagar"/>
    <s v="Decathlon Bannerghatta"/>
    <s v="-"/>
    <x v="1"/>
    <n v="0"/>
    <s v="roundtrip"/>
    <s v="0:43"/>
    <n v="0"/>
    <n v="43"/>
    <n v="11.33"/>
    <n v="15.809302325581395"/>
    <x v="39"/>
    <s v="6(5g,1sil)"/>
    <s v="Live"/>
    <n v="2"/>
    <x v="2"/>
    <s v="-"/>
  </r>
  <r>
    <s v="15/01/2017"/>
    <d v="2017-01-15T00:00:00"/>
    <s v="2017"/>
    <s v="Sun"/>
    <x v="0"/>
    <s v="Sunday morning training"/>
    <s v="JP Nagar"/>
    <s v="Byappannahalli"/>
    <s v="-"/>
    <x v="0"/>
    <n v="1"/>
    <s v="roundtrip"/>
    <s v="2:31"/>
    <n v="2"/>
    <n v="31"/>
    <n v="55.69"/>
    <n v="22.128476821192052"/>
    <x v="40"/>
    <s v="1bro"/>
    <s v="Live"/>
    <n v="4"/>
    <x v="3"/>
    <s v="Meeting friends"/>
  </r>
  <r>
    <s v="11/01/2017"/>
    <d v="2017-01-11T00:00:00"/>
    <s v="2017"/>
    <s v="Wed"/>
    <x v="1"/>
    <s v="Evening Ride"/>
    <s v="Lavelle Road"/>
    <s v="JP Nagar"/>
    <s v="-"/>
    <x v="3"/>
    <n v="0"/>
    <s v="oneway"/>
    <s v="0:49"/>
    <n v="0"/>
    <n v="49"/>
    <n v="15.12"/>
    <n v="18.514285714285712"/>
    <x v="20"/>
    <n v="0"/>
    <s v="Live"/>
    <n v="5"/>
    <x v="2"/>
    <s v="-"/>
  </r>
  <r>
    <s v="11/01/2017"/>
    <d v="2017-01-11T00:00:00"/>
    <s v="2017"/>
    <s v="Wed"/>
    <x v="1"/>
    <s v="Morning commute"/>
    <s v="JP Nagar"/>
    <s v="Lavelle Road"/>
    <s v="-"/>
    <x v="3"/>
    <n v="0"/>
    <s v="oneway"/>
    <s v="0:45"/>
    <n v="0"/>
    <n v="45"/>
    <n v="14.15"/>
    <n v="18.866666666666667"/>
    <x v="37"/>
    <n v="0"/>
    <s v="Live"/>
    <n v="6"/>
    <x v="2"/>
    <s v="-"/>
  </r>
  <r>
    <s v="09/01/2017"/>
    <d v="2017-01-09T00:00:00"/>
    <s v="2017"/>
    <s v="Mon"/>
    <x v="1"/>
    <s v="Evening commute"/>
    <s v="Lavelle Road"/>
    <s v="JP Nagar"/>
    <s v="-"/>
    <x v="3"/>
    <n v="0"/>
    <s v="oneway"/>
    <s v="0:45"/>
    <n v="0"/>
    <n v="45"/>
    <n v="13.64"/>
    <n v="18.186666666666667"/>
    <x v="16"/>
    <n v="0"/>
    <s v="Live"/>
    <n v="2"/>
    <x v="2"/>
    <s v="-"/>
  </r>
  <r>
    <s v="09/01/2017"/>
    <d v="2017-01-09T00:00:00"/>
    <s v="2017"/>
    <s v="Mon"/>
    <x v="1"/>
    <s v="Back to the grind - morning commute"/>
    <s v="JP Nagar"/>
    <s v="Lavelle Road"/>
    <s v="-"/>
    <x v="3"/>
    <n v="0"/>
    <s v="oneway"/>
    <s v="0:51"/>
    <n v="0"/>
    <n v="51"/>
    <n v="13.51"/>
    <n v="15.894117647058824"/>
    <x v="36"/>
    <s v="1sil"/>
    <s v="Live"/>
    <n v="4"/>
    <x v="2"/>
    <s v="-"/>
  </r>
  <r>
    <s v="13/11/2016"/>
    <d v="2016-11-13T00:00:00"/>
    <s v="2016"/>
    <s v="Sun"/>
    <x v="0"/>
    <s v="Lunch Ride"/>
    <s v="JP Nagar"/>
    <s v="Decathlon Bannerghatta"/>
    <s v="-"/>
    <x v="1"/>
    <n v="0"/>
    <s v="oneway"/>
    <s v="0:16"/>
    <n v="0"/>
    <n v="16"/>
    <n v="5.95"/>
    <n v="22.3125"/>
    <x v="41"/>
    <s v="3(2g,1sil)"/>
    <s v="Live"/>
    <n v="3"/>
    <x v="2"/>
    <s v="-"/>
  </r>
  <r>
    <s v="10/11/2016"/>
    <d v="2016-11-10T00:00:00"/>
    <s v="2016"/>
    <s v="Thu"/>
    <x v="1"/>
    <s v="Evening office ride"/>
    <s v="Lavelle Road"/>
    <s v="JP Nagar"/>
    <s v="-"/>
    <x v="3"/>
    <n v="0"/>
    <s v="oneway"/>
    <s v="0:44"/>
    <n v="0"/>
    <n v="44"/>
    <n v="11.74"/>
    <n v="16.009090909090911"/>
    <x v="42"/>
    <n v="0"/>
    <s v="Live"/>
    <n v="6"/>
    <x v="2"/>
    <s v="-"/>
  </r>
  <r>
    <s v="10/11/2016"/>
    <d v="2016-11-10T00:00:00"/>
    <s v="2016"/>
    <s v="Thu"/>
    <x v="1"/>
    <s v="Morning Office Ride"/>
    <s v="JP Nagar"/>
    <s v="Lavelle Road"/>
    <s v="-"/>
    <x v="3"/>
    <n v="0"/>
    <s v="oneway"/>
    <s v="0:33"/>
    <n v="0"/>
    <n v="33"/>
    <n v="10.199999999999999"/>
    <n v="18.545454545454543"/>
    <x v="43"/>
    <n v="0"/>
    <s v="Live"/>
    <n v="2"/>
    <x v="2"/>
    <s v="-"/>
  </r>
  <r>
    <s v="06/11/2016"/>
    <d v="2016-11-06T00:00:00"/>
    <s v="2016"/>
    <s v="Sun"/>
    <x v="0"/>
    <s v="Sunday casual ride"/>
    <s v="JP Nagar"/>
    <s v="Hebbal Circle"/>
    <s v="-"/>
    <x v="0"/>
    <n v="1"/>
    <s v="roundtrip"/>
    <s v="2:10"/>
    <n v="2"/>
    <n v="10"/>
    <n v="51"/>
    <n v="23.53846153846154"/>
    <x v="8"/>
    <n v="0"/>
    <s v="Later"/>
    <n v="5"/>
    <x v="2"/>
    <s v="-"/>
  </r>
  <r>
    <s v="03/11/2016"/>
    <d v="2016-11-03T00:00:00"/>
    <s v="2016"/>
    <s v="Thu"/>
    <x v="1"/>
    <s v="Evening office ride - shit traffic"/>
    <s v="Lavelle Road"/>
    <s v="JP Nagar"/>
    <s v="-"/>
    <x v="3"/>
    <n v="0"/>
    <s v="oneway"/>
    <s v="0:47"/>
    <n v="0"/>
    <n v="47"/>
    <n v="12.07"/>
    <n v="15.408510638297873"/>
    <x v="16"/>
    <n v="0"/>
    <s v="Live"/>
    <n v="2"/>
    <x v="2"/>
    <s v="-"/>
  </r>
  <r>
    <s v="03/11/2016"/>
    <d v="2016-11-03T00:00:00"/>
    <s v="2016"/>
    <s v="Thu"/>
    <x v="1"/>
    <s v="Morning office ride"/>
    <s v="JP Nagar"/>
    <s v="Lavelle Road"/>
    <s v="-"/>
    <x v="3"/>
    <n v="0"/>
    <s v="oneway"/>
    <s v="0:36"/>
    <n v="0"/>
    <n v="36"/>
    <n v="10.08"/>
    <n v="16.8"/>
    <x v="43"/>
    <n v="0"/>
    <s v="Live"/>
    <n v="6"/>
    <x v="2"/>
    <s v="-"/>
  </r>
  <r>
    <s v="31/10/2016"/>
    <d v="2016-10-31T00:00:00"/>
    <s v="2016"/>
    <s v="Mon"/>
    <x v="1"/>
    <s v="Centurion ride"/>
    <s v="JP Nagar"/>
    <s v="Airport"/>
    <s v="-"/>
    <x v="0"/>
    <n v="1"/>
    <s v="roundtrip"/>
    <s v="4:18"/>
    <n v="4"/>
    <n v="18"/>
    <n v="104.21"/>
    <n v="24.234883720930231"/>
    <x v="44"/>
    <s v="22(10g,4sil,8bro)"/>
    <s v="Live"/>
    <n v="5"/>
    <x v="0"/>
    <s v="Leg Tan phase, co-rider: Saransh Sinha"/>
  </r>
  <r>
    <s v="23/10/2016"/>
    <d v="2016-10-23T00:00:00"/>
    <s v="2016"/>
    <s v="Sun"/>
    <x v="0"/>
    <s v="Morning Ride - semi centurion"/>
    <s v="JP Nagar"/>
    <s v="Hebbal Circle"/>
    <s v="-"/>
    <x v="0"/>
    <n v="1"/>
    <s v="roundtrip"/>
    <s v="2:16"/>
    <n v="2"/>
    <n v="16"/>
    <n v="51.57"/>
    <n v="22.751470588235296"/>
    <x v="40"/>
    <s v="5(3sil,2bro)"/>
    <s v="Live"/>
    <n v="5"/>
    <x v="2"/>
    <s v="-"/>
  </r>
  <r>
    <s v="16/10/2016"/>
    <d v="2016-10-16T00:00:00"/>
    <s v="2016"/>
    <s v="Sun"/>
    <x v="0"/>
    <s v="Centurion ride - gran frondo check"/>
    <s v="JP Nagar"/>
    <s v="Airport"/>
    <s v="Decathlon bannerghatta"/>
    <x v="0"/>
    <n v="1"/>
    <s v="roundtrip"/>
    <s v="4:52"/>
    <n v="4"/>
    <n v="52"/>
    <n v="115.36"/>
    <n v="23.704109589041092"/>
    <x v="45"/>
    <s v="24(10g,11sil,3bro)"/>
    <s v="Live"/>
    <n v="3"/>
    <x v="0"/>
    <s v="Gran Frondo - Leg Tan phase"/>
  </r>
  <r>
    <s v="09/10/2016"/>
    <d v="2016-10-09T00:00:00"/>
    <s v="2016"/>
    <s v="Sun"/>
    <x v="0"/>
    <s v="Morning leisure ride - document fetch"/>
    <s v="JP Nagar"/>
    <s v="Indiranagar"/>
    <s v="-"/>
    <x v="1"/>
    <n v="0"/>
    <s v="roundtrip"/>
    <s v="1:45"/>
    <n v="1"/>
    <n v="45"/>
    <n v="35.78"/>
    <n v="20.445714285714285"/>
    <x v="46"/>
    <s v="4(3g,1sil)"/>
    <s v="Live"/>
    <n v="4"/>
    <x v="8"/>
    <s v="Passport document fetch"/>
  </r>
  <r>
    <s v="05/10/2016"/>
    <d v="2016-10-05T00:00:00"/>
    <s v="2016"/>
    <s v="Wed"/>
    <x v="1"/>
    <s v="Evening Ride"/>
    <s v="Lavelle Road"/>
    <s v="JP Nagar"/>
    <s v="-"/>
    <x v="3"/>
    <n v="0"/>
    <s v="oneway"/>
    <s v="0:47"/>
    <n v="0"/>
    <n v="47"/>
    <n v="11.92"/>
    <n v="15.217021276595744"/>
    <x v="33"/>
    <n v="0"/>
    <s v="Live"/>
    <n v="0"/>
    <x v="2"/>
    <s v="-"/>
  </r>
  <r>
    <s v="05/10/2016"/>
    <d v="2016-10-05T00:00:00"/>
    <s v="2016"/>
    <s v="Wed"/>
    <x v="1"/>
    <s v="Morning office ride"/>
    <s v="JP Nagar"/>
    <s v="Lavelle Road"/>
    <s v="-"/>
    <x v="3"/>
    <n v="0"/>
    <s v="oneway"/>
    <s v="0:33"/>
    <n v="0"/>
    <n v="33"/>
    <n v="10.34"/>
    <n v="18.799999999999997"/>
    <x v="43"/>
    <n v="0"/>
    <s v="Live"/>
    <n v="3"/>
    <x v="2"/>
    <s v="-"/>
  </r>
  <r>
    <s v="02/10/2016"/>
    <d v="2016-10-02T00:00:00"/>
    <s v="2016"/>
    <s v="Sun"/>
    <x v="0"/>
    <s v="Blitzkrieg Centurion - new PR"/>
    <s v="JP Nagar"/>
    <s v="Airport"/>
    <s v="-"/>
    <x v="0"/>
    <n v="1"/>
    <s v="roundtrip"/>
    <s v="4:12"/>
    <n v="4"/>
    <n v="12"/>
    <n v="101.42"/>
    <n v="24.147619047619045"/>
    <x v="47"/>
    <s v="24(18g,5sil,1br)"/>
    <s v="Live"/>
    <n v="5"/>
    <x v="0"/>
    <s v="New 100km PR, leg tan phase"/>
  </r>
  <r>
    <s v="28/09/2016"/>
    <d v="2016-09-28T00:00:00"/>
    <s v="2016"/>
    <s v="Wed"/>
    <x v="1"/>
    <s v="Evening office ride"/>
    <s v="Mission Road"/>
    <s v="JP Nagar"/>
    <s v="-"/>
    <x v="3"/>
    <n v="0"/>
    <s v="oneway"/>
    <s v="0:38"/>
    <n v="0"/>
    <n v="38"/>
    <n v="11.18"/>
    <n v="17.652631578947368"/>
    <x v="48"/>
    <n v="0"/>
    <s v="Live"/>
    <n v="2"/>
    <x v="2"/>
    <s v="-"/>
  </r>
  <r>
    <s v="28/09/2016"/>
    <d v="2016-09-28T00:00:00"/>
    <s v="2016"/>
    <s v="Wed"/>
    <x v="1"/>
    <s v="Morning office ride"/>
    <s v="JP Nagar"/>
    <s v="Lavelle Road"/>
    <s v="-"/>
    <x v="3"/>
    <n v="0"/>
    <s v="oneway"/>
    <s v="0:42"/>
    <n v="0"/>
    <n v="42"/>
    <n v="11.64"/>
    <n v="16.62857142857143"/>
    <x v="43"/>
    <n v="0"/>
    <s v="Live"/>
    <n v="2"/>
    <x v="2"/>
    <s v="-"/>
  </r>
  <r>
    <s v="21/09/2016"/>
    <d v="2016-09-21T00:00:00"/>
    <s v="2016"/>
    <s v="Wed"/>
    <x v="1"/>
    <s v="Evening office ride"/>
    <s v="Mission Road"/>
    <s v="JP Nagar"/>
    <s v="-"/>
    <x v="3"/>
    <n v="0"/>
    <s v="oneway"/>
    <s v="0:45"/>
    <n v="0"/>
    <n v="45"/>
    <n v="12.45"/>
    <n v="16.599999999999998"/>
    <x v="49"/>
    <n v="0"/>
    <s v="Live"/>
    <n v="2"/>
    <x v="2"/>
    <s v="-"/>
  </r>
  <r>
    <s v="21/09/2016"/>
    <d v="2016-09-21T00:00:00"/>
    <s v="2016"/>
    <s v="Wed"/>
    <x v="1"/>
    <s v="Morning office ride"/>
    <s v="JP Nagar"/>
    <s v="Lavelle Road"/>
    <s v="-"/>
    <x v="3"/>
    <n v="0"/>
    <s v="oneway"/>
    <s v="0:34"/>
    <n v="0"/>
    <n v="34"/>
    <n v="10.62"/>
    <n v="18.741176470588233"/>
    <x v="43"/>
    <n v="0"/>
    <s v="Live"/>
    <n v="4"/>
    <x v="2"/>
    <s v="-"/>
  </r>
  <r>
    <s v="19/09/2016"/>
    <d v="2016-09-19T00:00:00"/>
    <s v="2016"/>
    <s v="Mon"/>
    <x v="1"/>
    <s v="Back from the bike shop - bots"/>
    <s v="JP Nagar"/>
    <s v="BOTS Jayanagar"/>
    <s v="-"/>
    <x v="1"/>
    <n v="0"/>
    <s v="oneway"/>
    <s v="0:20"/>
    <n v="0"/>
    <n v="20"/>
    <n v="5.6"/>
    <n v="16.8"/>
    <x v="8"/>
    <n v="0"/>
    <s v="Later"/>
    <n v="2"/>
    <x v="2"/>
    <s v="Bike Repair"/>
  </r>
  <r>
    <s v="18/09/2016"/>
    <d v="2016-09-18T00:00:00"/>
    <s v="2016"/>
    <s v="Sun"/>
    <x v="0"/>
    <s v="Lunch Ride - ride to the bike shop , bots"/>
    <s v="BOTS Jayanagar"/>
    <s v="JP Nagar"/>
    <s v="-"/>
    <x v="1"/>
    <n v="0"/>
    <s v="oneway"/>
    <s v="0:22"/>
    <n v="0"/>
    <n v="22"/>
    <n v="6.28"/>
    <n v="17.127272727272729"/>
    <x v="50"/>
    <s v="1bro"/>
    <s v="Live"/>
    <n v="3"/>
    <x v="2"/>
    <s v="Bike Repair"/>
  </r>
  <r>
    <s v="18/09/2016"/>
    <d v="2016-09-18T00:00:00"/>
    <s v="2016"/>
    <s v="Sun"/>
    <x v="0"/>
    <s v="Flash of the two worlds"/>
    <s v="JP Nagar"/>
    <s v="Hebbal Circle"/>
    <s v="-"/>
    <x v="0"/>
    <n v="1"/>
    <s v="roundtrip"/>
    <s v="2:10"/>
    <n v="2"/>
    <n v="10"/>
    <s v="50"/>
    <n v="23.07692307692308"/>
    <x v="8"/>
    <n v="0"/>
    <s v="Later"/>
    <n v="2"/>
    <x v="2"/>
    <s v="-"/>
  </r>
  <r>
    <s v="16/09/2016"/>
    <d v="2016-09-16T00:00:00"/>
    <s v="2016"/>
    <s v="Fri"/>
    <x v="1"/>
    <s v="Evening office ride"/>
    <s v="Mission Road"/>
    <s v="JP Nagar"/>
    <s v="-"/>
    <x v="3"/>
    <n v="0"/>
    <s v="oneway"/>
    <s v="0:41"/>
    <n v="0"/>
    <n v="41"/>
    <n v="11.71"/>
    <n v="17.136585365853659"/>
    <x v="18"/>
    <n v="0"/>
    <s v="Live"/>
    <n v="1"/>
    <x v="2"/>
    <s v="-"/>
  </r>
  <r>
    <s v="16/09/2016"/>
    <d v="2016-09-16T00:00:00"/>
    <s v="2016"/>
    <s v="Fri"/>
    <x v="1"/>
    <s v="Morning office ride"/>
    <s v="JP Nagar"/>
    <s v="Lavelle Road"/>
    <s v="-"/>
    <x v="3"/>
    <n v="0"/>
    <s v="oneway"/>
    <s v="0:39"/>
    <n v="0"/>
    <n v="39"/>
    <n v="11.13"/>
    <n v="17.123076923076923"/>
    <x v="43"/>
    <n v="0"/>
    <s v="Live"/>
    <n v="1"/>
    <x v="2"/>
    <s v="-"/>
  </r>
  <r>
    <s v="12/09/2016"/>
    <d v="2016-09-12T00:00:00"/>
    <s v="2016"/>
    <s v="Mon"/>
    <x v="1"/>
    <s v="CTR breakfast ride - race course road."/>
    <s v="JP Nagar"/>
    <s v="CTR Malleshwaram"/>
    <s v="-"/>
    <x v="0"/>
    <n v="1"/>
    <s v="roundtrip"/>
    <s v="2:23"/>
    <n v="2"/>
    <n v="23"/>
    <n v="49.33"/>
    <n v="20.697902097902098"/>
    <x v="51"/>
    <s v="2(1sil,1bro)"/>
    <s v="Live"/>
    <n v="3"/>
    <x v="9"/>
    <s v="-"/>
  </r>
  <r>
    <s v="11/09/2016"/>
    <d v="2016-09-11T00:00:00"/>
    <s v="2016"/>
    <s v="Sun"/>
    <x v="0"/>
    <s v="Morning ride - remnant 50"/>
    <s v="JP Nagar"/>
    <s v="CV Raman Road"/>
    <s v="-"/>
    <x v="0"/>
    <n v="1"/>
    <s v="roundtrip"/>
    <s v="0:16"/>
    <n v="0"/>
    <n v="16"/>
    <n v="6"/>
    <n v="22.5"/>
    <x v="8"/>
    <n v="0"/>
    <s v="Later"/>
    <n v="2"/>
    <x v="10"/>
    <s v="tyre goes flat, get an uber xl, complete ride"/>
  </r>
  <r>
    <s v="11/09/2016"/>
    <d v="2016-09-11T00:00:00"/>
    <s v="2016"/>
    <s v="Sun"/>
    <x v="0"/>
    <s v="Timeline breach - eventful sunday morning ride - ride, flat, uber xl, fix tyre, ride back"/>
    <s v="JP Nagar"/>
    <s v="CV Raman Road"/>
    <s v="-"/>
    <x v="0"/>
    <n v="1"/>
    <s v="roundtrip"/>
    <s v="2:00"/>
    <n v="2"/>
    <n v="0"/>
    <n v="44.77"/>
    <n v="22.385000000000002"/>
    <x v="52"/>
    <s v="3(1g,2bro)"/>
    <s v="Live"/>
    <n v="6"/>
    <x v="10"/>
    <s v="-"/>
  </r>
  <r>
    <s v="24/08/2016"/>
    <d v="2016-08-24T00:00:00"/>
    <s v="2016"/>
    <s v="Wed"/>
    <x v="1"/>
    <s v="Midweek training ride - rainfed"/>
    <s v="JP Nagar"/>
    <s v="MG Road "/>
    <s v="-"/>
    <x v="0"/>
    <n v="1"/>
    <s v="roundtrip"/>
    <s v="1:18"/>
    <n v="1"/>
    <n v="18"/>
    <n v="30.25"/>
    <n v="23.26923076923077"/>
    <x v="53"/>
    <s v="5(1g,2sil,2bro)"/>
    <s v="Live"/>
    <n v="3"/>
    <x v="2"/>
    <s v="newer routes, co-rider: Saransh Sinha, rains"/>
  </r>
  <r>
    <s v="18/08/2016"/>
    <d v="2016-08-18T00:00:00"/>
    <s v="2016"/>
    <s v="Thu"/>
    <x v="1"/>
    <s v="Evening Ride - office"/>
    <s v="Mission Road"/>
    <s v="JP Nagar"/>
    <s v="-"/>
    <x v="3"/>
    <n v="0"/>
    <s v="oneway"/>
    <s v="0:38"/>
    <n v="0"/>
    <n v="38"/>
    <n v="10.86"/>
    <n v="17.147368421052633"/>
    <x v="20"/>
    <n v="0"/>
    <s v="Live"/>
    <n v="2"/>
    <x v="2"/>
    <s v="-"/>
  </r>
  <r>
    <s v="18/08/2016"/>
    <d v="2016-08-18T00:00:00"/>
    <s v="2016"/>
    <s v="Thu"/>
    <x v="1"/>
    <s v="Morning Ride - office"/>
    <s v="JP Nagar"/>
    <s v="Mission Road"/>
    <s v="-"/>
    <x v="3"/>
    <n v="0"/>
    <s v="oneway"/>
    <s v="0:37"/>
    <n v="0"/>
    <n v="37"/>
    <n v="10.98"/>
    <n v="17.805405405405406"/>
    <x v="54"/>
    <n v="0"/>
    <s v="Live"/>
    <n v="2"/>
    <x v="2"/>
    <s v="-"/>
  </r>
  <r>
    <s v="16/08/2016"/>
    <d v="2016-08-16T00:00:00"/>
    <s v="2016"/>
    <s v="Tue"/>
    <x v="1"/>
    <s v="Evening Ride - office"/>
    <s v="Mission Road"/>
    <s v="JP Nagar"/>
    <s v="-"/>
    <x v="3"/>
    <n v="0"/>
    <s v="oneway"/>
    <s v="0:37"/>
    <n v="0"/>
    <n v="37"/>
    <n v="10.76"/>
    <n v="17.448648648648646"/>
    <x v="48"/>
    <n v="0"/>
    <s v="Live"/>
    <n v="3"/>
    <x v="2"/>
    <s v="-"/>
  </r>
  <r>
    <s v="16/08/2016"/>
    <d v="2016-08-16T00:00:00"/>
    <s v="2016"/>
    <s v="Tue"/>
    <x v="1"/>
    <s v="Morning Ride - office"/>
    <s v="JP Nagar"/>
    <s v="Mission Road"/>
    <s v="-"/>
    <x v="3"/>
    <n v="0"/>
    <s v="oneway"/>
    <s v="0:43"/>
    <n v="0"/>
    <n v="43"/>
    <n v="10.71"/>
    <n v="14.944186046511629"/>
    <x v="54"/>
    <n v="0"/>
    <s v="Live"/>
    <n v="2"/>
    <x v="2"/>
    <s v="-"/>
  </r>
  <r>
    <s v="14/08/2016"/>
    <d v="2016-08-14T00:00:00"/>
    <s v="2016"/>
    <s v="Sun"/>
    <x v="0"/>
    <s v="Sunday casual ride"/>
    <s v="JP Nagar"/>
    <s v="Cubbon park"/>
    <s v="-"/>
    <x v="0"/>
    <n v="1"/>
    <s v="roundtrip"/>
    <s v="1:40"/>
    <n v="1"/>
    <n v="40"/>
    <n v="29.4"/>
    <n v="17.64"/>
    <x v="55"/>
    <s v="3g"/>
    <s v="Live"/>
    <n v="3"/>
    <x v="2"/>
    <s v="tyre goes flat"/>
  </r>
  <r>
    <s v="07/08/2016"/>
    <d v="2016-08-07T00:00:00"/>
    <s v="2016"/>
    <s v="Sun"/>
    <x v="0"/>
    <s v="Bangalore Hyderabad highway"/>
    <s v="JP Nagar"/>
    <s v="Nandi Base"/>
    <s v="-"/>
    <x v="0"/>
    <n v="1"/>
    <s v="roundtrip"/>
    <s v="5:45"/>
    <n v="5"/>
    <n v="45"/>
    <n v="128.41"/>
    <n v="22.332173913043476"/>
    <x v="56"/>
    <s v="24(8g,9sil,7bro)"/>
    <s v="Live"/>
    <n v="2"/>
    <x v="11"/>
    <s v="Long Distance PR"/>
  </r>
  <r>
    <s v="05/08/2016"/>
    <d v="2016-08-05T00:00:00"/>
    <s v="2016"/>
    <s v="Fri"/>
    <x v="1"/>
    <s v="Evening office"/>
    <s v="Mission Road"/>
    <s v="JP Nagar"/>
    <s v="-"/>
    <x v="3"/>
    <n v="0"/>
    <s v="oneway"/>
    <s v="0:49"/>
    <n v="0"/>
    <n v="49"/>
    <n v="12.09"/>
    <n v="14.804081632653061"/>
    <x v="36"/>
    <n v="0"/>
    <s v="Live"/>
    <n v="1"/>
    <x v="2"/>
    <s v="-"/>
  </r>
  <r>
    <s v="05/08/2016"/>
    <d v="2016-08-05T00:00:00"/>
    <s v="2016"/>
    <s v="Fri"/>
    <x v="1"/>
    <s v="Morning office ride"/>
    <s v="JP Nagar"/>
    <s v="Mission Road"/>
    <s v="-"/>
    <x v="3"/>
    <n v="0"/>
    <s v="oneway"/>
    <s v="0:34"/>
    <n v="0"/>
    <n v="34"/>
    <n v="10.17"/>
    <n v="17.947058823529414"/>
    <x v="54"/>
    <n v="0"/>
    <s v="Live"/>
    <n v="0"/>
    <x v="2"/>
    <s v="-"/>
  </r>
  <r>
    <s v="31/07/2016"/>
    <d v="2016-07-31T00:00:00"/>
    <s v="2016"/>
    <s v="Sun"/>
    <x v="0"/>
    <s v="Flashpoint - new routes"/>
    <s v="JP Nagar"/>
    <s v="KK Road"/>
    <s v="-"/>
    <x v="0"/>
    <n v="1"/>
    <s v="roundtrip"/>
    <s v="1:44"/>
    <n v="1"/>
    <n v="44"/>
    <n v="37.76"/>
    <n v="21.784615384615382"/>
    <x v="57"/>
    <s v="3(1g,2bro)"/>
    <s v="Live"/>
    <n v="1"/>
    <x v="3"/>
    <s v="New Route Discovered"/>
  </r>
  <r>
    <s v="28/07/2016"/>
    <d v="2016-07-28T00:00:00"/>
    <s v="2016"/>
    <s v="Thu"/>
    <x v="1"/>
    <s v="Evening Ride"/>
    <s v="Mission Road"/>
    <s v="JP Nagar"/>
    <s v="-"/>
    <x v="3"/>
    <n v="0"/>
    <s v="oneway"/>
    <s v="0:49"/>
    <n v="0"/>
    <n v="49"/>
    <n v="11.52"/>
    <n v="14.106122448979592"/>
    <x v="48"/>
    <n v="0"/>
    <s v="Live"/>
    <n v="0"/>
    <x v="2"/>
    <s v="-"/>
  </r>
  <r>
    <s v="28/07/2016"/>
    <d v="2016-07-28T00:00:00"/>
    <s v="2016"/>
    <s v="Thu"/>
    <x v="1"/>
    <s v="Morning Ride - shit traffic :("/>
    <s v="JP Nagar"/>
    <s v="Mission Road"/>
    <s v="-"/>
    <x v="3"/>
    <n v="0"/>
    <s v="oneway"/>
    <s v="0:39"/>
    <n v="0"/>
    <n v="39"/>
    <n v="10.41"/>
    <n v="16.015384615384615"/>
    <x v="54"/>
    <n v="0"/>
    <s v="Live"/>
    <n v="0"/>
    <x v="2"/>
    <s v="-"/>
  </r>
  <r>
    <s v="23/07/2016"/>
    <d v="2016-07-23T00:00:00"/>
    <s v="2016"/>
    <s v="Sat"/>
    <x v="0"/>
    <s v="Traffic :( , bought new cycling gear though"/>
    <s v="JP Nagar"/>
    <s v="Decathlon Bannerghatta"/>
    <s v="-"/>
    <x v="1"/>
    <n v="0"/>
    <s v="roundtrip"/>
    <s v="0:50"/>
    <n v="0"/>
    <n v="50"/>
    <n v="11.47"/>
    <n v="13.763999999999999"/>
    <x v="30"/>
    <n v="0"/>
    <s v="Live"/>
    <n v="1"/>
    <x v="2"/>
    <s v="Bought new cycling gear"/>
  </r>
  <r>
    <s v="23/07/2016"/>
    <d v="2016-07-23T00:00:00"/>
    <s v="2016"/>
    <s v="Sat"/>
    <x v="0"/>
    <s v="Time remnant - Brahmins coffee bar ride"/>
    <s v="JP Nagar"/>
    <s v="Hebbal Circle"/>
    <s v="Basavangudi"/>
    <x v="0"/>
    <n v="1"/>
    <s v="roundtrip"/>
    <s v="1:49"/>
    <n v="1"/>
    <n v="49"/>
    <n v="41.05"/>
    <n v="22.596330275229356"/>
    <x v="58"/>
    <s v="5(1g,3sil,1bro)"/>
    <s v="Live"/>
    <n v="0"/>
    <x v="12"/>
    <s v="-"/>
  </r>
  <r>
    <s v="17/07/2016"/>
    <d v="2016-07-17T00:00:00"/>
    <s v="2016"/>
    <s v="Sun"/>
    <x v="0"/>
    <s v="Reverse Flash"/>
    <s v="JP Nagar"/>
    <s v="Hebbal Circle"/>
    <s v="-"/>
    <x v="0"/>
    <n v="1"/>
    <s v="roundtrip"/>
    <s v="2:10"/>
    <n v="2"/>
    <n v="10"/>
    <n v="51.48"/>
    <n v="23.76"/>
    <x v="59"/>
    <s v="8(5g,2sil,1bro)"/>
    <s v="Live"/>
    <n v="0"/>
    <x v="10"/>
    <s v="-"/>
  </r>
  <r>
    <s v="14/07/2016"/>
    <d v="2016-07-14T00:00:00"/>
    <s v="2016"/>
    <s v="Thu"/>
    <x v="1"/>
    <s v="Night office ride"/>
    <s v="Mission Road"/>
    <s v="JP Nagar"/>
    <s v="-"/>
    <x v="3"/>
    <n v="0"/>
    <s v="oneway"/>
    <s v="0:37"/>
    <n v="0"/>
    <n v="37"/>
    <n v="12.69"/>
    <n v="20.578378378378378"/>
    <x v="49"/>
    <n v="0"/>
    <s v="Live"/>
    <n v="0"/>
    <x v="2"/>
    <s v="-"/>
  </r>
  <r>
    <s v="14/07/2016"/>
    <d v="2016-07-14T00:00:00"/>
    <s v="2016"/>
    <s v="Thu"/>
    <x v="1"/>
    <s v="Morning office ride"/>
    <s v="JP Nagar"/>
    <s v="Mission Road"/>
    <s v="-"/>
    <x v="3"/>
    <n v="0"/>
    <s v="oneway"/>
    <s v="0:33"/>
    <n v="0"/>
    <n v="33"/>
    <n v="10.31"/>
    <n v="18.745454545454546"/>
    <x v="43"/>
    <n v="0"/>
    <s v="Live"/>
    <n v="0"/>
    <x v="2"/>
    <s v="-"/>
  </r>
  <r>
    <s v="12/07/2016"/>
    <d v="2016-07-12T00:00:00"/>
    <s v="2016"/>
    <s v="Tue"/>
    <x v="1"/>
    <s v="Evening office ride"/>
    <s v="Mission Road"/>
    <s v="JP Nagar"/>
    <s v="-"/>
    <x v="3"/>
    <n v="0"/>
    <s v="oneway"/>
    <s v="0:37"/>
    <n v="0"/>
    <n v="37"/>
    <n v="11.65"/>
    <n v="18.891891891891891"/>
    <x v="49"/>
    <n v="0"/>
    <s v="Live"/>
    <n v="0"/>
    <x v="2"/>
    <s v="-"/>
  </r>
  <r>
    <s v="12/07/2016"/>
    <d v="2016-07-12T00:00:00"/>
    <s v="2016"/>
    <s v="Tue"/>
    <x v="1"/>
    <s v="Morning office ride"/>
    <s v="JP Nagar"/>
    <s v="Mission Road"/>
    <s v="-"/>
    <x v="3"/>
    <n v="0"/>
    <s v="oneway"/>
    <s v="0:35"/>
    <n v="0"/>
    <n v="35"/>
    <n v="10.23"/>
    <n v="17.537142857142857"/>
    <x v="43"/>
    <n v="0"/>
    <s v="Live"/>
    <n v="1"/>
    <x v="2"/>
    <s v="-"/>
  </r>
  <r>
    <s v="28/06/2016"/>
    <d v="2016-06-28T00:00:00"/>
    <s v="2016"/>
    <s v="Tue"/>
    <x v="1"/>
    <s v="Midweek morning ride"/>
    <s v="JP Nagar"/>
    <s v="KK Road"/>
    <s v="-"/>
    <x v="0"/>
    <n v="1"/>
    <s v="roundtrip"/>
    <s v="1:43"/>
    <n v="1"/>
    <n v="43"/>
    <n v="37.200000000000003"/>
    <n v="21.66990291262136"/>
    <x v="60"/>
    <s v="2g"/>
    <s v="Live"/>
    <n v="2"/>
    <x v="2"/>
    <s v="-"/>
  </r>
  <r>
    <s v="19/06/2016"/>
    <d v="2016-06-19T00:00:00"/>
    <s v="2016"/>
    <s v="Sun"/>
    <x v="0"/>
    <s v="Run Barry Run"/>
    <s v="JP Nagar"/>
    <s v="Hebbal Circle"/>
    <s v="-"/>
    <x v="0"/>
    <n v="1"/>
    <s v="roundtrip"/>
    <s v="2:08"/>
    <n v="2"/>
    <n v="8"/>
    <n v="48.58"/>
    <n v="22.771874999999998"/>
    <x v="61"/>
    <s v="8(2g,2sil,4bro)"/>
    <s v="Live"/>
    <n v="0"/>
    <x v="10"/>
    <s v="-"/>
  </r>
  <r>
    <s v="13/06/2016"/>
    <d v="2016-06-13T00:00:00"/>
    <s v="2016"/>
    <s v="Mon"/>
    <x v="1"/>
    <s v="Evening Ride - rains"/>
    <s v="Mission Road"/>
    <s v="JP Nagar"/>
    <s v="-"/>
    <x v="3"/>
    <n v="0"/>
    <s v="oneway"/>
    <s v="0:47"/>
    <n v="0"/>
    <n v="47"/>
    <n v="12.9"/>
    <n v="16.468085106382979"/>
    <x v="49"/>
    <n v="0"/>
    <s v="Live"/>
    <n v="0"/>
    <x v="2"/>
    <s v="-"/>
  </r>
  <r>
    <s v="13/06/2016"/>
    <d v="2016-06-13T00:00:00"/>
    <s v="2016"/>
    <s v="Mon"/>
    <x v="1"/>
    <s v="Morning commute"/>
    <s v="JP Nagar"/>
    <s v="Mission Road"/>
    <s v="-"/>
    <x v="3"/>
    <n v="0"/>
    <s v="oneway"/>
    <s v="0:32"/>
    <n v="0"/>
    <n v="32"/>
    <n v="10.42"/>
    <n v="19.537500000000001"/>
    <x v="43"/>
    <n v="0"/>
    <s v="Live"/>
    <n v="0"/>
    <x v="2"/>
    <s v="-"/>
  </r>
  <r>
    <s v="12/06/2016"/>
    <d v="2016-06-12T00:00:00"/>
    <s v="2016"/>
    <s v="Sun"/>
    <x v="0"/>
    <s v="Cosmic treadmill"/>
    <s v="JP Nagar"/>
    <s v="Hebbal Circle"/>
    <s v="-"/>
    <x v="0"/>
    <n v="1"/>
    <s v="roundtrip"/>
    <s v="2:09"/>
    <n v="2"/>
    <n v="9"/>
    <n v="42.62"/>
    <n v="19.823255813953487"/>
    <x v="62"/>
    <s v="3(1sil,2bro)"/>
    <s v="Live"/>
    <n v="0"/>
    <x v="10"/>
    <s v="-"/>
  </r>
  <r>
    <s v="05/06/2016"/>
    <d v="2016-06-05T00:00:00"/>
    <s v="2016"/>
    <s v="Sun"/>
    <x v="0"/>
    <s v="Back to the track ✌"/>
    <s v="JP Nagar"/>
    <s v="KK Road"/>
    <s v="-"/>
    <x v="0"/>
    <n v="1"/>
    <s v="roundtrip"/>
    <s v="1:43"/>
    <n v="1"/>
    <n v="43"/>
    <n v="38.65"/>
    <n v="22.514563106796114"/>
    <x v="63"/>
    <n v="0"/>
    <s v="Live"/>
    <n v="0"/>
    <x v="10"/>
    <s v="-"/>
  </r>
  <r>
    <s v="03/06/2016"/>
    <d v="2016-06-03T00:00:00"/>
    <s v="2016"/>
    <s v="Fri"/>
    <x v="1"/>
    <s v="Evening office ride"/>
    <s v="Mission Road"/>
    <s v="JP Nagar"/>
    <s v="-"/>
    <x v="3"/>
    <n v="0"/>
    <s v="oneway"/>
    <s v="0:41"/>
    <n v="0"/>
    <n v="41"/>
    <n v="11.57"/>
    <n v="16.931707317073172"/>
    <x v="33"/>
    <n v="0"/>
    <s v="Live"/>
    <n v="0"/>
    <x v="2"/>
    <s v="-"/>
  </r>
  <r>
    <s v="03/06/2016"/>
    <d v="2016-06-03T00:00:00"/>
    <s v="2016"/>
    <s v="Fri"/>
    <x v="1"/>
    <s v="Morning Ride"/>
    <s v="JP Nagar"/>
    <s v="Mission Road"/>
    <s v="-"/>
    <x v="3"/>
    <n v="0"/>
    <s v="oneway"/>
    <s v="0:31"/>
    <n v="0"/>
    <n v="31"/>
    <n v="10.06"/>
    <n v="19.470967741935482"/>
    <x v="43"/>
    <n v="0"/>
    <s v="Live"/>
    <n v="0"/>
    <x v="2"/>
    <s v="-"/>
  </r>
  <r>
    <s v="18/05/2016"/>
    <d v="2016-05-18T00:00:00"/>
    <s v="2016"/>
    <s v="Wed"/>
    <x v="1"/>
    <s v="Morning ride "/>
    <s v="JP Nagar"/>
    <s v="KK Road"/>
    <s v="-"/>
    <x v="0"/>
    <n v="1"/>
    <s v="roundtrip"/>
    <s v="1:40"/>
    <n v="1"/>
    <n v="40"/>
    <n v="38.78"/>
    <n v="23.268000000000004"/>
    <x v="64"/>
    <s v="4(1g,2sil,1bro)"/>
    <s v="Live"/>
    <n v="1"/>
    <x v="2"/>
    <s v="-"/>
  </r>
  <r>
    <s v="15/05/2016"/>
    <d v="2016-05-15T00:00:00"/>
    <s v="2016"/>
    <s v="Sun"/>
    <x v="0"/>
    <s v="Sunday morning ride"/>
    <s v="JP Nagar"/>
    <s v="Golf Course Junction"/>
    <s v="-"/>
    <x v="0"/>
    <n v="1"/>
    <s v="roundtrip"/>
    <s v="1:35"/>
    <n v="1"/>
    <n v="35"/>
    <n v="36.6"/>
    <n v="23.11578947368421"/>
    <x v="65"/>
    <s v="7(3g,1sil,3bro) || 2 attt"/>
    <s v="Live"/>
    <n v="1"/>
    <x v="3"/>
    <s v="-"/>
  </r>
  <r>
    <s v="10/05/2016"/>
    <d v="2016-05-10T00:00:00"/>
    <s v="2016"/>
    <s v="Tue"/>
    <x v="1"/>
    <s v="Evening office ride"/>
    <s v="Mission Road"/>
    <s v="JP Nagar"/>
    <s v="-"/>
    <x v="3"/>
    <n v="0"/>
    <s v="oneway"/>
    <s v="0:39"/>
    <n v="0"/>
    <n v="39"/>
    <n v="12.3"/>
    <n v="18.923076923076923"/>
    <x v="49"/>
    <n v="0"/>
    <s v="Live"/>
    <n v="0"/>
    <x v="2"/>
    <s v="-"/>
  </r>
  <r>
    <s v="10/05/2016"/>
    <d v="2016-05-10T00:00:00"/>
    <s v="2016"/>
    <s v="Tue"/>
    <x v="1"/>
    <s v="Morning office ride #commute"/>
    <s v="JP Nagar"/>
    <s v="Mission Road"/>
    <s v="-"/>
    <x v="3"/>
    <n v="0"/>
    <s v="oneway"/>
    <s v="0:34"/>
    <n v="0"/>
    <n v="34"/>
    <n v="10.050000000000001"/>
    <n v="17.735294117647062"/>
    <x v="54"/>
    <n v="0"/>
    <s v="Live"/>
    <n v="0"/>
    <x v="2"/>
    <s v="-"/>
  </r>
  <r>
    <s v="01/05/2016"/>
    <d v="2016-05-01T00:00:00"/>
    <s v="2016"/>
    <s v="Sun"/>
    <x v="0"/>
    <s v="Morning Ride"/>
    <s v="JP Nagar"/>
    <s v="KK Road"/>
    <s v="Cubbon Park"/>
    <x v="0"/>
    <n v="1"/>
    <s v="roundtrip"/>
    <s v="1:44"/>
    <n v="1"/>
    <n v="44"/>
    <n v="40.33"/>
    <n v="23.267307692307689"/>
    <x v="46"/>
    <s v="6(2g,4bro)"/>
    <s v="Live"/>
    <n v="0"/>
    <x v="10"/>
    <s v="-"/>
  </r>
  <r>
    <s v="27/04/2016"/>
    <d v="2016-04-27T00:00:00"/>
    <s v="2016"/>
    <s v="Wed"/>
    <x v="1"/>
    <s v="Evening office ride"/>
    <s v="Mission Road"/>
    <s v="JP Nagar"/>
    <s v="-"/>
    <x v="3"/>
    <n v="0"/>
    <s v="oneway"/>
    <s v="0:40"/>
    <n v="0"/>
    <n v="40"/>
    <n v="11.65"/>
    <n v="17.475000000000001"/>
    <x v="33"/>
    <n v="0"/>
    <s v="Live"/>
    <n v="0"/>
    <x v="2"/>
    <s v="-"/>
  </r>
  <r>
    <s v="27/04/2016"/>
    <d v="2016-04-27T00:00:00"/>
    <s v="2016"/>
    <s v="Wed"/>
    <x v="1"/>
    <s v="Morning office ride"/>
    <s v="JP Nagar"/>
    <s v="Mission Road"/>
    <s v="-"/>
    <x v="3"/>
    <n v="0"/>
    <s v="oneway"/>
    <s v="0:32"/>
    <n v="0"/>
    <n v="32"/>
    <n v="10.44"/>
    <n v="19.574999999999999"/>
    <x v="54"/>
    <n v="0"/>
    <s v="Live"/>
    <n v="0"/>
    <x v="2"/>
    <m/>
  </r>
  <r>
    <s v="24/04/2016"/>
    <d v="2016-04-24T00:00:00"/>
    <s v="2016"/>
    <s v="Sun"/>
    <x v="0"/>
    <s v="Sunday morning ride - missed 50"/>
    <s v="JP Nagar"/>
    <s v="Hebbal Circle"/>
    <s v="Cubbon Park"/>
    <x v="0"/>
    <n v="1"/>
    <s v="roundtrip"/>
    <s v="1:41"/>
    <n v="1"/>
    <n v="41"/>
    <n v="41.7"/>
    <n v="24.772277227722775"/>
    <x v="66"/>
    <s v="11(5g,4sil,2bro) || 1 attt, still"/>
    <s v="Live"/>
    <n v="0"/>
    <x v="10"/>
    <s v="Missed 50, as forgot to switch on Strava after Indian Coffee House, starts back in Basavanagudi"/>
  </r>
  <r>
    <s v="21/04/2016"/>
    <d v="2016-04-21T00:00:00"/>
    <s v="2016"/>
    <s v="Thu"/>
    <x v="1"/>
    <s v="Evening office ride"/>
    <s v="Mission Road"/>
    <s v="JP Nagar"/>
    <s v="-"/>
    <x v="3"/>
    <n v="0"/>
    <s v="oneway"/>
    <s v="0:38"/>
    <n v="0"/>
    <n v="38"/>
    <n v="11.95"/>
    <n v="18.868421052631579"/>
    <x v="36"/>
    <s v="1 sil"/>
    <s v="Live"/>
    <n v="0"/>
    <x v="2"/>
    <s v="-"/>
  </r>
  <r>
    <s v="21/04/2016"/>
    <d v="2016-04-21T00:00:00"/>
    <s v="2016"/>
    <s v="Thu"/>
    <x v="1"/>
    <s v="Morning office ride"/>
    <s v="JP Nagar"/>
    <s v="Mission Road"/>
    <s v="-"/>
    <x v="3"/>
    <n v="0"/>
    <s v="oneway"/>
    <s v="0:33"/>
    <n v="0"/>
    <n v="33"/>
    <n v="11.24"/>
    <n v="20.436363636363634"/>
    <x v="43"/>
    <n v="0"/>
    <s v="Live"/>
    <n v="0"/>
    <x v="2"/>
    <s v="-"/>
  </r>
  <r>
    <s v="19/04/2016"/>
    <d v="2016-04-19T00:00:00"/>
    <s v="2016"/>
    <s v="Tue"/>
    <x v="1"/>
    <s v="Evening traffic ride"/>
    <s v="Mission Road"/>
    <s v="JP Nagar"/>
    <s v="-"/>
    <x v="3"/>
    <n v="0"/>
    <s v="oneway"/>
    <s v="0:44"/>
    <n v="0"/>
    <n v="44"/>
    <n v="11.8"/>
    <n v="16.090909090909093"/>
    <x v="67"/>
    <n v="0"/>
    <s v="Live"/>
    <n v="0"/>
    <x v="2"/>
    <s v="-"/>
  </r>
  <r>
    <s v="19/04/2016"/>
    <d v="2016-04-19T00:00:00"/>
    <s v="2016"/>
    <s v="Tue"/>
    <x v="1"/>
    <s v="Morning office ride - glitch in matrix"/>
    <s v="JP Nagar"/>
    <s v="Mission Road"/>
    <s v="-"/>
    <x v="3"/>
    <n v="0"/>
    <s v="oneway"/>
    <s v="0:24"/>
    <n v="0"/>
    <n v="24"/>
    <n v="11.44"/>
    <n v="28.599999999999998"/>
    <x v="54"/>
    <n v="0"/>
    <s v="Live"/>
    <n v="1"/>
    <x v="2"/>
    <s v="-"/>
  </r>
  <r>
    <s v="17/04/2016"/>
    <d v="2016-04-17T00:00:00"/>
    <s v="2016"/>
    <s v="Sun"/>
    <x v="0"/>
    <s v="Sunday morning ride"/>
    <s v="JP Nagar"/>
    <s v="-"/>
    <s v="-"/>
    <x v="0"/>
    <n v="1"/>
    <s v="roundtrip"/>
    <s v="1:30"/>
    <n v="1"/>
    <n v="30"/>
    <n v="37"/>
    <n v="24.666666666666668"/>
    <x v="8"/>
    <n v="0"/>
    <s v="Later"/>
    <n v="0"/>
    <x v="2"/>
    <s v="-"/>
  </r>
  <r>
    <s v="13/04/2016"/>
    <d v="2016-04-13T00:00:00"/>
    <s v="2016"/>
    <s v="Wed"/>
    <x v="1"/>
    <s v="Night office ride"/>
    <s v="Mission Road"/>
    <s v="JP Nagar"/>
    <s v="-"/>
    <x v="3"/>
    <n v="0"/>
    <s v="oneway"/>
    <s v="0:32"/>
    <n v="0"/>
    <n v="32"/>
    <n v="11.66"/>
    <n v="21.862500000000001"/>
    <x v="36"/>
    <s v="1g"/>
    <s v="Live"/>
    <n v="1"/>
    <x v="2"/>
    <s v="-"/>
  </r>
  <r>
    <s v="13/04/2016"/>
    <d v="2016-04-13T00:00:00"/>
    <s v="2016"/>
    <s v="Wed"/>
    <x v="1"/>
    <s v="Morning office ride"/>
    <s v="JP Nagar"/>
    <s v="Mission Road"/>
    <s v="-"/>
    <x v="3"/>
    <n v="0"/>
    <s v="oneway"/>
    <s v="0:33"/>
    <n v="0"/>
    <n v="33"/>
    <n v="10.28"/>
    <n v="18.690909090909088"/>
    <x v="43"/>
    <n v="0"/>
    <s v="Live"/>
    <n v="1"/>
    <x v="2"/>
    <s v="-"/>
  </r>
  <r>
    <s v="11/04/2016"/>
    <d v="2016-04-11T00:00:00"/>
    <s v="2016"/>
    <s v="Mon"/>
    <x v="1"/>
    <s v="Evening Ride"/>
    <s v="Mission Road"/>
    <s v="JP Nagar"/>
    <s v="-"/>
    <x v="3"/>
    <n v="0"/>
    <s v="oneway"/>
    <s v="0:36"/>
    <n v="0"/>
    <n v="36"/>
    <n v="11.77"/>
    <n v="19.616666666666667"/>
    <x v="48"/>
    <s v="1bro"/>
    <s v="Live"/>
    <n v="0"/>
    <x v="2"/>
    <s v="-"/>
  </r>
  <r>
    <s v="11/04/2016"/>
    <d v="2016-04-11T00:00:00"/>
    <s v="2016"/>
    <s v="Mon"/>
    <x v="1"/>
    <s v="New PR - office ride"/>
    <s v="JP Nagar"/>
    <s v="Mission Road"/>
    <s v="-"/>
    <x v="3"/>
    <n v="0"/>
    <s v="oneway"/>
    <s v="0:30"/>
    <n v="0"/>
    <n v="30"/>
    <n v="10.38"/>
    <n v="20.76"/>
    <x v="54"/>
    <n v="0"/>
    <s v="Live"/>
    <n v="0"/>
    <x v="2"/>
    <s v="-"/>
  </r>
  <r>
    <s v="10/04/2016"/>
    <d v="2016-04-10T00:00:00"/>
    <s v="2016"/>
    <s v="Sun"/>
    <x v="0"/>
    <s v="Airlines hotel ride"/>
    <s v="JP Nagar"/>
    <s v="Vidhan Soudha"/>
    <s v="Cubbon Park"/>
    <x v="0"/>
    <n v="1"/>
    <s v="roundtrip"/>
    <s v="1:36"/>
    <n v="1"/>
    <n v="36"/>
    <n v="35.22"/>
    <n v="22.012499999999999"/>
    <x v="68"/>
    <s v="6(3g,3sil) || 1 attt"/>
    <s v="Live"/>
    <n v="0"/>
    <x v="3"/>
    <s v="-"/>
  </r>
  <r>
    <s v="07/04/2016"/>
    <d v="2016-04-07T00:00:00"/>
    <s v="2016"/>
    <s v="Thu"/>
    <x v="1"/>
    <s v="Evening Ride"/>
    <s v="Mission Road"/>
    <s v="JP Nagar"/>
    <s v="-"/>
    <x v="3"/>
    <n v="0"/>
    <s v="oneway"/>
    <s v="0:34"/>
    <n v="0"/>
    <n v="34"/>
    <n v="10.27"/>
    <n v="18.123529411764707"/>
    <x v="34"/>
    <n v="0"/>
    <s v="Live"/>
    <n v="0"/>
    <x v="2"/>
    <s v="-"/>
  </r>
  <r>
    <s v="07/04/2016"/>
    <d v="2016-04-07T00:00:00"/>
    <s v="2016"/>
    <s v="Thu"/>
    <x v="1"/>
    <s v="Traffic maze"/>
    <s v="JP Nagar"/>
    <s v="Mission Road"/>
    <s v="-"/>
    <x v="3"/>
    <n v="0"/>
    <s v="oneway"/>
    <s v="0:36"/>
    <n v="0"/>
    <n v="36"/>
    <n v="10.199999999999999"/>
    <n v="17"/>
    <x v="43"/>
    <n v="0"/>
    <s v="Live"/>
    <n v="0"/>
    <x v="2"/>
    <s v="-"/>
  </r>
  <r>
    <s v="05/04/2016"/>
    <d v="2016-04-05T00:00:00"/>
    <s v="2016"/>
    <s v="Tue"/>
    <x v="1"/>
    <s v="Evening Office Ride"/>
    <s v="Mission Road"/>
    <s v="JP Nagar"/>
    <s v="-"/>
    <x v="3"/>
    <n v="0"/>
    <s v="oneway"/>
    <s v="0:37"/>
    <n v="0"/>
    <n v="37"/>
    <n v="11.65"/>
    <n v="18.891891891891891"/>
    <x v="36"/>
    <s v="1bro"/>
    <s v="Live"/>
    <n v="0"/>
    <x v="2"/>
    <s v="-"/>
  </r>
  <r>
    <s v="05/04/2016"/>
    <d v="2016-04-05T00:00:00"/>
    <s v="2016"/>
    <s v="Tue"/>
    <x v="1"/>
    <s v="Morning office ride"/>
    <s v="JP Nagar"/>
    <s v="Mission Road"/>
    <s v="-"/>
    <x v="3"/>
    <n v="0"/>
    <s v="oneway"/>
    <s v="0:35"/>
    <n v="0"/>
    <n v="35"/>
    <n v="10.09"/>
    <n v="17.297142857142855"/>
    <x v="43"/>
    <n v="0"/>
    <s v="Live"/>
    <n v="0"/>
    <x v="2"/>
    <s v="-"/>
  </r>
  <r>
    <s v="03/04/2016"/>
    <d v="2016-04-03T00:00:00"/>
    <s v="2016"/>
    <s v="Sun"/>
    <x v="0"/>
    <s v="Sunday morning casual ride"/>
    <s v="JP Nagar"/>
    <s v="Golf Course Junction"/>
    <s v="Cubbon Park"/>
    <x v="0"/>
    <n v="1"/>
    <s v="roundtrip"/>
    <s v="1:26"/>
    <n v="1"/>
    <n v="26"/>
    <n v="34.53"/>
    <n v="24.090697674418607"/>
    <x v="69"/>
    <s v="7(6g,1sil) || 2 attt"/>
    <s v="Live"/>
    <n v="0"/>
    <x v="10"/>
    <s v="-"/>
  </r>
  <r>
    <s v="28/03/2016"/>
    <d v="2016-03-28T00:00:00"/>
    <s v="2016"/>
    <s v="Mon"/>
    <x v="1"/>
    <s v="Evening office ride"/>
    <s v="Mission Road"/>
    <s v="JP Nagar"/>
    <s v="-"/>
    <x v="3"/>
    <n v="0"/>
    <s v="oneway"/>
    <s v="0:52"/>
    <n v="0"/>
    <n v="52"/>
    <n v="15.14"/>
    <n v="17.469230769230769"/>
    <x v="70"/>
    <n v="0"/>
    <s v="Live"/>
    <n v="0"/>
    <x v="2"/>
    <s v="-"/>
  </r>
  <r>
    <s v="28/03/2016"/>
    <d v="2016-03-28T00:00:00"/>
    <s v="2016"/>
    <s v="Mon"/>
    <x v="1"/>
    <s v="Morning office ride"/>
    <s v="JP Nagar"/>
    <s v="Mission Road"/>
    <s v="-"/>
    <x v="3"/>
    <n v="0"/>
    <s v="oneway"/>
    <s v="0:35"/>
    <n v="0"/>
    <n v="35"/>
    <n v="10.5"/>
    <n v="18"/>
    <x v="8"/>
    <n v="0"/>
    <s v="Later"/>
    <n v="0"/>
    <x v="2"/>
    <s v="-"/>
  </r>
  <r>
    <s v="27/03/2016"/>
    <d v="2016-03-27T00:00:00"/>
    <s v="2016"/>
    <s v="Sun"/>
    <x v="0"/>
    <s v="Centurion 2.0"/>
    <s v="JP Nagar"/>
    <s v="Airport"/>
    <s v="-"/>
    <x v="0"/>
    <n v="1"/>
    <s v="roundtrip"/>
    <s v="4:42"/>
    <n v="4"/>
    <n v="42"/>
    <n v="106.51"/>
    <n v="22.661702127659574"/>
    <x v="71"/>
    <s v="28(23g,3sil,3bro)"/>
    <s v="Live"/>
    <n v="0"/>
    <x v="0"/>
    <s v="-"/>
  </r>
  <r>
    <s v="22/03/2016"/>
    <d v="2016-03-22T00:00:00"/>
    <s v="2016"/>
    <s v="Tue"/>
    <x v="1"/>
    <s v="Evening office ride"/>
    <s v="Mission Road"/>
    <s v="JP Nagar"/>
    <s v="-"/>
    <x v="3"/>
    <n v="0"/>
    <s v="oneway"/>
    <s v="0:39"/>
    <n v="0"/>
    <n v="39"/>
    <n v="10.93"/>
    <n v="16.815384615384616"/>
    <x v="16"/>
    <n v="0"/>
    <s v="Live"/>
    <n v="0"/>
    <x v="2"/>
    <s v="-"/>
  </r>
  <r>
    <s v="22/03/2016"/>
    <d v="2016-03-22T00:00:00"/>
    <s v="2016"/>
    <s v="Tue"/>
    <x v="1"/>
    <s v="Morning Ride"/>
    <s v="JP Nagar"/>
    <s v="Mission Road"/>
    <s v="-"/>
    <x v="3"/>
    <n v="0"/>
    <s v="oneway"/>
    <s v="0:34"/>
    <n v="0"/>
    <n v="34"/>
    <n v="10.18"/>
    <n v="17.964705882352941"/>
    <x v="54"/>
    <n v="0"/>
    <s v="Live"/>
    <n v="0"/>
    <x v="2"/>
    <s v="-"/>
  </r>
  <r>
    <s v="19/03/2016"/>
    <d v="2016-03-19T00:00:00"/>
    <s v="2016"/>
    <s v="Sat"/>
    <x v="0"/>
    <s v="Journey to the lab"/>
    <s v="JP Nagar"/>
    <s v="RR Cycles "/>
    <s v="-"/>
    <x v="1"/>
    <n v="0"/>
    <s v="oneway"/>
    <s v="0:29"/>
    <n v="0"/>
    <n v="29"/>
    <n v="8.99"/>
    <n v="18.600000000000001"/>
    <x v="72"/>
    <n v="0"/>
    <s v="Live"/>
    <n v="0"/>
    <x v="2"/>
    <s v="-"/>
  </r>
  <r>
    <s v="15/03/2016"/>
    <d v="2016-03-15T00:00:00"/>
    <s v="2016"/>
    <s v="Tue"/>
    <x v="1"/>
    <s v="Evening Rain ride"/>
    <s v="Mission Road"/>
    <s v="JP Nagar"/>
    <s v="-"/>
    <x v="3"/>
    <n v="0"/>
    <s v="oneway"/>
    <s v="0:44"/>
    <n v="0"/>
    <n v="44"/>
    <n v="11.22"/>
    <n v="15.300000000000002"/>
    <x v="18"/>
    <n v="0"/>
    <s v="Live"/>
    <n v="0"/>
    <x v="2"/>
    <s v="-"/>
  </r>
  <r>
    <s v="15/03/2016"/>
    <d v="2016-03-15T00:00:00"/>
    <s v="2016"/>
    <s v="Tue"/>
    <x v="1"/>
    <s v="Morning office ride"/>
    <s v="JP Nagar"/>
    <s v="Mission Road"/>
    <s v="-"/>
    <x v="3"/>
    <n v="0"/>
    <s v="oneway"/>
    <s v="0:33"/>
    <n v="0"/>
    <n v="33"/>
    <n v="10.71"/>
    <n v="19.472727272727273"/>
    <x v="54"/>
    <n v="0"/>
    <s v="Live"/>
    <n v="0"/>
    <x v="2"/>
    <s v="-"/>
  </r>
  <r>
    <s v="13/03/2016"/>
    <d v="2016-03-13T00:00:00"/>
    <s v="2016"/>
    <s v="Sun"/>
    <x v="0"/>
    <s v="Morning Ride"/>
    <s v="JP Nagar"/>
    <s v="Golf Course Junction"/>
    <s v="Cubbon Park"/>
    <x v="0"/>
    <n v="1"/>
    <s v="roundtrip"/>
    <s v="1:27"/>
    <n v="1"/>
    <n v="27"/>
    <n v="33.54"/>
    <n v="23.131034482758622"/>
    <x v="73"/>
    <s v="9(3g,3sil,3bro) || 1 attt, still"/>
    <s v="Live"/>
    <n v="0"/>
    <x v="10"/>
    <s v="phone dies at pitstop - Indian Coffee House"/>
  </r>
  <r>
    <s v="11/03/2016"/>
    <d v="2016-03-11T00:00:00"/>
    <s v="2016"/>
    <s v="Fri"/>
    <x v="1"/>
    <s v="Evening office Ride"/>
    <s v="Mission Road"/>
    <s v="JP Nagar"/>
    <m/>
    <x v="3"/>
    <n v="0"/>
    <s v="oneway"/>
    <s v="0:55"/>
    <n v="0"/>
    <n v="55"/>
    <n v="15.96"/>
    <n v="17.410909090909094"/>
    <x v="74"/>
    <n v="0"/>
    <s v="Live"/>
    <n v="0"/>
    <x v="13"/>
    <s v="-"/>
  </r>
  <r>
    <s v="11/03/2016"/>
    <d v="2016-03-11T00:00:00"/>
    <s v="2016"/>
    <s v="Fri"/>
    <x v="1"/>
    <s v="Morning office ride"/>
    <s v="JP Nagar"/>
    <s v="Mission Road"/>
    <m/>
    <x v="3"/>
    <n v="0"/>
    <s v="oneway"/>
    <s v="0:35"/>
    <n v="0"/>
    <n v="35"/>
    <n v="10.45"/>
    <n v="17.914285714285711"/>
    <x v="43"/>
    <n v="0"/>
    <s v="Live"/>
    <n v="0"/>
    <x v="13"/>
    <s v="-"/>
  </r>
  <r>
    <s v="07/03/2016"/>
    <d v="2016-03-07T00:00:00"/>
    <s v="2016"/>
    <s v="Mon"/>
    <x v="1"/>
    <s v="Evening punctured office ride"/>
    <s v="Mission Road"/>
    <s v="JP Nagar"/>
    <m/>
    <x v="3"/>
    <n v="0"/>
    <s v="oneway"/>
    <s v="0:32"/>
    <n v="0"/>
    <n v="32"/>
    <n v="10.96"/>
    <n v="20.55"/>
    <x v="75"/>
    <s v="1sil"/>
    <s v="Live"/>
    <n v="0"/>
    <x v="13"/>
    <s v="both tyre puncture"/>
  </r>
  <r>
    <s v="07/03/2016"/>
    <d v="2016-03-07T00:00:00"/>
    <s v="2016"/>
    <s v="Mon"/>
    <x v="1"/>
    <s v="Morning office Ride"/>
    <s v="JP Nagar"/>
    <s v="Mission Road"/>
    <m/>
    <x v="3"/>
    <n v="0"/>
    <s v="oneway"/>
    <s v="0:29"/>
    <n v="0"/>
    <n v="29"/>
    <n v="10.8"/>
    <n v="22.344827586206897"/>
    <x v="43"/>
    <s v="1sil"/>
    <s v="Live"/>
    <n v="0"/>
    <x v="13"/>
    <s v="-"/>
  </r>
  <r>
    <s v="29/02/2016"/>
    <d v="2016-02-29T00:00:00"/>
    <s v="2016"/>
    <s v="Mon"/>
    <x v="1"/>
    <s v="Evening office ride"/>
    <s v="Mission Road"/>
    <s v="JP Nagar"/>
    <m/>
    <x v="3"/>
    <n v="0"/>
    <s v="oneway"/>
    <s v="0:45"/>
    <n v="0"/>
    <n v="45"/>
    <n v="15.98"/>
    <n v="21.306666666666668"/>
    <x v="76"/>
    <s v="1sil, 1br"/>
    <s v="Live"/>
    <n v="0"/>
    <x v="13"/>
    <s v="-"/>
  </r>
  <r>
    <s v="29/02/2016"/>
    <d v="2016-02-29T00:00:00"/>
    <s v="2016"/>
    <s v="Mon"/>
    <x v="1"/>
    <s v="Morning office ride"/>
    <s v="JP Nagar"/>
    <s v="Mission Road"/>
    <m/>
    <x v="3"/>
    <n v="0"/>
    <s v="oneway"/>
    <s v="0:36"/>
    <n v="0"/>
    <n v="36"/>
    <n v="11.02"/>
    <n v="18.366666666666667"/>
    <x v="43"/>
    <n v="0"/>
    <s v="Live"/>
    <n v="0"/>
    <x v="13"/>
    <s v="-"/>
  </r>
  <r>
    <s v="24/02/2016"/>
    <d v="2016-02-24T00:00:00"/>
    <s v="2016"/>
    <s v="Wed"/>
    <x v="1"/>
    <s v="Evening office ride"/>
    <s v="Mission Road"/>
    <s v="JP Nagar"/>
    <m/>
    <x v="3"/>
    <n v="0"/>
    <s v="oneway"/>
    <s v="0:40"/>
    <n v="0"/>
    <n v="40"/>
    <n v="11.92"/>
    <n v="17.880000000000003"/>
    <x v="26"/>
    <s v="1g"/>
    <s v="Live"/>
    <n v="0"/>
    <x v="13"/>
    <s v="-"/>
  </r>
  <r>
    <s v="24/02/2016"/>
    <d v="2016-02-24T00:00:00"/>
    <s v="2016"/>
    <s v="Wed"/>
    <x v="1"/>
    <s v="Traffic ride - office"/>
    <s v="JP Nagar"/>
    <s v="Mission Road"/>
    <m/>
    <x v="3"/>
    <n v="0"/>
    <s v="oneway"/>
    <s v="0:34"/>
    <n v="0"/>
    <n v="34"/>
    <n v="10.08"/>
    <n v="17.788235294117648"/>
    <x v="43"/>
    <n v="0"/>
    <s v="Live"/>
    <n v="0"/>
    <x v="13"/>
    <s v="-"/>
  </r>
  <r>
    <s v="21/02/2016"/>
    <d v="2016-02-21T00:00:00"/>
    <s v="2016"/>
    <s v="Sun"/>
    <x v="0"/>
    <s v="Speedforce :D"/>
    <s v="JP Nagar"/>
    <s v="Hebbal Circle"/>
    <m/>
    <x v="0"/>
    <n v="1"/>
    <s v="roundtrip"/>
    <s v="2:05"/>
    <n v="2"/>
    <n v="5"/>
    <n v="52.23"/>
    <n v="25.070399999999996"/>
    <x v="77"/>
    <s v="4g,2sil, 3br"/>
    <s v="Live"/>
    <n v="0"/>
    <x v="10"/>
    <s v="50km PR"/>
  </r>
  <r>
    <s v="19/02/2016"/>
    <d v="2016-02-19T00:00:00"/>
    <s v="2016"/>
    <s v="Fri"/>
    <x v="1"/>
    <s v="Night office ride"/>
    <s v="Mission Road"/>
    <s v="JP Nagar"/>
    <m/>
    <x v="3"/>
    <n v="0"/>
    <s v="oneway"/>
    <s v="0:36"/>
    <n v="0"/>
    <n v="36"/>
    <n v="11.18"/>
    <n v="18.633333333333333"/>
    <x v="20"/>
    <n v="0"/>
    <s v="Live"/>
    <n v="0"/>
    <x v="2"/>
    <s v="-"/>
  </r>
  <r>
    <s v="19/02/2016"/>
    <d v="2016-02-19T00:00:00"/>
    <s v="2016"/>
    <s v="Fri"/>
    <x v="1"/>
    <s v="Morning office ride"/>
    <s v="JP Nagar"/>
    <s v="Mission Road"/>
    <m/>
    <x v="3"/>
    <n v="0"/>
    <s v="oneway"/>
    <s v="0:30"/>
    <n v="0"/>
    <n v="30"/>
    <n v="9.93"/>
    <n v="19.86"/>
    <x v="43"/>
    <n v="0"/>
    <s v="Live"/>
    <n v="0"/>
    <x v="2"/>
    <s v="-"/>
  </r>
  <r>
    <s v="17/02/2016"/>
    <d v="2016-02-17T00:00:00"/>
    <s v="2016"/>
    <s v="Wed"/>
    <x v="1"/>
    <s v="Evening office ride"/>
    <s v="Mission Road"/>
    <s v="JP Nagar"/>
    <m/>
    <x v="3"/>
    <n v="0"/>
    <s v="oneway"/>
    <s v="0:42"/>
    <n v="0"/>
    <n v="42"/>
    <n v="10.49"/>
    <n v="14.985714285714288"/>
    <x v="67"/>
    <n v="0"/>
    <s v="Live"/>
    <n v="0"/>
    <x v="2"/>
    <s v="-"/>
  </r>
  <r>
    <s v="17/02/2016"/>
    <d v="2016-02-17T00:00:00"/>
    <s v="2016"/>
    <s v="Wed"/>
    <x v="1"/>
    <s v="Morning office ride"/>
    <s v="JP Nagar"/>
    <s v="Mission Road"/>
    <m/>
    <x v="3"/>
    <n v="0"/>
    <s v="oneway"/>
    <s v="0:31"/>
    <n v="0"/>
    <n v="31"/>
    <n v="10.09"/>
    <n v="19.529032258064515"/>
    <x v="43"/>
    <n v="0"/>
    <s v="Live"/>
    <n v="0"/>
    <x v="2"/>
    <s v="-"/>
  </r>
  <r>
    <s v="14/02/2016"/>
    <d v="2016-02-14T00:00:00"/>
    <s v="2016"/>
    <s v="Sun"/>
    <x v="0"/>
    <s v="Evening leisure ride"/>
    <s v="JP Nagar"/>
    <s v="Golf Course"/>
    <m/>
    <x v="0"/>
    <n v="1"/>
    <s v="roundtrip"/>
    <s v="1:55"/>
    <n v="1"/>
    <n v="55"/>
    <s v="35.00"/>
    <n v="18.260869565217394"/>
    <x v="65"/>
    <s v="2g,3sil,1br"/>
    <s v="Live"/>
    <n v="0"/>
    <x v="2"/>
    <s v="-"/>
  </r>
  <r>
    <s v="10/02/2016"/>
    <d v="2016-02-10T00:00:00"/>
    <s v="2016"/>
    <s v="Wed"/>
    <x v="1"/>
    <s v="Evening office ride"/>
    <s v="Mission Road"/>
    <s v="JP Nagar"/>
    <m/>
    <x v="3"/>
    <n v="0"/>
    <s v="oneway"/>
    <s v="0:36"/>
    <n v="0"/>
    <n v="36"/>
    <n v="10.61"/>
    <n v="17.683333333333334"/>
    <x v="26"/>
    <n v="0"/>
    <s v="Live"/>
    <n v="0"/>
    <x v="2"/>
    <s v="-"/>
  </r>
  <r>
    <s v="10/02/2016"/>
    <d v="2016-02-10T00:00:00"/>
    <s v="2016"/>
    <s v="Wed"/>
    <x v="1"/>
    <s v="Morning office ride"/>
    <s v="JP Nagar"/>
    <s v="Mission Road"/>
    <m/>
    <x v="3"/>
    <n v="0"/>
    <s v="oneway"/>
    <s v="0:34"/>
    <n v="0"/>
    <n v="34"/>
    <n v="10.17"/>
    <n v="17.947058823529414"/>
    <x v="43"/>
    <n v="0"/>
    <s v="Live"/>
    <n v="0"/>
    <x v="2"/>
    <s v="-"/>
  </r>
  <r>
    <s v="10/02/2016"/>
    <d v="2016-02-10T00:00:00"/>
    <s v="2016"/>
    <s v="Wed"/>
    <x v="1"/>
    <s v="Afternoon ride"/>
    <s v="JP Nagar"/>
    <s v="-"/>
    <m/>
    <x v="1"/>
    <n v="0"/>
    <s v="roundtrip"/>
    <s v="0:45"/>
    <n v="0"/>
    <n v="45"/>
    <n v="10"/>
    <n v="13.333333333333334"/>
    <x v="8"/>
    <n v="0"/>
    <s v="Later"/>
    <n v="0"/>
    <x v="2"/>
    <s v="-"/>
  </r>
  <r>
    <s v="09/02/2016"/>
    <d v="2016-02-09T00:00:00"/>
    <s v="2016"/>
    <s v="Tue"/>
    <x v="1"/>
    <s v="Evening office Ride"/>
    <s v="Mission Road"/>
    <s v="JP Nagar"/>
    <m/>
    <x v="3"/>
    <n v="0"/>
    <s v="oneway"/>
    <s v="0:37"/>
    <n v="0"/>
    <n v="37"/>
    <n v="10.43"/>
    <n v="16.913513513513511"/>
    <x v="78"/>
    <n v="0"/>
    <s v="Live"/>
    <n v="0"/>
    <x v="2"/>
    <s v="-"/>
  </r>
  <r>
    <s v="09/02/2016"/>
    <d v="2016-02-09T00:00:00"/>
    <s v="2016"/>
    <s v="Tue"/>
    <x v="1"/>
    <s v="Morning officeRide"/>
    <s v="JP Nagar"/>
    <s v="Mission Road"/>
    <m/>
    <x v="3"/>
    <n v="0"/>
    <s v="oneway"/>
    <s v="0:31"/>
    <n v="0"/>
    <n v="31"/>
    <n v="10.27"/>
    <n v="19.877419354838707"/>
    <x v="54"/>
    <n v="0"/>
    <s v="Live"/>
    <n v="0"/>
    <x v="2"/>
    <s v="-"/>
  </r>
  <r>
    <s v="07/02/2016"/>
    <d v="2016-02-07T00:00:00"/>
    <s v="2016"/>
    <s v="Sun"/>
    <x v="0"/>
    <s v="Evenung leisure ride"/>
    <s v="JP Nagar"/>
    <s v="Siddapura Junction"/>
    <m/>
    <x v="0"/>
    <n v="1"/>
    <s v="roundtrip"/>
    <s v="1:06"/>
    <n v="1"/>
    <n v="6"/>
    <n v="25.57"/>
    <n v="23.245454545454542"/>
    <x v="79"/>
    <n v="0"/>
    <s v="Live"/>
    <n v="0"/>
    <x v="2"/>
    <s v="testing rotues for evening workouts"/>
  </r>
  <r>
    <s v="06/02/2016"/>
    <d v="2016-02-06T00:00:00"/>
    <s v="2016"/>
    <s v="Sat"/>
    <x v="0"/>
    <s v="Evening Ride"/>
    <s v="JP Nagar"/>
    <s v="-"/>
    <m/>
    <x v="2"/>
    <n v="0"/>
    <s v="roundtrip"/>
    <s v="0:45"/>
    <n v="0"/>
    <n v="45"/>
    <n v="12.2"/>
    <n v="16.266666666666666"/>
    <x v="8"/>
    <n v="0"/>
    <s v="Later"/>
    <n v="0"/>
    <x v="2"/>
    <s v="-"/>
  </r>
  <r>
    <s v="04/02/2016"/>
    <d v="2016-02-04T00:00:00"/>
    <s v="2016"/>
    <s v="Thu"/>
    <x v="1"/>
    <s v="Evening office ride"/>
    <s v="Mission Road"/>
    <s v="JP Nagar"/>
    <m/>
    <x v="3"/>
    <n v="0"/>
    <s v="oneway"/>
    <s v="0:36"/>
    <n v="0"/>
    <n v="36"/>
    <n v="10.27"/>
    <n v="17.116666666666667"/>
    <x v="26"/>
    <s v="1sil"/>
    <s v="Live"/>
    <n v="0"/>
    <x v="2"/>
    <s v="-"/>
  </r>
  <r>
    <s v="04/02/2016"/>
    <d v="2016-02-04T00:00:00"/>
    <s v="2016"/>
    <s v="Thu"/>
    <x v="1"/>
    <s v="Morning office ride"/>
    <s v="JP Nagar"/>
    <s v="Mission Road"/>
    <m/>
    <x v="3"/>
    <n v="0"/>
    <s v="oneway"/>
    <s v="0:34"/>
    <n v="0"/>
    <n v="34"/>
    <n v="10.28"/>
    <n v="18.141176470588235"/>
    <x v="43"/>
    <n v="0"/>
    <s v="Live"/>
    <n v="0"/>
    <x v="2"/>
    <s v="-"/>
  </r>
  <r>
    <s v="02/02/2016"/>
    <d v="2016-02-02T00:00:00"/>
    <s v="2016"/>
    <s v="Tue"/>
    <x v="1"/>
    <s v="Night office ride"/>
    <s v="Mission Road"/>
    <s v="JP Nagar"/>
    <m/>
    <x v="3"/>
    <n v="0"/>
    <s v="oneway"/>
    <s v="0:31"/>
    <n v="0"/>
    <n v="31"/>
    <n v="10.37"/>
    <n v="20.07096774193548"/>
    <x v="67"/>
    <s v="3sil"/>
    <s v="Live"/>
    <n v="0"/>
    <x v="2"/>
    <s v="-"/>
  </r>
  <r>
    <s v="02/02/2016"/>
    <d v="2016-02-02T00:00:00"/>
    <s v="2016"/>
    <s v="Tue"/>
    <x v="1"/>
    <s v="Morning office ride"/>
    <s v="JP Nagar"/>
    <s v="Mission Road"/>
    <m/>
    <x v="3"/>
    <n v="0"/>
    <s v="oneway"/>
    <s v="0:36"/>
    <n v="0"/>
    <n v="36"/>
    <n v="10.61"/>
    <n v="17.683333333333334"/>
    <x v="54"/>
    <n v="0"/>
    <s v="Live"/>
    <n v="0"/>
    <x v="2"/>
    <s v="-"/>
  </r>
  <r>
    <s v="31/01/2016"/>
    <d v="2016-01-31T00:00:00"/>
    <s v="2016"/>
    <s v="Sun"/>
    <x v="0"/>
    <s v="Morning ICH ride"/>
    <s v="JP Nagar"/>
    <s v="Golf Course"/>
    <m/>
    <x v="0"/>
    <n v="1"/>
    <s v="roundtrip"/>
    <s v="1:40"/>
    <n v="1"/>
    <n v="40"/>
    <n v="34.770000000000003"/>
    <n v="20.862000000000005"/>
    <x v="80"/>
    <s v="6g,2sil"/>
    <s v="Live"/>
    <n v="0"/>
    <x v="10"/>
    <s v="-"/>
  </r>
  <r>
    <s v="27/01/2016"/>
    <d v="2016-01-27T00:00:00"/>
    <s v="2016"/>
    <s v="Wed"/>
    <x v="1"/>
    <s v="Evening office ride"/>
    <s v="Mission Road"/>
    <s v="JP Nagar"/>
    <m/>
    <x v="3"/>
    <n v="0"/>
    <s v="oneway"/>
    <s v="0:43"/>
    <n v="0"/>
    <n v="43"/>
    <n v="11"/>
    <n v="15.348837209302326"/>
    <x v="33"/>
    <n v="0"/>
    <s v="Live"/>
    <n v="0"/>
    <x v="2"/>
    <s v="-"/>
  </r>
  <r>
    <s v="27/01/2016"/>
    <d v="2016-01-27T00:00:00"/>
    <s v="2016"/>
    <s v="Wed"/>
    <x v="1"/>
    <s v="Morning office ride"/>
    <s v="JP Nagar"/>
    <s v="Mission Road"/>
    <m/>
    <x v="3"/>
    <n v="0"/>
    <s v="oneway"/>
    <s v="0:35"/>
    <n v="0"/>
    <n v="35"/>
    <n v="10.14"/>
    <n v="17.382857142857144"/>
    <x v="43"/>
    <n v="0"/>
    <s v="Live"/>
    <n v="0"/>
    <x v="2"/>
    <s v="-"/>
  </r>
  <r>
    <s v="24/01/2016"/>
    <d v="2016-01-24T00:00:00"/>
    <s v="2016"/>
    <s v="Sun"/>
    <x v="0"/>
    <s v="Centurion - airport ride :D"/>
    <s v="JP Nagar"/>
    <s v="Airport"/>
    <m/>
    <x v="0"/>
    <n v="1"/>
    <s v="roundtrip"/>
    <s v="4:57"/>
    <n v="4"/>
    <n v="57"/>
    <n v="100.53"/>
    <n v="20.309090909090909"/>
    <x v="81"/>
    <s v="5g,8sil,1atttt"/>
    <s v="Live"/>
    <n v="0"/>
    <x v="0"/>
    <s v="first centurion ride"/>
  </r>
  <r>
    <s v="20/01/2016"/>
    <d v="2016-01-20T00:00:00"/>
    <s v="2016"/>
    <s v="Wed"/>
    <x v="1"/>
    <s v="Night office ride"/>
    <s v="Mission Road"/>
    <s v="JP Nagar"/>
    <m/>
    <x v="3"/>
    <n v="0"/>
    <s v="oneway"/>
    <s v="0:33"/>
    <n v="0"/>
    <n v="33"/>
    <n v="10.29"/>
    <n v="18.709090909090907"/>
    <x v="20"/>
    <s v="1g"/>
    <s v="Live"/>
    <n v="0"/>
    <x v="2"/>
    <s v="-"/>
  </r>
  <r>
    <s v="20/01/2016"/>
    <d v="2016-01-20T00:00:00"/>
    <s v="2016"/>
    <s v="Wed"/>
    <x v="1"/>
    <s v="Morning Ride office"/>
    <s v="JP Nagar"/>
    <s v="Mission Road"/>
    <m/>
    <x v="3"/>
    <n v="0"/>
    <s v="oneway"/>
    <s v="0:36"/>
    <n v="0"/>
    <n v="36"/>
    <n v="9.76"/>
    <n v="16.266666666666666"/>
    <x v="43"/>
    <n v="0"/>
    <s v="Live"/>
    <n v="0"/>
    <x v="2"/>
    <s v="-"/>
  </r>
  <r>
    <s v="19/01/2016"/>
    <d v="2016-01-19T00:00:00"/>
    <s v="2016"/>
    <s v="Tue"/>
    <x v="1"/>
    <s v="Night office ride"/>
    <s v="Mission Road"/>
    <s v="JP Nagar"/>
    <m/>
    <x v="3"/>
    <n v="0"/>
    <s v="oneway"/>
    <s v="0:32"/>
    <n v="0"/>
    <n v="32"/>
    <n v="10.37"/>
    <n v="19.443749999999998"/>
    <x v="67"/>
    <s v="1g,1sil"/>
    <s v="Live"/>
    <n v="0"/>
    <x v="2"/>
    <s v="-"/>
  </r>
  <r>
    <s v="19/01/2016"/>
    <d v="2016-01-19T00:00:00"/>
    <s v="2016"/>
    <s v="Tue"/>
    <x v="1"/>
    <s v="Morning office Ride - detour"/>
    <s v="JP Nagar"/>
    <s v="Mission Road"/>
    <m/>
    <x v="3"/>
    <n v="0"/>
    <s v="oneway"/>
    <s v="0:40"/>
    <n v="0"/>
    <n v="40"/>
    <n v="10.9"/>
    <n v="16.350000000000001"/>
    <x v="54"/>
    <m/>
    <s v="Live"/>
    <n v="0"/>
    <x v="2"/>
    <s v="-"/>
  </r>
  <r>
    <s v="17/01/2016"/>
    <d v="2016-01-17T00:00:00"/>
    <s v="2016"/>
    <s v="Sun"/>
    <x v="0"/>
    <s v="Morning leisure ride - vidhan soudha"/>
    <s v="JP Nagar"/>
    <s v="Vidhan Soudha"/>
    <m/>
    <x v="0"/>
    <n v="1"/>
    <s v="roundtrip"/>
    <s v="1:48"/>
    <n v="1"/>
    <n v="48"/>
    <n v="33.880000000000003"/>
    <n v="18.822222222222223"/>
    <x v="82"/>
    <s v="2g,3sil,2br,1attt"/>
    <s v="Live"/>
    <n v="0"/>
    <x v="10"/>
    <s v="-"/>
  </r>
  <r>
    <s v="13/01/2016"/>
    <d v="2016-01-13T00:00:00"/>
    <s v="2016"/>
    <s v="Wed"/>
    <x v="1"/>
    <s v="Evening office ride"/>
    <s v="Mission Road"/>
    <s v="JP Nagar"/>
    <m/>
    <x v="3"/>
    <n v="0"/>
    <s v="oneway"/>
    <s v="0:37"/>
    <n v="0"/>
    <n v="37"/>
    <n v="11.07"/>
    <n v="17.951351351351352"/>
    <x v="33"/>
    <s v="1g,1sil,1br"/>
    <s v="Live"/>
    <n v="0"/>
    <x v="2"/>
    <s v="-"/>
  </r>
  <r>
    <s v="13/01/2016"/>
    <d v="2016-01-13T00:00:00"/>
    <s v="2016"/>
    <s v="Wed"/>
    <x v="1"/>
    <s v="Morning office ride"/>
    <s v="JP Nagar"/>
    <s v="Mission Road"/>
    <m/>
    <x v="3"/>
    <n v="0"/>
    <s v="oneway"/>
    <s v="0:37"/>
    <n v="0"/>
    <n v="37"/>
    <n v="10.18"/>
    <n v="16.508108108108107"/>
    <x v="43"/>
    <s v="1br"/>
    <s v="Live"/>
    <n v="0"/>
    <x v="2"/>
    <s v="-"/>
  </r>
  <r>
    <s v="10/01/2016"/>
    <d v="2016-01-10T00:00:00"/>
    <s v="2016"/>
    <s v="Sun"/>
    <x v="0"/>
    <s v="Mid distance morning ride - hebbal"/>
    <s v="JP Nagar"/>
    <s v="Hebbal Circle"/>
    <m/>
    <x v="0"/>
    <n v="1"/>
    <s v="roundtrip"/>
    <s v="2:28"/>
    <n v="2"/>
    <n v="28"/>
    <n v="51"/>
    <n v="20.675675675675674"/>
    <x v="83"/>
    <s v="4g,1sil,1attt"/>
    <s v="Live"/>
    <n v="0"/>
    <x v="10"/>
    <s v="-"/>
  </r>
  <r>
    <s v="08/01/2016"/>
    <d v="2016-01-08T00:00:00"/>
    <s v="2016"/>
    <s v="Fri"/>
    <x v="1"/>
    <s v="Evening office ride"/>
    <s v="Mission Road"/>
    <s v="JP Nagar"/>
    <m/>
    <x v="3"/>
    <n v="0"/>
    <s v="oneway"/>
    <s v="0:36"/>
    <n v="0"/>
    <n v="36"/>
    <n v="10.25"/>
    <n v="17.083333333333336"/>
    <x v="67"/>
    <s v="2sil"/>
    <s v="Live"/>
    <n v="0"/>
    <x v="2"/>
    <s v="-"/>
  </r>
  <r>
    <s v="08/01/2016"/>
    <d v="2016-01-08T00:00:00"/>
    <s v="2016"/>
    <s v="Fri"/>
    <x v="1"/>
    <s v="Morning office ride"/>
    <s v="JP Nagar"/>
    <s v="Mission Road"/>
    <m/>
    <x v="3"/>
    <n v="0"/>
    <s v="oneway"/>
    <s v="0:32"/>
    <n v="0"/>
    <n v="32"/>
    <n v="10.119999999999999"/>
    <n v="18.974999999999998"/>
    <x v="43"/>
    <s v="1sil, 1br"/>
    <s v="Live"/>
    <n v="0"/>
    <x v="2"/>
    <s v="-"/>
  </r>
  <r>
    <s v="05/01/2016"/>
    <d v="2016-01-05T00:00:00"/>
    <s v="2016"/>
    <s v="Tue"/>
    <x v="1"/>
    <s v="Evening office ride - bad detour :("/>
    <s v="Mission Road"/>
    <s v="JP Nagar"/>
    <m/>
    <x v="3"/>
    <n v="0"/>
    <s v="oneway"/>
    <s v="0:39"/>
    <n v="0"/>
    <n v="39"/>
    <n v="11.85"/>
    <n v="18.23076923076923"/>
    <x v="33"/>
    <s v="4g"/>
    <s v="Live"/>
    <n v="0"/>
    <x v="2"/>
    <s v="-"/>
  </r>
  <r>
    <s v="05/01/2016"/>
    <d v="2016-01-05T00:00:00"/>
    <s v="2016"/>
    <s v="Tue"/>
    <x v="1"/>
    <s v="Morning office ride - 3rd gear wonders"/>
    <s v="JP Nagar"/>
    <s v="Mission Road"/>
    <m/>
    <x v="3"/>
    <n v="0"/>
    <s v="oneway"/>
    <s v="0:32"/>
    <n v="0"/>
    <n v="32"/>
    <n v="11.15"/>
    <n v="20.90625"/>
    <x v="43"/>
    <s v="2g,1br"/>
    <s v="Live"/>
    <n v="0"/>
    <x v="2"/>
    <s v="Cycling amateur uses 3rd gear :O"/>
  </r>
  <r>
    <s v="03/01/2016"/>
    <d v="2016-01-03T00:00:00"/>
    <s v="2016"/>
    <s v="Sun"/>
    <x v="0"/>
    <s v="New cycle Ride"/>
    <s v="RR Cycles"/>
    <s v="JP Nagar"/>
    <m/>
    <x v="1"/>
    <n v="0"/>
    <s v="roundtrip"/>
    <s v="0:28"/>
    <n v="0"/>
    <n v="28"/>
    <n v="8.24"/>
    <n v="17.657142857142858"/>
    <x v="24"/>
    <s v="1g"/>
    <s v="Live"/>
    <n v="0"/>
    <x v="2"/>
    <s v="bought the new cycle"/>
  </r>
  <r>
    <m/>
    <m/>
    <m/>
    <m/>
    <x v="2"/>
    <m/>
    <m/>
    <m/>
    <m/>
    <x v="4"/>
    <m/>
    <m/>
    <m/>
    <n v="101"/>
    <n v="6532"/>
    <m/>
    <m/>
    <x v="84"/>
    <m/>
    <m/>
    <m/>
    <x v="13"/>
    <m/>
  </r>
  <r>
    <m/>
    <m/>
    <m/>
    <m/>
    <x v="2"/>
    <m/>
    <m/>
    <m/>
    <m/>
    <x v="4"/>
    <m/>
    <m/>
    <m/>
    <m/>
    <m/>
    <m/>
    <m/>
    <x v="84"/>
    <m/>
    <m/>
    <m/>
    <x v="13"/>
    <m/>
  </r>
  <r>
    <m/>
    <m/>
    <m/>
    <m/>
    <x v="2"/>
    <m/>
    <m/>
    <m/>
    <m/>
    <x v="4"/>
    <m/>
    <m/>
    <m/>
    <m/>
    <n v="108.86666666666666"/>
    <m/>
    <m/>
    <x v="84"/>
    <m/>
    <m/>
    <m/>
    <x v="13"/>
    <m/>
  </r>
  <r>
    <m/>
    <m/>
    <m/>
    <m/>
    <x v="2"/>
    <m/>
    <m/>
    <m/>
    <m/>
    <x v="4"/>
    <m/>
    <m/>
    <m/>
    <m/>
    <m/>
    <m/>
    <m/>
    <x v="84"/>
    <m/>
    <m/>
    <m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23">
    <pivotField showAll="0"/>
    <pivotField showAll="0"/>
    <pivotField showAll="0"/>
    <pivotField showAll="0"/>
    <pivotField showAll="0" defaultSubtotal="0">
      <items count="3">
        <item x="1"/>
        <item x="0"/>
        <item h="1" x="2"/>
      </items>
    </pivotField>
    <pivotField showAll="0"/>
    <pivotField showAll="0"/>
    <pivotField showAll="0"/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/>
    <pivotField showAll="0"/>
    <pivotField dataField="1" showAll="0">
      <items count="86">
        <item x="35"/>
        <item x="41"/>
        <item x="54"/>
        <item x="43"/>
        <item x="50"/>
        <item x="72"/>
        <item x="39"/>
        <item x="75"/>
        <item x="37"/>
        <item x="30"/>
        <item x="24"/>
        <item x="27"/>
        <item x="34"/>
        <item x="42"/>
        <item x="49"/>
        <item x="36"/>
        <item x="48"/>
        <item x="33"/>
        <item x="18"/>
        <item x="16"/>
        <item x="67"/>
        <item x="26"/>
        <item x="20"/>
        <item x="78"/>
        <item x="22"/>
        <item x="28"/>
        <item x="17"/>
        <item x="70"/>
        <item x="76"/>
        <item x="74"/>
        <item x="19"/>
        <item x="21"/>
        <item x="79"/>
        <item x="5"/>
        <item x="4"/>
        <item x="53"/>
        <item x="55"/>
        <item x="82"/>
        <item x="31"/>
        <item x="63"/>
        <item x="80"/>
        <item x="60"/>
        <item x="69"/>
        <item x="65"/>
        <item x="46"/>
        <item x="64"/>
        <item x="57"/>
        <item x="68"/>
        <item x="73"/>
        <item x="38"/>
        <item x="25"/>
        <item x="62"/>
        <item x="15"/>
        <item x="66"/>
        <item x="52"/>
        <item x="58"/>
        <item x="61"/>
        <item x="32"/>
        <item x="77"/>
        <item x="29"/>
        <item x="83"/>
        <item x="40"/>
        <item x="59"/>
        <item x="10"/>
        <item x="51"/>
        <item x="11"/>
        <item x="23"/>
        <item x="3"/>
        <item x="6"/>
        <item x="14"/>
        <item x="7"/>
        <item x="12"/>
        <item x="2"/>
        <item x="0"/>
        <item x="44"/>
        <item x="47"/>
        <item x="81"/>
        <item x="71"/>
        <item x="13"/>
        <item x="9"/>
        <item x="45"/>
        <item x="1"/>
        <item x="56"/>
        <item x="8"/>
        <item x="84"/>
        <item t="default"/>
      </items>
    </pivotField>
    <pivotField showAll="0"/>
    <pivotField showAll="0"/>
    <pivotField showAll="0"/>
    <pivotField axis="axisRow" showAll="0" sortType="descending">
      <items count="15">
        <item h="1" x="2"/>
        <item x="6"/>
        <item x="3"/>
        <item x="0"/>
        <item x="4"/>
        <item x="11"/>
        <item x="8"/>
        <item x="12"/>
        <item x="9"/>
        <item x="7"/>
        <item x="10"/>
        <item x="1"/>
        <item x="5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1"/>
  </rowFields>
  <rowItems count="13">
    <i>
      <x v="2"/>
    </i>
    <i>
      <x v="10"/>
    </i>
    <i>
      <x v="3"/>
    </i>
    <i>
      <x v="1"/>
    </i>
    <i>
      <x v="5"/>
    </i>
    <i>
      <x v="4"/>
    </i>
    <i>
      <x v="9"/>
    </i>
    <i>
      <x v="12"/>
    </i>
    <i>
      <x v="11"/>
    </i>
    <i>
      <x v="7"/>
    </i>
    <i>
      <x v="8"/>
    </i>
    <i>
      <x v="6"/>
    </i>
    <i t="grand">
      <x/>
    </i>
  </rowItems>
  <colItems count="1">
    <i/>
  </colItems>
  <dataFields count="1">
    <dataField name="Count of elevation(m)" fld="1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8" firstHeaderRow="0" firstDataRow="1" firstDataCol="1"/>
  <pivotFields count="21">
    <pivotField axis="axisRow" showAll="0" sortType="ascending">
      <items count="121">
        <item x="29"/>
        <item x="77"/>
        <item x="108"/>
        <item x="48"/>
        <item x="119"/>
        <item x="88"/>
        <item x="73"/>
        <item x="9"/>
        <item x="42"/>
        <item x="107"/>
        <item x="20"/>
        <item x="118"/>
        <item x="87"/>
        <item x="72"/>
        <item x="61"/>
        <item x="12"/>
        <item x="47"/>
        <item x="4"/>
        <item x="106"/>
        <item x="19"/>
        <item x="41"/>
        <item x="3"/>
        <item x="105"/>
        <item x="96"/>
        <item x="86"/>
        <item x="25"/>
        <item x="60"/>
        <item x="7"/>
        <item x="117"/>
        <item x="18"/>
        <item x="38"/>
        <item x="104"/>
        <item x="24"/>
        <item x="11"/>
        <item x="46"/>
        <item x="116"/>
        <item x="2"/>
        <item x="103"/>
        <item x="85"/>
        <item x="76"/>
        <item x="40"/>
        <item x="37"/>
        <item x="95"/>
        <item x="84"/>
        <item x="55"/>
        <item x="71"/>
        <item x="67"/>
        <item x="54"/>
        <item x="115"/>
        <item x="94"/>
        <item x="83"/>
        <item x="70"/>
        <item x="39"/>
        <item x="1"/>
        <item x="102"/>
        <item x="23"/>
        <item x="66"/>
        <item x="59"/>
        <item x="36"/>
        <item x="93"/>
        <item x="75"/>
        <item x="28"/>
        <item x="15"/>
        <item x="58"/>
        <item x="53"/>
        <item x="45"/>
        <item x="114"/>
        <item x="35"/>
        <item x="101"/>
        <item x="82"/>
        <item x="22"/>
        <item x="65"/>
        <item x="74"/>
        <item x="57"/>
        <item x="52"/>
        <item x="113"/>
        <item x="100"/>
        <item x="32"/>
        <item x="92"/>
        <item x="81"/>
        <item x="69"/>
        <item x="51"/>
        <item x="8"/>
        <item x="112"/>
        <item x="0"/>
        <item x="27"/>
        <item x="17"/>
        <item x="99"/>
        <item x="80"/>
        <item x="21"/>
        <item x="50"/>
        <item x="31"/>
        <item x="91"/>
        <item x="34"/>
        <item x="26"/>
        <item x="64"/>
        <item x="10"/>
        <item x="44"/>
        <item x="111"/>
        <item x="98"/>
        <item x="79"/>
        <item x="56"/>
        <item x="14"/>
        <item x="16"/>
        <item x="110"/>
        <item x="30"/>
        <item x="90"/>
        <item x="78"/>
        <item x="89"/>
        <item x="68"/>
        <item x="63"/>
        <item x="49"/>
        <item x="33"/>
        <item x="97"/>
        <item x="13"/>
        <item x="6"/>
        <item x="5"/>
        <item x="109"/>
        <item x="62"/>
        <item x="4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x="2"/>
        <item x="1"/>
        <item x="0"/>
        <item sd="0" m="1" x="3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>
      <items count="4">
        <item x="3"/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>
      <items count="160">
        <item x="69"/>
        <item x="54"/>
        <item x="75"/>
        <item x="70"/>
        <item x="41"/>
        <item x="40"/>
        <item x="159"/>
        <item x="127"/>
        <item x="32"/>
        <item x="151"/>
        <item x="137"/>
        <item x="141"/>
        <item x="105"/>
        <item x="101"/>
        <item x="58"/>
        <item x="120"/>
        <item x="156"/>
        <item x="148"/>
        <item x="85"/>
        <item x="126"/>
        <item x="55"/>
        <item x="95"/>
        <item x="155"/>
        <item x="119"/>
        <item x="115"/>
        <item x="150"/>
        <item x="93"/>
        <item x="64"/>
        <item x="145"/>
        <item x="117"/>
        <item x="88"/>
        <item x="98"/>
        <item x="142"/>
        <item x="107"/>
        <item x="131"/>
        <item x="138"/>
        <item x="123"/>
        <item x="24"/>
        <item x="140"/>
        <item x="68"/>
        <item x="81"/>
        <item x="80"/>
        <item x="133"/>
        <item x="78"/>
        <item x="152"/>
        <item x="125"/>
        <item x="132"/>
        <item x="79"/>
        <item x="147"/>
        <item x="135"/>
        <item x="154"/>
        <item x="73"/>
        <item x="158"/>
        <item x="5"/>
        <item x="128"/>
        <item x="110"/>
        <item x="48"/>
        <item x="112"/>
        <item x="89"/>
        <item x="87"/>
        <item x="20"/>
        <item x="16"/>
        <item x="66"/>
        <item x="94"/>
        <item x="114"/>
        <item x="72"/>
        <item x="22"/>
        <item x="116"/>
        <item x="111"/>
        <item x="157"/>
        <item x="18"/>
        <item x="63"/>
        <item x="38"/>
        <item x="109"/>
        <item x="34"/>
        <item x="57"/>
        <item x="84"/>
        <item x="144"/>
        <item x="104"/>
        <item x="35"/>
        <item x="46"/>
        <item x="39"/>
        <item x="67"/>
        <item x="31"/>
        <item x="92"/>
        <item x="27"/>
        <item x="19"/>
        <item x="17"/>
        <item x="43"/>
        <item x="42"/>
        <item x="37"/>
        <item x="53"/>
        <item x="52"/>
        <item x="4"/>
        <item x="47"/>
        <item x="45"/>
        <item x="51"/>
        <item x="28"/>
        <item x="26"/>
        <item x="50"/>
        <item x="122"/>
        <item x="30"/>
        <item x="21"/>
        <item x="130"/>
        <item x="134"/>
        <item x="143"/>
        <item x="15"/>
        <item x="82"/>
        <item x="77"/>
        <item x="10"/>
        <item x="129"/>
        <item x="33"/>
        <item x="153"/>
        <item x="121"/>
        <item x="146"/>
        <item x="118"/>
        <item x="62"/>
        <item x="11"/>
        <item x="103"/>
        <item x="113"/>
        <item x="96"/>
        <item x="6"/>
        <item x="86"/>
        <item x="44"/>
        <item x="100"/>
        <item x="102"/>
        <item x="14"/>
        <item x="7"/>
        <item x="8"/>
        <item x="106"/>
        <item x="25"/>
        <item x="90"/>
        <item x="108"/>
        <item x="99"/>
        <item x="76"/>
        <item x="23"/>
        <item x="3"/>
        <item x="12"/>
        <item x="97"/>
        <item x="74"/>
        <item x="29"/>
        <item x="36"/>
        <item x="56"/>
        <item x="91"/>
        <item x="60"/>
        <item x="136"/>
        <item x="13"/>
        <item x="49"/>
        <item x="2"/>
        <item x="0"/>
        <item x="9"/>
        <item x="149"/>
        <item x="65"/>
        <item x="1"/>
        <item x="59"/>
        <item x="124"/>
        <item x="61"/>
        <item x="83"/>
        <item x="139"/>
        <item x="71"/>
      </items>
    </pivotField>
    <pivotField showAll="0" defaultSubtotal="0"/>
    <pivotField dataField="1" showAll="0" defaultSubtotal="0">
      <items count="92">
        <item x="35"/>
        <item x="41"/>
        <item x="54"/>
        <item x="43"/>
        <item x="50"/>
        <item x="72"/>
        <item x="39"/>
        <item x="37"/>
        <item x="30"/>
        <item x="24"/>
        <item x="27"/>
        <item x="34"/>
        <item x="42"/>
        <item x="49"/>
        <item x="36"/>
        <item x="48"/>
        <item x="33"/>
        <item x="18"/>
        <item x="16"/>
        <item x="67"/>
        <item x="26"/>
        <item x="20"/>
        <item x="22"/>
        <item x="28"/>
        <item x="17"/>
        <item x="70"/>
        <item x="19"/>
        <item x="21"/>
        <item x="5"/>
        <item x="4"/>
        <item x="53"/>
        <item x="55"/>
        <item x="31"/>
        <item x="63"/>
        <item x="60"/>
        <item x="69"/>
        <item x="65"/>
        <item x="46"/>
        <item x="64"/>
        <item x="57"/>
        <item x="68"/>
        <item x="73"/>
        <item x="38"/>
        <item x="25"/>
        <item x="62"/>
        <item x="15"/>
        <item x="66"/>
        <item x="52"/>
        <item x="58"/>
        <item x="61"/>
        <item x="32"/>
        <item x="29"/>
        <item x="40"/>
        <item x="59"/>
        <item x="10"/>
        <item x="51"/>
        <item x="11"/>
        <item x="23"/>
        <item x="3"/>
        <item x="6"/>
        <item x="14"/>
        <item x="7"/>
        <item x="12"/>
        <item x="2"/>
        <item x="0"/>
        <item x="44"/>
        <item x="47"/>
        <item x="71"/>
        <item x="13"/>
        <item x="9"/>
        <item x="45"/>
        <item x="1"/>
        <item x="56"/>
        <item x="8"/>
        <item x="85"/>
        <item x="89"/>
        <item x="86"/>
        <item x="82"/>
        <item x="79"/>
        <item x="90"/>
        <item x="84"/>
        <item x="75"/>
        <item x="76"/>
        <item x="88"/>
        <item x="91"/>
        <item x="87"/>
        <item x="81"/>
        <item x="78"/>
        <item x="80"/>
        <item x="83"/>
        <item x="77"/>
        <item x="7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3">
    <field x="2"/>
    <field x="1"/>
    <field x="0"/>
  </rowFields>
  <rowItems count="55">
    <i>
      <x/>
    </i>
    <i>
      <x v="1"/>
    </i>
    <i r="1">
      <x v="1"/>
    </i>
    <i r="2">
      <x v="30"/>
    </i>
    <i r="2">
      <x v="41"/>
    </i>
    <i r="2">
      <x v="58"/>
    </i>
    <i r="2">
      <x v="67"/>
    </i>
    <i r="2">
      <x v="93"/>
    </i>
    <i r="2">
      <x v="112"/>
    </i>
    <i r="1">
      <x v="2"/>
    </i>
    <i r="2">
      <x v="77"/>
    </i>
    <i r="2">
      <x v="91"/>
    </i>
    <i r="2">
      <x v="105"/>
    </i>
    <i r="1">
      <x v="3"/>
    </i>
    <i r="2">
      <x/>
    </i>
    <i r="1">
      <x v="4"/>
    </i>
    <i r="2">
      <x v="61"/>
    </i>
    <i r="2">
      <x v="85"/>
    </i>
    <i r="2">
      <x v="94"/>
    </i>
    <i r="1">
      <x v="5"/>
    </i>
    <i r="2">
      <x v="25"/>
    </i>
    <i r="2">
      <x v="32"/>
    </i>
    <i r="2">
      <x v="55"/>
    </i>
    <i r="2">
      <x v="70"/>
    </i>
    <i r="2">
      <x v="89"/>
    </i>
    <i r="1">
      <x v="6"/>
    </i>
    <i r="2">
      <x v="10"/>
    </i>
    <i r="2">
      <x v="19"/>
    </i>
    <i r="2">
      <x v="29"/>
    </i>
    <i r="2">
      <x v="86"/>
    </i>
    <i r="2">
      <x v="103"/>
    </i>
    <i r="1">
      <x v="7"/>
    </i>
    <i r="2">
      <x v="62"/>
    </i>
    <i r="2">
      <x v="102"/>
    </i>
    <i r="2">
      <x v="114"/>
    </i>
    <i r="1">
      <x v="8"/>
    </i>
    <i r="2">
      <x v="15"/>
    </i>
    <i r="2">
      <x v="33"/>
    </i>
    <i r="2">
      <x v="96"/>
    </i>
    <i r="1">
      <x v="9"/>
    </i>
    <i r="2">
      <x v="7"/>
    </i>
    <i r="2">
      <x v="82"/>
    </i>
    <i r="1">
      <x v="10"/>
    </i>
    <i r="2">
      <x v="27"/>
    </i>
    <i r="1">
      <x v="12"/>
    </i>
    <i r="2">
      <x v="115"/>
    </i>
    <i r="2">
      <x v="116"/>
    </i>
    <i>
      <x v="2"/>
    </i>
    <i r="1">
      <x v="1"/>
    </i>
    <i r="2">
      <x v="17"/>
    </i>
    <i r="2">
      <x v="21"/>
    </i>
    <i r="2">
      <x v="36"/>
    </i>
    <i r="2">
      <x v="53"/>
    </i>
    <i r="2">
      <x v="8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tance(kms)" fld="12" baseField="0" baseItem="0"/>
    <dataField name="Count of elevation(m)" fld="1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W60" totalsRowShown="0">
  <tableColumns count="23">
    <tableColumn id="1" name="date"/>
    <tableColumn id="2" name="date_text" dataDxfId="0"/>
    <tableColumn id="3" name="year"/>
    <tableColumn id="4" name="day"/>
    <tableColumn id="5" name="day_type"/>
    <tableColumn id="6" name="ride_name"/>
    <tableColumn id="7" name="origin"/>
    <tableColumn id="8" name="prim_destn"/>
    <tableColumn id="9" name="secn_destn(visits_on_way)"/>
    <tableColumn id="10" name="ride_type"/>
    <tableColumn id="11" name="workout_count"/>
    <tableColumn id="12" name="ride_nature"/>
    <tableColumn id="13" name="timel(hr:min)"/>
    <tableColumn id="14" name="hr"/>
    <tableColumn id="15" name="min"/>
    <tableColumn id="16" name="distance(kms)"/>
    <tableColumn id="17" name="speed(kmph)"/>
    <tableColumn id="18" name="elevation(m)"/>
    <tableColumn id="19" name="achievements"/>
    <tableColumn id="20" name="upload_type"/>
    <tableColumn id="21" name="kudos"/>
    <tableColumn id="22" name="eateries"/>
    <tableColumn id="23" name="highlights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C4" sqref="C4"/>
    </sheetView>
  </sheetViews>
  <sheetFormatPr baseColWidth="10" defaultRowHeight="13" x14ac:dyDescent="0.15"/>
  <cols>
    <col min="6" max="6" width="11.5" customWidth="1"/>
    <col min="8" max="8" width="11.83203125" customWidth="1"/>
    <col min="9" max="9" width="23.6640625" customWidth="1"/>
    <col min="11" max="11" width="14.5" customWidth="1"/>
    <col min="12" max="12" width="12" customWidth="1"/>
    <col min="13" max="13" width="12.83203125" customWidth="1"/>
    <col min="16" max="16" width="14" customWidth="1"/>
    <col min="17" max="17" width="13.33203125" customWidth="1"/>
    <col min="18" max="18" width="12.83203125" customWidth="1"/>
    <col min="19" max="19" width="13.83203125" customWidth="1"/>
    <col min="20" max="20" width="12.6640625" customWidth="1"/>
  </cols>
  <sheetData>
    <row r="1" spans="1:23" x14ac:dyDescent="0.15">
      <c r="A1" t="s">
        <v>70</v>
      </c>
      <c r="B1" t="s">
        <v>395</v>
      </c>
      <c r="C1" t="s">
        <v>415</v>
      </c>
      <c r="D1" t="s">
        <v>130</v>
      </c>
      <c r="E1" t="s">
        <v>545</v>
      </c>
      <c r="F1" t="s">
        <v>71</v>
      </c>
      <c r="G1" t="s">
        <v>127</v>
      </c>
      <c r="H1" t="s">
        <v>267</v>
      </c>
      <c r="I1" t="s">
        <v>269</v>
      </c>
      <c r="J1" t="s">
        <v>128</v>
      </c>
      <c r="K1" t="s">
        <v>413</v>
      </c>
      <c r="L1" t="s">
        <v>129</v>
      </c>
      <c r="M1" t="s">
        <v>268</v>
      </c>
      <c r="N1" t="s">
        <v>543</v>
      </c>
      <c r="O1" t="s">
        <v>544</v>
      </c>
      <c r="P1" t="s">
        <v>186</v>
      </c>
      <c r="Q1" t="s">
        <v>187</v>
      </c>
      <c r="R1" t="s">
        <v>312</v>
      </c>
      <c r="S1" t="s">
        <v>69</v>
      </c>
      <c r="T1" t="s">
        <v>132</v>
      </c>
      <c r="U1" t="s">
        <v>131</v>
      </c>
      <c r="V1" t="s">
        <v>67</v>
      </c>
      <c r="W1" t="s">
        <v>68</v>
      </c>
    </row>
    <row r="2" spans="1:23" ht="18" customHeight="1" x14ac:dyDescent="0.15">
      <c r="A2" t="s">
        <v>531</v>
      </c>
      <c r="B2" s="53">
        <v>40910</v>
      </c>
      <c r="C2" s="48">
        <v>2016</v>
      </c>
      <c r="D2" t="s">
        <v>189</v>
      </c>
      <c r="E2" t="s">
        <v>546</v>
      </c>
      <c r="F2" t="s">
        <v>475</v>
      </c>
      <c r="G2" t="s">
        <v>490</v>
      </c>
      <c r="H2" t="s">
        <v>29</v>
      </c>
      <c r="J2" t="s">
        <v>321</v>
      </c>
      <c r="K2">
        <v>0</v>
      </c>
      <c r="L2" t="s">
        <v>0</v>
      </c>
      <c r="M2" t="s">
        <v>170</v>
      </c>
      <c r="N2">
        <v>0</v>
      </c>
      <c r="O2">
        <v>28</v>
      </c>
      <c r="P2">
        <v>8.24</v>
      </c>
      <c r="Q2">
        <v>17.657142857142858</v>
      </c>
      <c r="R2">
        <v>70</v>
      </c>
      <c r="S2" t="s">
        <v>274</v>
      </c>
      <c r="T2" t="s">
        <v>3</v>
      </c>
      <c r="U2">
        <v>0</v>
      </c>
      <c r="V2" t="s">
        <v>5</v>
      </c>
      <c r="W2" t="s">
        <v>491</v>
      </c>
    </row>
    <row r="3" spans="1:23" ht="39" x14ac:dyDescent="0.15">
      <c r="A3" t="s">
        <v>199</v>
      </c>
      <c r="B3" s="53">
        <v>41644</v>
      </c>
      <c r="C3" t="s">
        <v>412</v>
      </c>
      <c r="D3" t="s">
        <v>188</v>
      </c>
      <c r="E3" t="s">
        <v>546</v>
      </c>
      <c r="F3" t="s">
        <v>322</v>
      </c>
      <c r="G3" t="s">
        <v>51</v>
      </c>
      <c r="H3" t="s">
        <v>48</v>
      </c>
      <c r="I3" t="s">
        <v>5</v>
      </c>
      <c r="J3" t="s">
        <v>321</v>
      </c>
      <c r="K3">
        <v>0</v>
      </c>
      <c r="L3" t="s">
        <v>56</v>
      </c>
      <c r="M3" t="s">
        <v>78</v>
      </c>
      <c r="N3">
        <v>0</v>
      </c>
      <c r="O3">
        <v>46</v>
      </c>
      <c r="P3">
        <v>13.65</v>
      </c>
      <c r="Q3">
        <v>17.804347826086957</v>
      </c>
      <c r="R3">
        <v>140</v>
      </c>
      <c r="S3" t="s">
        <v>276</v>
      </c>
      <c r="T3" t="s">
        <v>3</v>
      </c>
      <c r="U3">
        <v>3</v>
      </c>
      <c r="V3" t="s">
        <v>5</v>
      </c>
      <c r="W3" t="s">
        <v>66</v>
      </c>
    </row>
    <row r="4" spans="1:23" ht="26" x14ac:dyDescent="0.15">
      <c r="A4" t="s">
        <v>200</v>
      </c>
      <c r="B4" s="53">
        <v>41637</v>
      </c>
      <c r="C4" t="s">
        <v>411</v>
      </c>
      <c r="D4" t="s">
        <v>188</v>
      </c>
      <c r="E4" t="s">
        <v>546</v>
      </c>
      <c r="F4" t="s">
        <v>85</v>
      </c>
      <c r="G4" t="s">
        <v>48</v>
      </c>
      <c r="H4" t="s">
        <v>51</v>
      </c>
      <c r="I4" t="s">
        <v>5</v>
      </c>
      <c r="J4" t="s">
        <v>321</v>
      </c>
      <c r="K4">
        <v>0</v>
      </c>
      <c r="L4" t="s">
        <v>56</v>
      </c>
      <c r="M4" t="s">
        <v>74</v>
      </c>
      <c r="N4">
        <v>0</v>
      </c>
      <c r="O4">
        <v>38</v>
      </c>
      <c r="P4">
        <v>11.18</v>
      </c>
      <c r="Q4">
        <v>17.652631578947368</v>
      </c>
      <c r="R4">
        <v>118</v>
      </c>
      <c r="S4" t="s">
        <v>274</v>
      </c>
      <c r="T4" t="s">
        <v>3</v>
      </c>
      <c r="U4">
        <v>2</v>
      </c>
      <c r="V4" t="s">
        <v>5</v>
      </c>
      <c r="W4" t="s">
        <v>66</v>
      </c>
    </row>
    <row r="5" spans="1:23" ht="39" x14ac:dyDescent="0.15">
      <c r="A5" t="s">
        <v>210</v>
      </c>
      <c r="B5" s="53">
        <v>41470</v>
      </c>
      <c r="C5" t="s">
        <v>411</v>
      </c>
      <c r="D5" t="s">
        <v>189</v>
      </c>
      <c r="E5" t="s">
        <v>546</v>
      </c>
      <c r="F5" t="s">
        <v>88</v>
      </c>
      <c r="G5" t="s">
        <v>29</v>
      </c>
      <c r="H5" t="s">
        <v>48</v>
      </c>
      <c r="I5" t="s">
        <v>5</v>
      </c>
      <c r="J5" t="s">
        <v>321</v>
      </c>
      <c r="K5">
        <v>0</v>
      </c>
      <c r="L5" t="s">
        <v>56</v>
      </c>
      <c r="M5" t="s">
        <v>138</v>
      </c>
      <c r="N5">
        <v>1</v>
      </c>
      <c r="O5">
        <v>12</v>
      </c>
      <c r="P5">
        <v>26.56</v>
      </c>
      <c r="Q5">
        <v>22.133333333333333</v>
      </c>
      <c r="R5">
        <v>236</v>
      </c>
      <c r="S5" t="s">
        <v>275</v>
      </c>
      <c r="T5" t="s">
        <v>3</v>
      </c>
      <c r="U5">
        <v>5</v>
      </c>
      <c r="V5" t="s">
        <v>5</v>
      </c>
      <c r="W5" t="s">
        <v>72</v>
      </c>
    </row>
    <row r="6" spans="1:23" ht="26" x14ac:dyDescent="0.15">
      <c r="A6" t="s">
        <v>368</v>
      </c>
      <c r="B6" s="53">
        <v>40986</v>
      </c>
      <c r="C6" t="s">
        <v>410</v>
      </c>
      <c r="D6" t="s">
        <v>188</v>
      </c>
      <c r="E6" t="s">
        <v>546</v>
      </c>
      <c r="F6" t="s">
        <v>351</v>
      </c>
      <c r="G6" t="s">
        <v>29</v>
      </c>
      <c r="H6" t="s">
        <v>373</v>
      </c>
      <c r="I6" t="s">
        <v>5</v>
      </c>
      <c r="J6" t="s">
        <v>321</v>
      </c>
      <c r="K6">
        <v>0</v>
      </c>
      <c r="L6" t="s">
        <v>56</v>
      </c>
      <c r="M6" t="s">
        <v>357</v>
      </c>
      <c r="N6">
        <v>0</v>
      </c>
      <c r="O6">
        <v>29</v>
      </c>
      <c r="P6">
        <v>8.99</v>
      </c>
      <c r="Q6">
        <v>18.600000000000001</v>
      </c>
      <c r="R6">
        <v>52</v>
      </c>
      <c r="S6">
        <v>0</v>
      </c>
      <c r="T6" t="s">
        <v>3</v>
      </c>
      <c r="U6">
        <v>0</v>
      </c>
      <c r="V6" t="s">
        <v>5</v>
      </c>
      <c r="W6" t="s">
        <v>5</v>
      </c>
    </row>
    <row r="7" spans="1:23" ht="52" x14ac:dyDescent="0.15">
      <c r="A7" t="s">
        <v>259</v>
      </c>
      <c r="B7" s="53">
        <v>41112</v>
      </c>
      <c r="C7" t="s">
        <v>410</v>
      </c>
      <c r="D7" t="s">
        <v>188</v>
      </c>
      <c r="E7" t="s">
        <v>546</v>
      </c>
      <c r="F7" t="s">
        <v>121</v>
      </c>
      <c r="G7" t="s">
        <v>29</v>
      </c>
      <c r="H7" t="s">
        <v>32</v>
      </c>
      <c r="I7" t="s">
        <v>5</v>
      </c>
      <c r="J7" t="s">
        <v>321</v>
      </c>
      <c r="K7">
        <v>0</v>
      </c>
      <c r="L7" t="s">
        <v>0</v>
      </c>
      <c r="M7" t="s">
        <v>184</v>
      </c>
      <c r="N7">
        <v>0</v>
      </c>
      <c r="O7">
        <v>50</v>
      </c>
      <c r="P7">
        <v>11.47</v>
      </c>
      <c r="Q7">
        <v>13.763999999999999</v>
      </c>
      <c r="R7">
        <v>69</v>
      </c>
      <c r="S7">
        <v>0</v>
      </c>
      <c r="T7" t="s">
        <v>3</v>
      </c>
      <c r="U7">
        <v>1</v>
      </c>
      <c r="V7" t="s">
        <v>5</v>
      </c>
      <c r="W7" t="s">
        <v>60</v>
      </c>
    </row>
    <row r="8" spans="1:23" ht="26" x14ac:dyDescent="0.15">
      <c r="A8" t="s">
        <v>231</v>
      </c>
      <c r="B8" s="53">
        <v>41288</v>
      </c>
      <c r="C8" t="s">
        <v>411</v>
      </c>
      <c r="D8" t="s">
        <v>189</v>
      </c>
      <c r="E8" t="s">
        <v>546</v>
      </c>
      <c r="F8" t="s">
        <v>31</v>
      </c>
      <c r="G8" t="s">
        <v>29</v>
      </c>
      <c r="H8" t="s">
        <v>32</v>
      </c>
      <c r="I8" t="s">
        <v>5</v>
      </c>
      <c r="J8" t="s">
        <v>321</v>
      </c>
      <c r="K8">
        <v>0</v>
      </c>
      <c r="L8" t="s">
        <v>0</v>
      </c>
      <c r="M8" t="s">
        <v>176</v>
      </c>
      <c r="N8">
        <v>0</v>
      </c>
      <c r="O8">
        <v>43</v>
      </c>
      <c r="P8">
        <v>11.33</v>
      </c>
      <c r="Q8">
        <v>15.809302325581395</v>
      </c>
      <c r="R8">
        <v>64</v>
      </c>
      <c r="S8" t="s">
        <v>278</v>
      </c>
      <c r="T8" t="s">
        <v>3</v>
      </c>
      <c r="U8">
        <v>2</v>
      </c>
      <c r="V8" t="s">
        <v>5</v>
      </c>
      <c r="W8" t="s">
        <v>5</v>
      </c>
    </row>
    <row r="9" spans="1:23" ht="52" x14ac:dyDescent="0.15">
      <c r="A9" t="s">
        <v>247</v>
      </c>
      <c r="B9" s="53">
        <v>41169</v>
      </c>
      <c r="C9" t="s">
        <v>410</v>
      </c>
      <c r="D9" t="s">
        <v>189</v>
      </c>
      <c r="E9" t="s">
        <v>546</v>
      </c>
      <c r="F9" t="s">
        <v>110</v>
      </c>
      <c r="G9" t="s">
        <v>40</v>
      </c>
      <c r="H9" t="s">
        <v>29</v>
      </c>
      <c r="I9" t="s">
        <v>5</v>
      </c>
      <c r="J9" t="s">
        <v>321</v>
      </c>
      <c r="K9">
        <v>0</v>
      </c>
      <c r="L9" t="s">
        <v>56</v>
      </c>
      <c r="M9" t="s">
        <v>183</v>
      </c>
      <c r="N9">
        <v>0</v>
      </c>
      <c r="O9">
        <v>22</v>
      </c>
      <c r="P9">
        <v>6.28</v>
      </c>
      <c r="Q9">
        <v>17.127272727272729</v>
      </c>
      <c r="R9">
        <v>46</v>
      </c>
      <c r="S9" t="s">
        <v>276</v>
      </c>
      <c r="T9" t="s">
        <v>3</v>
      </c>
      <c r="U9">
        <v>3</v>
      </c>
      <c r="V9" t="s">
        <v>5</v>
      </c>
      <c r="W9" t="s">
        <v>311</v>
      </c>
    </row>
    <row r="10" spans="1:23" ht="52" x14ac:dyDescent="0.15">
      <c r="A10" t="s">
        <v>241</v>
      </c>
      <c r="B10" s="53">
        <v>41190</v>
      </c>
      <c r="C10" t="s">
        <v>410</v>
      </c>
      <c r="D10" t="s">
        <v>189</v>
      </c>
      <c r="E10" t="s">
        <v>546</v>
      </c>
      <c r="F10" t="s">
        <v>107</v>
      </c>
      <c r="G10" t="s">
        <v>29</v>
      </c>
      <c r="H10" t="s">
        <v>37</v>
      </c>
      <c r="I10" t="s">
        <v>5</v>
      </c>
      <c r="J10" t="s">
        <v>321</v>
      </c>
      <c r="K10">
        <v>0</v>
      </c>
      <c r="L10" t="s">
        <v>0</v>
      </c>
      <c r="M10" t="s">
        <v>146</v>
      </c>
      <c r="N10">
        <v>1</v>
      </c>
      <c r="O10">
        <v>45</v>
      </c>
      <c r="P10">
        <v>35.78</v>
      </c>
      <c r="Q10">
        <v>20.445714285714285</v>
      </c>
      <c r="R10">
        <v>194</v>
      </c>
      <c r="S10" t="s">
        <v>283</v>
      </c>
      <c r="T10" t="s">
        <v>3</v>
      </c>
      <c r="U10">
        <v>4</v>
      </c>
      <c r="V10" t="s">
        <v>38</v>
      </c>
      <c r="W10" t="s">
        <v>386</v>
      </c>
    </row>
    <row r="11" spans="1:23" ht="26" x14ac:dyDescent="0.15">
      <c r="A11" t="s">
        <v>234</v>
      </c>
      <c r="B11" s="53">
        <v>41225</v>
      </c>
      <c r="C11" t="s">
        <v>410</v>
      </c>
      <c r="D11" t="s">
        <v>189</v>
      </c>
      <c r="E11" t="s">
        <v>546</v>
      </c>
      <c r="F11" t="s">
        <v>102</v>
      </c>
      <c r="G11" t="s">
        <v>29</v>
      </c>
      <c r="H11" t="s">
        <v>32</v>
      </c>
      <c r="I11" t="s">
        <v>5</v>
      </c>
      <c r="J11" t="s">
        <v>321</v>
      </c>
      <c r="K11">
        <v>0</v>
      </c>
      <c r="L11" t="s">
        <v>56</v>
      </c>
      <c r="M11" t="s">
        <v>179</v>
      </c>
      <c r="N11">
        <v>0</v>
      </c>
      <c r="O11">
        <v>16</v>
      </c>
      <c r="P11">
        <v>5.95</v>
      </c>
      <c r="Q11">
        <v>22.3125</v>
      </c>
      <c r="R11">
        <v>36</v>
      </c>
      <c r="S11" t="s">
        <v>279</v>
      </c>
      <c r="T11" t="s">
        <v>3</v>
      </c>
      <c r="U11">
        <v>3</v>
      </c>
      <c r="V11" t="s">
        <v>5</v>
      </c>
      <c r="W11" t="s">
        <v>5</v>
      </c>
    </row>
    <row r="12" spans="1:23" x14ac:dyDescent="0.15">
      <c r="A12" t="s">
        <v>518</v>
      </c>
      <c r="B12" s="53">
        <v>40944</v>
      </c>
      <c r="C12" t="s">
        <v>410</v>
      </c>
      <c r="D12" t="s">
        <v>188</v>
      </c>
      <c r="E12" t="s">
        <v>546</v>
      </c>
      <c r="F12" t="s">
        <v>21</v>
      </c>
      <c r="G12" t="s">
        <v>29</v>
      </c>
      <c r="H12" t="s">
        <v>5</v>
      </c>
      <c r="J12" t="s">
        <v>126</v>
      </c>
      <c r="K12">
        <v>0</v>
      </c>
      <c r="L12" t="s">
        <v>0</v>
      </c>
      <c r="M12" t="s">
        <v>139</v>
      </c>
      <c r="N12">
        <v>0</v>
      </c>
      <c r="O12">
        <v>45</v>
      </c>
      <c r="P12">
        <v>12.2</v>
      </c>
      <c r="Q12">
        <v>16.266666666666666</v>
      </c>
      <c r="R12" t="s">
        <v>5</v>
      </c>
      <c r="S12">
        <v>0</v>
      </c>
      <c r="T12" t="s">
        <v>10</v>
      </c>
      <c r="U12">
        <v>0</v>
      </c>
      <c r="V12" t="s">
        <v>5</v>
      </c>
      <c r="W12" t="s">
        <v>5</v>
      </c>
    </row>
    <row r="13" spans="1:23" ht="26" x14ac:dyDescent="0.15">
      <c r="A13" t="s">
        <v>216</v>
      </c>
      <c r="B13" s="53">
        <v>41414</v>
      </c>
      <c r="C13" t="s">
        <v>411</v>
      </c>
      <c r="D13" t="s">
        <v>189</v>
      </c>
      <c r="E13" t="s">
        <v>546</v>
      </c>
      <c r="F13" t="s">
        <v>19</v>
      </c>
      <c r="G13" t="s">
        <v>29</v>
      </c>
      <c r="H13" t="s">
        <v>53</v>
      </c>
      <c r="I13" t="s">
        <v>5</v>
      </c>
      <c r="J13" t="s">
        <v>126</v>
      </c>
      <c r="K13">
        <v>0</v>
      </c>
      <c r="L13" t="s">
        <v>0</v>
      </c>
      <c r="M13" t="s">
        <v>166</v>
      </c>
      <c r="N13">
        <v>0</v>
      </c>
      <c r="O13">
        <v>34</v>
      </c>
      <c r="P13">
        <v>10.51</v>
      </c>
      <c r="Q13">
        <v>18.547058823529412</v>
      </c>
      <c r="R13">
        <v>70</v>
      </c>
      <c r="S13">
        <v>0</v>
      </c>
      <c r="T13" t="s">
        <v>3</v>
      </c>
      <c r="U13">
        <v>3</v>
      </c>
      <c r="V13" t="s">
        <v>20</v>
      </c>
      <c r="W13" t="s">
        <v>5</v>
      </c>
    </row>
    <row r="14" spans="1:23" ht="26" x14ac:dyDescent="0.15">
      <c r="A14" t="s">
        <v>218</v>
      </c>
      <c r="B14" s="53">
        <v>41407</v>
      </c>
      <c r="C14" t="s">
        <v>411</v>
      </c>
      <c r="D14" t="s">
        <v>189</v>
      </c>
      <c r="E14" t="s">
        <v>546</v>
      </c>
      <c r="F14" t="s">
        <v>19</v>
      </c>
      <c r="G14" t="s">
        <v>29</v>
      </c>
      <c r="H14" t="s">
        <v>53</v>
      </c>
      <c r="I14" t="s">
        <v>5</v>
      </c>
      <c r="J14" t="s">
        <v>126</v>
      </c>
      <c r="K14">
        <v>0</v>
      </c>
      <c r="L14" t="s">
        <v>0</v>
      </c>
      <c r="M14" t="s">
        <v>168</v>
      </c>
      <c r="N14">
        <v>0</v>
      </c>
      <c r="O14">
        <v>44</v>
      </c>
      <c r="P14">
        <v>14.42</v>
      </c>
      <c r="Q14">
        <v>19.663636363636364</v>
      </c>
      <c r="R14">
        <v>87</v>
      </c>
      <c r="S14">
        <v>0</v>
      </c>
      <c r="T14" t="s">
        <v>3</v>
      </c>
      <c r="U14">
        <v>2</v>
      </c>
      <c r="V14" t="s">
        <v>20</v>
      </c>
      <c r="W14" t="s">
        <v>5</v>
      </c>
    </row>
    <row r="15" spans="1:23" ht="26" x14ac:dyDescent="0.15">
      <c r="A15" t="s">
        <v>220</v>
      </c>
      <c r="B15" s="53">
        <v>41400</v>
      </c>
      <c r="C15" t="s">
        <v>411</v>
      </c>
      <c r="D15" t="s">
        <v>189</v>
      </c>
      <c r="E15" t="s">
        <v>546</v>
      </c>
      <c r="F15" t="s">
        <v>94</v>
      </c>
      <c r="G15" t="s">
        <v>29</v>
      </c>
      <c r="H15" t="s">
        <v>53</v>
      </c>
      <c r="I15" t="s">
        <v>5</v>
      </c>
      <c r="J15" t="s">
        <v>126</v>
      </c>
      <c r="K15">
        <v>0</v>
      </c>
      <c r="L15" t="s">
        <v>0</v>
      </c>
      <c r="M15" t="s">
        <v>170</v>
      </c>
      <c r="N15">
        <v>0</v>
      </c>
      <c r="O15">
        <v>28</v>
      </c>
      <c r="P15">
        <v>9.49</v>
      </c>
      <c r="Q15">
        <v>20.335714285714285</v>
      </c>
      <c r="R15">
        <v>69</v>
      </c>
      <c r="S15">
        <v>0</v>
      </c>
      <c r="T15" t="s">
        <v>3</v>
      </c>
      <c r="U15">
        <v>4</v>
      </c>
      <c r="V15" t="s">
        <v>24</v>
      </c>
      <c r="W15" t="s">
        <v>5</v>
      </c>
    </row>
    <row r="16" spans="1:23" ht="39" x14ac:dyDescent="0.15">
      <c r="A16" t="s">
        <v>195</v>
      </c>
      <c r="B16" s="53">
        <v>41658</v>
      </c>
      <c r="C16" t="s">
        <v>412</v>
      </c>
      <c r="D16" t="s">
        <v>188</v>
      </c>
      <c r="E16" t="s">
        <v>546</v>
      </c>
      <c r="F16" t="s">
        <v>82</v>
      </c>
      <c r="G16" t="s">
        <v>48</v>
      </c>
      <c r="H16" t="s">
        <v>314</v>
      </c>
      <c r="I16" t="s">
        <v>5</v>
      </c>
      <c r="J16" t="s">
        <v>320</v>
      </c>
      <c r="K16">
        <v>1</v>
      </c>
      <c r="L16" t="s">
        <v>0</v>
      </c>
      <c r="M16" t="s">
        <v>73</v>
      </c>
      <c r="N16">
        <v>3</v>
      </c>
      <c r="O16">
        <v>29</v>
      </c>
      <c r="P16">
        <v>74.319999999999993</v>
      </c>
      <c r="Q16">
        <v>21.335885167464113</v>
      </c>
      <c r="R16">
        <v>605</v>
      </c>
      <c r="S16" t="s">
        <v>277</v>
      </c>
      <c r="T16" t="s">
        <v>3</v>
      </c>
      <c r="U16">
        <v>4</v>
      </c>
      <c r="V16" t="s">
        <v>4</v>
      </c>
      <c r="W16" t="s">
        <v>65</v>
      </c>
    </row>
    <row r="17" spans="1:23" ht="52" x14ac:dyDescent="0.15">
      <c r="A17" t="s">
        <v>196</v>
      </c>
      <c r="B17" s="53">
        <v>41652</v>
      </c>
      <c r="C17" t="s">
        <v>412</v>
      </c>
      <c r="D17" t="s">
        <v>189</v>
      </c>
      <c r="E17" t="s">
        <v>546</v>
      </c>
      <c r="F17" t="s">
        <v>83</v>
      </c>
      <c r="G17" t="s">
        <v>48</v>
      </c>
      <c r="H17" t="s">
        <v>49</v>
      </c>
      <c r="I17" t="s">
        <v>5</v>
      </c>
      <c r="J17" t="s">
        <v>320</v>
      </c>
      <c r="K17">
        <v>1</v>
      </c>
      <c r="L17" t="s">
        <v>0</v>
      </c>
      <c r="M17" t="s">
        <v>75</v>
      </c>
      <c r="N17">
        <v>4</v>
      </c>
      <c r="O17">
        <v>47</v>
      </c>
      <c r="P17">
        <v>104.11</v>
      </c>
      <c r="Q17">
        <v>21.765156794425089</v>
      </c>
      <c r="R17">
        <v>789</v>
      </c>
      <c r="S17" t="s">
        <v>294</v>
      </c>
      <c r="T17" t="s">
        <v>3</v>
      </c>
      <c r="U17">
        <v>2</v>
      </c>
      <c r="V17" t="s">
        <v>1</v>
      </c>
      <c r="W17" t="s">
        <v>2</v>
      </c>
    </row>
    <row r="18" spans="1:23" ht="39" x14ac:dyDescent="0.15">
      <c r="A18" t="s">
        <v>198</v>
      </c>
      <c r="B18" s="53">
        <v>41645</v>
      </c>
      <c r="C18" t="s">
        <v>412</v>
      </c>
      <c r="D18" t="s">
        <v>189</v>
      </c>
      <c r="E18" t="s">
        <v>546</v>
      </c>
      <c r="F18" t="s">
        <v>84</v>
      </c>
      <c r="G18" t="s">
        <v>48</v>
      </c>
      <c r="H18" t="s">
        <v>50</v>
      </c>
      <c r="I18" t="s">
        <v>5</v>
      </c>
      <c r="J18" t="s">
        <v>320</v>
      </c>
      <c r="K18">
        <v>1</v>
      </c>
      <c r="L18" t="s">
        <v>0</v>
      </c>
      <c r="M18" t="s">
        <v>77</v>
      </c>
      <c r="N18">
        <v>2</v>
      </c>
      <c r="O18">
        <v>32</v>
      </c>
      <c r="P18">
        <v>45.73</v>
      </c>
      <c r="Q18">
        <v>18.051315789473684</v>
      </c>
      <c r="R18">
        <v>383</v>
      </c>
      <c r="S18" t="s">
        <v>296</v>
      </c>
      <c r="T18" t="s">
        <v>3</v>
      </c>
      <c r="U18">
        <v>7</v>
      </c>
      <c r="V18" t="s">
        <v>5</v>
      </c>
      <c r="W18" t="s">
        <v>59</v>
      </c>
    </row>
    <row r="19" spans="1:23" ht="39" x14ac:dyDescent="0.15">
      <c r="A19" t="s">
        <v>528</v>
      </c>
      <c r="B19" s="53">
        <v>40917</v>
      </c>
      <c r="C19" t="s">
        <v>410</v>
      </c>
      <c r="D19" t="s">
        <v>189</v>
      </c>
      <c r="E19" t="s">
        <v>546</v>
      </c>
      <c r="F19" t="s">
        <v>468</v>
      </c>
      <c r="G19" t="s">
        <v>29</v>
      </c>
      <c r="H19" t="s">
        <v>35</v>
      </c>
      <c r="J19" t="s">
        <v>320</v>
      </c>
      <c r="K19">
        <v>1</v>
      </c>
      <c r="L19" t="s">
        <v>0</v>
      </c>
      <c r="M19" t="s">
        <v>486</v>
      </c>
      <c r="N19">
        <v>2</v>
      </c>
      <c r="O19">
        <v>28</v>
      </c>
      <c r="P19">
        <v>51</v>
      </c>
      <c r="Q19">
        <v>20.675675675675674</v>
      </c>
      <c r="R19">
        <v>293</v>
      </c>
      <c r="S19" t="s">
        <v>499</v>
      </c>
      <c r="T19" t="s">
        <v>3</v>
      </c>
      <c r="U19">
        <v>0</v>
      </c>
      <c r="V19" t="s">
        <v>47</v>
      </c>
      <c r="W19" t="s">
        <v>5</v>
      </c>
    </row>
    <row r="20" spans="1:23" ht="26" x14ac:dyDescent="0.15">
      <c r="A20" t="s">
        <v>202</v>
      </c>
      <c r="B20" s="53">
        <v>41553</v>
      </c>
      <c r="C20" t="s">
        <v>411</v>
      </c>
      <c r="D20" t="s">
        <v>188</v>
      </c>
      <c r="E20" t="s">
        <v>546</v>
      </c>
      <c r="F20" t="s">
        <v>7</v>
      </c>
      <c r="G20" t="s">
        <v>48</v>
      </c>
      <c r="H20" t="s">
        <v>35</v>
      </c>
      <c r="I20" t="s">
        <v>5</v>
      </c>
      <c r="J20" t="s">
        <v>320</v>
      </c>
      <c r="K20">
        <v>1</v>
      </c>
      <c r="L20" t="s">
        <v>0</v>
      </c>
      <c r="M20" t="s">
        <v>79</v>
      </c>
      <c r="N20">
        <v>1</v>
      </c>
      <c r="O20">
        <v>55</v>
      </c>
      <c r="P20">
        <v>39.61</v>
      </c>
      <c r="Q20">
        <v>20.666086956521742</v>
      </c>
      <c r="R20">
        <v>422</v>
      </c>
      <c r="S20" t="s">
        <v>297</v>
      </c>
      <c r="T20" t="s">
        <v>3</v>
      </c>
      <c r="V20" t="s">
        <v>8</v>
      </c>
      <c r="W20" t="s">
        <v>5</v>
      </c>
    </row>
    <row r="21" spans="1:23" ht="52" x14ac:dyDescent="0.15">
      <c r="A21" t="s">
        <v>526</v>
      </c>
      <c r="B21" s="53">
        <v>40924</v>
      </c>
      <c r="C21" t="s">
        <v>410</v>
      </c>
      <c r="D21" t="s">
        <v>189</v>
      </c>
      <c r="E21" t="s">
        <v>546</v>
      </c>
      <c r="F21" t="s">
        <v>464</v>
      </c>
      <c r="G21" t="s">
        <v>29</v>
      </c>
      <c r="H21" t="s">
        <v>372</v>
      </c>
      <c r="J21" t="s">
        <v>320</v>
      </c>
      <c r="K21">
        <v>1</v>
      </c>
      <c r="L21" t="s">
        <v>0</v>
      </c>
      <c r="M21" t="s">
        <v>485</v>
      </c>
      <c r="N21">
        <v>1</v>
      </c>
      <c r="O21">
        <v>48</v>
      </c>
      <c r="P21">
        <v>33.880000000000003</v>
      </c>
      <c r="Q21">
        <v>18.822222222222223</v>
      </c>
      <c r="R21">
        <v>171</v>
      </c>
      <c r="S21" t="s">
        <v>501</v>
      </c>
      <c r="T21" t="s">
        <v>3</v>
      </c>
      <c r="U21">
        <v>0</v>
      </c>
      <c r="V21" t="s">
        <v>47</v>
      </c>
      <c r="W21" t="s">
        <v>5</v>
      </c>
    </row>
    <row r="22" spans="1:23" ht="52" x14ac:dyDescent="0.15">
      <c r="A22" t="s">
        <v>204</v>
      </c>
      <c r="B22" s="53">
        <v>41519</v>
      </c>
      <c r="C22" t="s">
        <v>411</v>
      </c>
      <c r="D22" t="s">
        <v>189</v>
      </c>
      <c r="E22" t="s">
        <v>546</v>
      </c>
      <c r="F22" t="s">
        <v>11</v>
      </c>
      <c r="G22" t="s">
        <v>48</v>
      </c>
      <c r="H22" t="s">
        <v>49</v>
      </c>
      <c r="I22" t="s">
        <v>5</v>
      </c>
      <c r="J22" t="s">
        <v>320</v>
      </c>
      <c r="K22">
        <v>1</v>
      </c>
      <c r="L22" t="s">
        <v>0</v>
      </c>
      <c r="M22" t="s">
        <v>81</v>
      </c>
      <c r="N22">
        <v>4</v>
      </c>
      <c r="O22">
        <v>40</v>
      </c>
      <c r="P22">
        <v>96.64</v>
      </c>
      <c r="Q22">
        <v>20.708571428571428</v>
      </c>
      <c r="R22">
        <v>740</v>
      </c>
      <c r="S22" t="s">
        <v>298</v>
      </c>
      <c r="T22" t="s">
        <v>3</v>
      </c>
      <c r="U22">
        <v>3</v>
      </c>
      <c r="V22" t="s">
        <v>12</v>
      </c>
      <c r="W22" t="s">
        <v>304</v>
      </c>
    </row>
    <row r="23" spans="1:23" ht="39" x14ac:dyDescent="0.15">
      <c r="A23" t="s">
        <v>523</v>
      </c>
      <c r="B23" s="53">
        <v>40931</v>
      </c>
      <c r="C23" t="s">
        <v>410</v>
      </c>
      <c r="D23" t="s">
        <v>189</v>
      </c>
      <c r="E23" t="s">
        <v>546</v>
      </c>
      <c r="F23" t="s">
        <v>458</v>
      </c>
      <c r="G23" t="s">
        <v>29</v>
      </c>
      <c r="H23" t="s">
        <v>314</v>
      </c>
      <c r="J23" t="s">
        <v>320</v>
      </c>
      <c r="K23">
        <v>1</v>
      </c>
      <c r="L23" t="s">
        <v>0</v>
      </c>
      <c r="M23" t="s">
        <v>487</v>
      </c>
      <c r="N23">
        <v>4</v>
      </c>
      <c r="O23">
        <v>57</v>
      </c>
      <c r="P23">
        <v>100.53</v>
      </c>
      <c r="Q23">
        <v>20.309090909090909</v>
      </c>
      <c r="R23">
        <v>661</v>
      </c>
      <c r="S23" t="s">
        <v>503</v>
      </c>
      <c r="T23" t="s">
        <v>3</v>
      </c>
      <c r="U23">
        <v>0</v>
      </c>
      <c r="V23" t="s">
        <v>4</v>
      </c>
      <c r="W23" t="s">
        <v>492</v>
      </c>
    </row>
    <row r="24" spans="1:23" ht="39" x14ac:dyDescent="0.15">
      <c r="A24" t="s">
        <v>521</v>
      </c>
      <c r="B24" s="53">
        <v>40938</v>
      </c>
      <c r="C24" t="s">
        <v>410</v>
      </c>
      <c r="D24" t="s">
        <v>189</v>
      </c>
      <c r="E24" t="s">
        <v>546</v>
      </c>
      <c r="F24" t="s">
        <v>453</v>
      </c>
      <c r="G24" t="s">
        <v>29</v>
      </c>
      <c r="H24" t="s">
        <v>493</v>
      </c>
      <c r="J24" t="s">
        <v>320</v>
      </c>
      <c r="K24">
        <v>1</v>
      </c>
      <c r="L24" t="s">
        <v>0</v>
      </c>
      <c r="M24" t="s">
        <v>156</v>
      </c>
      <c r="N24">
        <v>1</v>
      </c>
      <c r="O24">
        <v>40</v>
      </c>
      <c r="P24">
        <v>34.770000000000003</v>
      </c>
      <c r="Q24">
        <v>20.862000000000005</v>
      </c>
      <c r="R24">
        <v>183</v>
      </c>
      <c r="S24" t="s">
        <v>504</v>
      </c>
      <c r="T24" t="s">
        <v>3</v>
      </c>
      <c r="U24">
        <v>0</v>
      </c>
      <c r="V24" t="s">
        <v>47</v>
      </c>
      <c r="W24" t="s">
        <v>5</v>
      </c>
    </row>
    <row r="25" spans="1:23" x14ac:dyDescent="0.15">
      <c r="A25" t="s">
        <v>207</v>
      </c>
      <c r="B25" s="53">
        <v>41490</v>
      </c>
      <c r="C25" t="s">
        <v>411</v>
      </c>
      <c r="D25" t="s">
        <v>188</v>
      </c>
      <c r="E25" t="s">
        <v>546</v>
      </c>
      <c r="F25" t="s">
        <v>13</v>
      </c>
      <c r="G25" t="s">
        <v>48</v>
      </c>
      <c r="H25" t="s">
        <v>35</v>
      </c>
      <c r="I25" t="s">
        <v>313</v>
      </c>
      <c r="J25" t="s">
        <v>320</v>
      </c>
      <c r="K25">
        <v>1</v>
      </c>
      <c r="L25" t="s">
        <v>0</v>
      </c>
      <c r="M25" t="s">
        <v>135</v>
      </c>
      <c r="N25">
        <v>2</v>
      </c>
      <c r="O25">
        <v>12</v>
      </c>
      <c r="P25">
        <v>47.05</v>
      </c>
      <c r="Q25">
        <v>21.386363636363633</v>
      </c>
      <c r="R25">
        <v>489</v>
      </c>
      <c r="S25" t="s">
        <v>300</v>
      </c>
      <c r="T25" t="s">
        <v>3</v>
      </c>
      <c r="U25">
        <v>3</v>
      </c>
      <c r="V25" t="s">
        <v>8</v>
      </c>
      <c r="W25" t="s">
        <v>5</v>
      </c>
    </row>
    <row r="26" spans="1:23" x14ac:dyDescent="0.15">
      <c r="A26" t="s">
        <v>208</v>
      </c>
      <c r="B26" s="53">
        <v>41483</v>
      </c>
      <c r="C26" t="s">
        <v>411</v>
      </c>
      <c r="D26" t="s">
        <v>188</v>
      </c>
      <c r="E26" t="s">
        <v>546</v>
      </c>
      <c r="F26" t="s">
        <v>14</v>
      </c>
      <c r="G26" t="s">
        <v>48</v>
      </c>
      <c r="H26" t="s">
        <v>35</v>
      </c>
      <c r="I26" t="s">
        <v>317</v>
      </c>
      <c r="J26" t="s">
        <v>320</v>
      </c>
      <c r="K26">
        <v>1</v>
      </c>
      <c r="L26" t="s">
        <v>0</v>
      </c>
      <c r="M26" t="s">
        <v>136</v>
      </c>
      <c r="N26">
        <v>2</v>
      </c>
      <c r="O26">
        <v>27</v>
      </c>
      <c r="P26">
        <v>54.95</v>
      </c>
      <c r="Q26">
        <v>22.428571428571427</v>
      </c>
      <c r="R26">
        <v>698</v>
      </c>
      <c r="S26" t="s">
        <v>275</v>
      </c>
      <c r="T26" t="s">
        <v>3</v>
      </c>
      <c r="U26">
        <v>4</v>
      </c>
      <c r="V26" t="s">
        <v>8</v>
      </c>
      <c r="W26" t="s">
        <v>5</v>
      </c>
    </row>
    <row r="27" spans="1:23" ht="52" x14ac:dyDescent="0.15">
      <c r="A27" t="s">
        <v>517</v>
      </c>
      <c r="B27" s="53">
        <v>40945</v>
      </c>
      <c r="C27" t="s">
        <v>410</v>
      </c>
      <c r="D27" t="s">
        <v>189</v>
      </c>
      <c r="E27" t="s">
        <v>546</v>
      </c>
      <c r="F27" t="s">
        <v>446</v>
      </c>
      <c r="G27" t="s">
        <v>29</v>
      </c>
      <c r="H27" t="s">
        <v>533</v>
      </c>
      <c r="J27" t="s">
        <v>320</v>
      </c>
      <c r="K27">
        <v>1</v>
      </c>
      <c r="L27" t="s">
        <v>0</v>
      </c>
      <c r="M27" t="s">
        <v>484</v>
      </c>
      <c r="N27">
        <v>1</v>
      </c>
      <c r="O27">
        <v>6</v>
      </c>
      <c r="P27">
        <v>25.57</v>
      </c>
      <c r="Q27">
        <v>23.245454545454542</v>
      </c>
      <c r="R27">
        <v>114</v>
      </c>
      <c r="S27">
        <v>0</v>
      </c>
      <c r="T27" t="s">
        <v>3</v>
      </c>
      <c r="U27">
        <v>0</v>
      </c>
      <c r="V27" t="s">
        <v>5</v>
      </c>
      <c r="W27" t="s">
        <v>535</v>
      </c>
    </row>
    <row r="28" spans="1:23" ht="26" x14ac:dyDescent="0.15">
      <c r="A28" t="s">
        <v>514</v>
      </c>
      <c r="B28" s="53">
        <v>40952</v>
      </c>
      <c r="C28" t="s">
        <v>410</v>
      </c>
      <c r="D28" t="s">
        <v>189</v>
      </c>
      <c r="E28" t="s">
        <v>546</v>
      </c>
      <c r="F28" t="s">
        <v>437</v>
      </c>
      <c r="G28" t="s">
        <v>29</v>
      </c>
      <c r="H28" t="s">
        <v>493</v>
      </c>
      <c r="J28" t="s">
        <v>320</v>
      </c>
      <c r="K28">
        <v>1</v>
      </c>
      <c r="L28" t="s">
        <v>0</v>
      </c>
      <c r="M28" t="s">
        <v>79</v>
      </c>
      <c r="N28">
        <v>1</v>
      </c>
      <c r="O28">
        <v>55</v>
      </c>
      <c r="P28" t="s">
        <v>532</v>
      </c>
      <c r="Q28">
        <v>18.260869565217394</v>
      </c>
      <c r="R28">
        <v>191</v>
      </c>
      <c r="S28" t="s">
        <v>488</v>
      </c>
      <c r="T28" t="s">
        <v>3</v>
      </c>
      <c r="U28">
        <v>0</v>
      </c>
      <c r="V28" t="s">
        <v>5</v>
      </c>
      <c r="W28" t="s">
        <v>5</v>
      </c>
    </row>
    <row r="29" spans="1:23" ht="39" x14ac:dyDescent="0.15">
      <c r="A29" t="s">
        <v>511</v>
      </c>
      <c r="B29" s="53">
        <v>40959</v>
      </c>
      <c r="C29" t="s">
        <v>410</v>
      </c>
      <c r="D29" t="s">
        <v>189</v>
      </c>
      <c r="E29" t="s">
        <v>546</v>
      </c>
      <c r="F29" t="s">
        <v>430</v>
      </c>
      <c r="G29" t="s">
        <v>29</v>
      </c>
      <c r="H29" t="s">
        <v>35</v>
      </c>
      <c r="J29" t="s">
        <v>320</v>
      </c>
      <c r="K29">
        <v>1</v>
      </c>
      <c r="L29" t="s">
        <v>0</v>
      </c>
      <c r="M29" t="s">
        <v>483</v>
      </c>
      <c r="N29">
        <v>2</v>
      </c>
      <c r="O29">
        <v>5</v>
      </c>
      <c r="P29">
        <v>52.23</v>
      </c>
      <c r="Q29">
        <v>25.070399999999996</v>
      </c>
      <c r="R29">
        <v>286</v>
      </c>
      <c r="S29" t="s">
        <v>489</v>
      </c>
      <c r="T29" t="s">
        <v>3</v>
      </c>
      <c r="U29">
        <v>0</v>
      </c>
      <c r="V29" t="s">
        <v>47</v>
      </c>
      <c r="W29" t="s">
        <v>536</v>
      </c>
    </row>
    <row r="30" spans="1:23" ht="65" x14ac:dyDescent="0.15">
      <c r="A30" t="s">
        <v>370</v>
      </c>
      <c r="B30" s="53">
        <v>40980</v>
      </c>
      <c r="C30" t="s">
        <v>410</v>
      </c>
      <c r="D30" t="s">
        <v>189</v>
      </c>
      <c r="E30" t="s">
        <v>546</v>
      </c>
      <c r="F30" t="s">
        <v>324</v>
      </c>
      <c r="G30" t="s">
        <v>29</v>
      </c>
      <c r="H30" t="s">
        <v>371</v>
      </c>
      <c r="I30" t="s">
        <v>385</v>
      </c>
      <c r="J30" t="s">
        <v>320</v>
      </c>
      <c r="K30">
        <v>1</v>
      </c>
      <c r="L30" t="s">
        <v>0</v>
      </c>
      <c r="M30" t="s">
        <v>356</v>
      </c>
      <c r="N30">
        <v>1</v>
      </c>
      <c r="O30">
        <v>27</v>
      </c>
      <c r="P30">
        <v>33.54</v>
      </c>
      <c r="Q30">
        <v>23.131034482758622</v>
      </c>
      <c r="R30">
        <v>201</v>
      </c>
      <c r="S30" t="s">
        <v>383</v>
      </c>
      <c r="T30" t="s">
        <v>3</v>
      </c>
      <c r="U30">
        <v>0</v>
      </c>
      <c r="V30" t="s">
        <v>47</v>
      </c>
      <c r="W30" t="s">
        <v>374</v>
      </c>
    </row>
    <row r="31" spans="1:23" x14ac:dyDescent="0.15">
      <c r="A31" t="s">
        <v>366</v>
      </c>
      <c r="B31" s="53">
        <v>40994</v>
      </c>
      <c r="C31" t="s">
        <v>410</v>
      </c>
      <c r="D31" t="s">
        <v>189</v>
      </c>
      <c r="E31" t="s">
        <v>546</v>
      </c>
      <c r="F31" t="s">
        <v>350</v>
      </c>
      <c r="G31" t="s">
        <v>29</v>
      </c>
      <c r="H31" t="s">
        <v>314</v>
      </c>
      <c r="I31" t="s">
        <v>5</v>
      </c>
      <c r="J31" t="s">
        <v>320</v>
      </c>
      <c r="K31">
        <v>1</v>
      </c>
      <c r="L31" t="s">
        <v>0</v>
      </c>
      <c r="M31" t="s">
        <v>355</v>
      </c>
      <c r="N31">
        <v>4</v>
      </c>
      <c r="O31">
        <v>42</v>
      </c>
      <c r="P31">
        <v>106.51</v>
      </c>
      <c r="Q31">
        <v>22.661702127659574</v>
      </c>
      <c r="R31">
        <v>672</v>
      </c>
      <c r="S31" t="s">
        <v>378</v>
      </c>
      <c r="T31" t="s">
        <v>3</v>
      </c>
      <c r="U31">
        <v>0</v>
      </c>
      <c r="V31" t="s">
        <v>4</v>
      </c>
      <c r="W31" t="s">
        <v>5</v>
      </c>
    </row>
    <row r="32" spans="1:23" ht="39" x14ac:dyDescent="0.15">
      <c r="A32" t="s">
        <v>364</v>
      </c>
      <c r="B32" s="53">
        <v>41001</v>
      </c>
      <c r="C32" t="s">
        <v>410</v>
      </c>
      <c r="D32" t="s">
        <v>189</v>
      </c>
      <c r="E32" t="s">
        <v>546</v>
      </c>
      <c r="F32" t="s">
        <v>349</v>
      </c>
      <c r="G32" t="s">
        <v>29</v>
      </c>
      <c r="H32" t="s">
        <v>371</v>
      </c>
      <c r="I32" t="s">
        <v>385</v>
      </c>
      <c r="J32" t="s">
        <v>320</v>
      </c>
      <c r="K32">
        <v>1</v>
      </c>
      <c r="L32" t="s">
        <v>0</v>
      </c>
      <c r="M32" t="s">
        <v>354</v>
      </c>
      <c r="N32">
        <v>1</v>
      </c>
      <c r="O32">
        <v>26</v>
      </c>
      <c r="P32">
        <v>34.53</v>
      </c>
      <c r="Q32">
        <v>24.090697674418607</v>
      </c>
      <c r="R32">
        <v>185</v>
      </c>
      <c r="S32" t="s">
        <v>379</v>
      </c>
      <c r="T32" t="s">
        <v>3</v>
      </c>
      <c r="U32">
        <v>0</v>
      </c>
      <c r="V32" t="s">
        <v>47</v>
      </c>
      <c r="W32" t="s">
        <v>5</v>
      </c>
    </row>
    <row r="33" spans="1:23" ht="26" x14ac:dyDescent="0.15">
      <c r="A33" t="s">
        <v>215</v>
      </c>
      <c r="B33" s="53">
        <v>41428</v>
      </c>
      <c r="C33" t="s">
        <v>411</v>
      </c>
      <c r="D33" t="s">
        <v>189</v>
      </c>
      <c r="E33" t="s">
        <v>546</v>
      </c>
      <c r="F33" t="s">
        <v>18</v>
      </c>
      <c r="G33" t="s">
        <v>29</v>
      </c>
      <c r="H33" t="s">
        <v>35</v>
      </c>
      <c r="I33" t="s">
        <v>318</v>
      </c>
      <c r="J33" t="s">
        <v>320</v>
      </c>
      <c r="K33">
        <v>1</v>
      </c>
      <c r="L33" t="s">
        <v>0</v>
      </c>
      <c r="M33" t="s">
        <v>141</v>
      </c>
      <c r="N33">
        <v>1</v>
      </c>
      <c r="O33">
        <v>56</v>
      </c>
      <c r="P33">
        <v>45.64</v>
      </c>
      <c r="Q33">
        <v>23.606896551724137</v>
      </c>
      <c r="R33">
        <v>378</v>
      </c>
      <c r="S33">
        <v>0</v>
      </c>
      <c r="T33" t="s">
        <v>3</v>
      </c>
      <c r="U33">
        <v>6</v>
      </c>
      <c r="V33" t="s">
        <v>8</v>
      </c>
      <c r="W33" t="s">
        <v>5</v>
      </c>
    </row>
    <row r="34" spans="1:23" ht="26" x14ac:dyDescent="0.15">
      <c r="A34" t="s">
        <v>216</v>
      </c>
      <c r="B34" s="53">
        <v>41414</v>
      </c>
      <c r="C34" t="s">
        <v>411</v>
      </c>
      <c r="D34" t="s">
        <v>189</v>
      </c>
      <c r="E34" t="s">
        <v>546</v>
      </c>
      <c r="F34" t="s">
        <v>91</v>
      </c>
      <c r="G34" t="s">
        <v>29</v>
      </c>
      <c r="H34" t="s">
        <v>54</v>
      </c>
      <c r="I34" t="s">
        <v>5</v>
      </c>
      <c r="J34" t="s">
        <v>320</v>
      </c>
      <c r="K34">
        <v>1</v>
      </c>
      <c r="L34" t="s">
        <v>0</v>
      </c>
      <c r="M34" t="s">
        <v>142</v>
      </c>
      <c r="N34">
        <v>1</v>
      </c>
      <c r="O34">
        <v>51</v>
      </c>
      <c r="P34">
        <v>40.39</v>
      </c>
      <c r="Q34">
        <v>21.83243243243243</v>
      </c>
      <c r="R34">
        <v>209</v>
      </c>
      <c r="S34" t="s">
        <v>273</v>
      </c>
      <c r="T34" t="s">
        <v>3</v>
      </c>
      <c r="U34">
        <v>2</v>
      </c>
      <c r="V34" t="s">
        <v>8</v>
      </c>
      <c r="W34" t="s">
        <v>5</v>
      </c>
    </row>
    <row r="35" spans="1:23" ht="26" x14ac:dyDescent="0.15">
      <c r="A35" t="s">
        <v>361</v>
      </c>
      <c r="B35" s="53">
        <v>41008</v>
      </c>
      <c r="C35" t="s">
        <v>410</v>
      </c>
      <c r="D35" t="s">
        <v>189</v>
      </c>
      <c r="E35" t="s">
        <v>546</v>
      </c>
      <c r="F35" t="s">
        <v>346</v>
      </c>
      <c r="G35" t="s">
        <v>29</v>
      </c>
      <c r="H35" t="s">
        <v>372</v>
      </c>
      <c r="I35" t="s">
        <v>385</v>
      </c>
      <c r="J35" t="s">
        <v>320</v>
      </c>
      <c r="K35">
        <v>1</v>
      </c>
      <c r="L35" t="s">
        <v>0</v>
      </c>
      <c r="M35" t="s">
        <v>134</v>
      </c>
      <c r="N35">
        <v>1</v>
      </c>
      <c r="O35">
        <v>36</v>
      </c>
      <c r="P35">
        <v>35.22</v>
      </c>
      <c r="Q35">
        <v>22.012499999999999</v>
      </c>
      <c r="R35">
        <v>199</v>
      </c>
      <c r="S35" t="s">
        <v>380</v>
      </c>
      <c r="T35" t="s">
        <v>3</v>
      </c>
      <c r="U35">
        <v>0</v>
      </c>
      <c r="V35" t="s">
        <v>8</v>
      </c>
      <c r="W35" t="s">
        <v>5</v>
      </c>
    </row>
    <row r="36" spans="1:23" ht="26" x14ac:dyDescent="0.15">
      <c r="A36" t="s">
        <v>358</v>
      </c>
      <c r="B36" s="53">
        <v>41015</v>
      </c>
      <c r="C36" t="s">
        <v>410</v>
      </c>
      <c r="D36" t="s">
        <v>189</v>
      </c>
      <c r="E36" t="s">
        <v>546</v>
      </c>
      <c r="F36" t="s">
        <v>326</v>
      </c>
      <c r="G36" t="s">
        <v>29</v>
      </c>
      <c r="H36" t="s">
        <v>5</v>
      </c>
      <c r="I36" t="s">
        <v>5</v>
      </c>
      <c r="J36" t="s">
        <v>320</v>
      </c>
      <c r="K36">
        <v>1</v>
      </c>
      <c r="L36" t="s">
        <v>0</v>
      </c>
      <c r="M36" t="s">
        <v>353</v>
      </c>
      <c r="N36">
        <v>1</v>
      </c>
      <c r="O36">
        <v>30</v>
      </c>
      <c r="P36">
        <v>37</v>
      </c>
      <c r="Q36">
        <v>24.666666666666668</v>
      </c>
      <c r="R36" t="s">
        <v>5</v>
      </c>
      <c r="S36">
        <v>0</v>
      </c>
      <c r="T36" t="s">
        <v>10</v>
      </c>
      <c r="U36">
        <v>0</v>
      </c>
      <c r="V36" t="s">
        <v>5</v>
      </c>
      <c r="W36" t="s">
        <v>5</v>
      </c>
    </row>
    <row r="37" spans="1:23" ht="26" x14ac:dyDescent="0.15">
      <c r="A37" t="s">
        <v>218</v>
      </c>
      <c r="B37" s="53">
        <v>41407</v>
      </c>
      <c r="C37" t="s">
        <v>411</v>
      </c>
      <c r="D37" t="s">
        <v>189</v>
      </c>
      <c r="E37" t="s">
        <v>546</v>
      </c>
      <c r="F37" t="s">
        <v>92</v>
      </c>
      <c r="G37" t="s">
        <v>29</v>
      </c>
      <c r="H37" t="s">
        <v>35</v>
      </c>
      <c r="I37" t="s">
        <v>5</v>
      </c>
      <c r="J37" t="s">
        <v>320</v>
      </c>
      <c r="K37">
        <v>1</v>
      </c>
      <c r="L37" t="s">
        <v>0</v>
      </c>
      <c r="M37" t="s">
        <v>143</v>
      </c>
      <c r="N37">
        <v>1</v>
      </c>
      <c r="O37">
        <v>58</v>
      </c>
      <c r="P37">
        <v>50.21</v>
      </c>
      <c r="Q37">
        <v>25.530508474576269</v>
      </c>
      <c r="R37">
        <v>291</v>
      </c>
      <c r="S37">
        <v>0</v>
      </c>
      <c r="T37" t="s">
        <v>3</v>
      </c>
      <c r="U37">
        <v>5</v>
      </c>
      <c r="V37" t="s">
        <v>8</v>
      </c>
      <c r="W37" t="s">
        <v>22</v>
      </c>
    </row>
    <row r="38" spans="1:23" ht="130" x14ac:dyDescent="0.15">
      <c r="A38" t="s">
        <v>338</v>
      </c>
      <c r="B38" s="53">
        <v>41022</v>
      </c>
      <c r="C38" t="s">
        <v>410</v>
      </c>
      <c r="D38" t="s">
        <v>189</v>
      </c>
      <c r="E38" t="s">
        <v>546</v>
      </c>
      <c r="F38" t="s">
        <v>328</v>
      </c>
      <c r="G38" t="s">
        <v>29</v>
      </c>
      <c r="H38" t="s">
        <v>35</v>
      </c>
      <c r="I38" t="s">
        <v>385</v>
      </c>
      <c r="J38" t="s">
        <v>320</v>
      </c>
      <c r="K38">
        <v>1</v>
      </c>
      <c r="L38" t="s">
        <v>0</v>
      </c>
      <c r="M38" t="s">
        <v>341</v>
      </c>
      <c r="N38">
        <v>1</v>
      </c>
      <c r="O38">
        <v>41</v>
      </c>
      <c r="P38">
        <v>41.7</v>
      </c>
      <c r="Q38">
        <v>24.772277227722775</v>
      </c>
      <c r="R38">
        <v>244</v>
      </c>
      <c r="S38" t="s">
        <v>381</v>
      </c>
      <c r="T38" t="s">
        <v>3</v>
      </c>
      <c r="U38">
        <v>0</v>
      </c>
      <c r="V38" t="s">
        <v>47</v>
      </c>
      <c r="W38" t="s">
        <v>384</v>
      </c>
    </row>
    <row r="39" spans="1:23" ht="39" x14ac:dyDescent="0.15">
      <c r="A39" t="s">
        <v>336</v>
      </c>
      <c r="B39" s="53">
        <v>41029</v>
      </c>
      <c r="C39" t="s">
        <v>410</v>
      </c>
      <c r="D39" t="s">
        <v>189</v>
      </c>
      <c r="E39" t="s">
        <v>546</v>
      </c>
      <c r="F39" t="s">
        <v>324</v>
      </c>
      <c r="G39" t="s">
        <v>29</v>
      </c>
      <c r="H39" t="s">
        <v>271</v>
      </c>
      <c r="I39" t="s">
        <v>385</v>
      </c>
      <c r="J39" t="s">
        <v>320</v>
      </c>
      <c r="K39">
        <v>1</v>
      </c>
      <c r="L39" t="s">
        <v>0</v>
      </c>
      <c r="M39" t="s">
        <v>158</v>
      </c>
      <c r="N39">
        <v>1</v>
      </c>
      <c r="O39">
        <v>44</v>
      </c>
      <c r="P39">
        <v>40.33</v>
      </c>
      <c r="Q39">
        <v>23.267307692307689</v>
      </c>
      <c r="R39">
        <v>194</v>
      </c>
      <c r="S39" t="s">
        <v>376</v>
      </c>
      <c r="T39" t="s">
        <v>3</v>
      </c>
      <c r="U39">
        <v>0</v>
      </c>
      <c r="V39" t="s">
        <v>47</v>
      </c>
      <c r="W39" t="s">
        <v>5</v>
      </c>
    </row>
    <row r="40" spans="1:23" ht="52" x14ac:dyDescent="0.15">
      <c r="A40" t="s">
        <v>221</v>
      </c>
      <c r="B40" s="53">
        <v>41386</v>
      </c>
      <c r="C40" t="s">
        <v>411</v>
      </c>
      <c r="D40" t="s">
        <v>189</v>
      </c>
      <c r="E40" t="s">
        <v>546</v>
      </c>
      <c r="F40" t="s">
        <v>95</v>
      </c>
      <c r="G40" t="s">
        <v>29</v>
      </c>
      <c r="H40" t="s">
        <v>54</v>
      </c>
      <c r="I40" t="s">
        <v>5</v>
      </c>
      <c r="J40" t="s">
        <v>320</v>
      </c>
      <c r="K40">
        <v>1</v>
      </c>
      <c r="L40" t="s">
        <v>0</v>
      </c>
      <c r="M40" t="s">
        <v>144</v>
      </c>
      <c r="N40">
        <v>1</v>
      </c>
      <c r="O40">
        <v>34</v>
      </c>
      <c r="P40">
        <v>33.799999999999997</v>
      </c>
      <c r="Q40">
        <v>21.574468085106382</v>
      </c>
      <c r="R40">
        <v>180</v>
      </c>
      <c r="S40">
        <v>0</v>
      </c>
      <c r="T40" t="s">
        <v>3</v>
      </c>
      <c r="U40">
        <v>4</v>
      </c>
      <c r="V40" t="s">
        <v>8</v>
      </c>
      <c r="W40" t="s">
        <v>25</v>
      </c>
    </row>
    <row r="41" spans="1:23" ht="26" x14ac:dyDescent="0.15">
      <c r="A41" t="s">
        <v>334</v>
      </c>
      <c r="B41" s="53">
        <v>41043</v>
      </c>
      <c r="C41" t="s">
        <v>410</v>
      </c>
      <c r="D41" t="s">
        <v>189</v>
      </c>
      <c r="E41" t="s">
        <v>546</v>
      </c>
      <c r="F41" t="s">
        <v>326</v>
      </c>
      <c r="G41" t="s">
        <v>29</v>
      </c>
      <c r="H41" t="s">
        <v>371</v>
      </c>
      <c r="I41" t="s">
        <v>5</v>
      </c>
      <c r="J41" t="s">
        <v>320</v>
      </c>
      <c r="K41">
        <v>1</v>
      </c>
      <c r="L41" t="s">
        <v>0</v>
      </c>
      <c r="M41" t="s">
        <v>80</v>
      </c>
      <c r="N41">
        <v>1</v>
      </c>
      <c r="O41">
        <v>35</v>
      </c>
      <c r="P41">
        <v>36.6</v>
      </c>
      <c r="Q41">
        <v>23.11578947368421</v>
      </c>
      <c r="R41">
        <v>191</v>
      </c>
      <c r="S41" t="s">
        <v>382</v>
      </c>
      <c r="T41" t="s">
        <v>3</v>
      </c>
      <c r="U41">
        <v>1</v>
      </c>
      <c r="V41" t="s">
        <v>8</v>
      </c>
      <c r="W41" t="s">
        <v>5</v>
      </c>
    </row>
    <row r="42" spans="1:23" ht="39" x14ac:dyDescent="0.15">
      <c r="A42" t="s">
        <v>331</v>
      </c>
      <c r="B42" s="53">
        <v>41064</v>
      </c>
      <c r="C42" t="s">
        <v>410</v>
      </c>
      <c r="D42" t="s">
        <v>189</v>
      </c>
      <c r="E42" t="s">
        <v>546</v>
      </c>
      <c r="F42" t="s">
        <v>323</v>
      </c>
      <c r="G42" t="s">
        <v>29</v>
      </c>
      <c r="H42" t="s">
        <v>271</v>
      </c>
      <c r="I42" t="s">
        <v>5</v>
      </c>
      <c r="J42" t="s">
        <v>320</v>
      </c>
      <c r="K42">
        <v>1</v>
      </c>
      <c r="L42" t="s">
        <v>0</v>
      </c>
      <c r="M42" t="s">
        <v>160</v>
      </c>
      <c r="N42">
        <v>1</v>
      </c>
      <c r="O42">
        <v>43</v>
      </c>
      <c r="P42">
        <v>38.65</v>
      </c>
      <c r="Q42">
        <v>22.514563106796114</v>
      </c>
      <c r="R42">
        <v>182</v>
      </c>
      <c r="S42">
        <v>0</v>
      </c>
      <c r="T42" t="s">
        <v>3</v>
      </c>
      <c r="U42">
        <v>0</v>
      </c>
      <c r="V42" t="s">
        <v>47</v>
      </c>
      <c r="W42" t="s">
        <v>5</v>
      </c>
    </row>
    <row r="43" spans="1:23" ht="26" x14ac:dyDescent="0.15">
      <c r="A43" t="s">
        <v>223</v>
      </c>
      <c r="B43" s="53">
        <v>41379</v>
      </c>
      <c r="C43" t="s">
        <v>411</v>
      </c>
      <c r="D43" t="s">
        <v>189</v>
      </c>
      <c r="E43" t="s">
        <v>546</v>
      </c>
      <c r="F43" t="s">
        <v>7</v>
      </c>
      <c r="G43" t="s">
        <v>29</v>
      </c>
      <c r="H43" t="s">
        <v>35</v>
      </c>
      <c r="I43" t="s">
        <v>5</v>
      </c>
      <c r="J43" t="s">
        <v>320</v>
      </c>
      <c r="K43">
        <v>1</v>
      </c>
      <c r="L43" t="s">
        <v>0</v>
      </c>
      <c r="M43" t="s">
        <v>145</v>
      </c>
      <c r="N43">
        <v>2</v>
      </c>
      <c r="O43">
        <v>25</v>
      </c>
      <c r="P43">
        <v>50.82</v>
      </c>
      <c r="Q43">
        <v>21.028965517241382</v>
      </c>
      <c r="R43">
        <v>285</v>
      </c>
      <c r="S43" t="s">
        <v>275</v>
      </c>
      <c r="T43" t="s">
        <v>3</v>
      </c>
      <c r="U43">
        <v>3</v>
      </c>
      <c r="V43" t="s">
        <v>8</v>
      </c>
      <c r="W43" t="s">
        <v>5</v>
      </c>
    </row>
    <row r="44" spans="1:23" ht="39" x14ac:dyDescent="0.15">
      <c r="A44" t="s">
        <v>266</v>
      </c>
      <c r="B44" s="53">
        <v>41071</v>
      </c>
      <c r="C44" t="s">
        <v>410</v>
      </c>
      <c r="D44" t="s">
        <v>189</v>
      </c>
      <c r="E44" t="s">
        <v>546</v>
      </c>
      <c r="F44" t="s">
        <v>124</v>
      </c>
      <c r="G44" t="s">
        <v>29</v>
      </c>
      <c r="H44" t="s">
        <v>35</v>
      </c>
      <c r="I44" t="s">
        <v>5</v>
      </c>
      <c r="J44" t="s">
        <v>320</v>
      </c>
      <c r="K44">
        <v>1</v>
      </c>
      <c r="L44" t="s">
        <v>0</v>
      </c>
      <c r="M44" t="s">
        <v>162</v>
      </c>
      <c r="N44">
        <v>2</v>
      </c>
      <c r="O44">
        <v>9</v>
      </c>
      <c r="P44">
        <v>42.62</v>
      </c>
      <c r="Q44">
        <v>19.823255813953487</v>
      </c>
      <c r="R44">
        <v>219</v>
      </c>
      <c r="S44" t="s">
        <v>293</v>
      </c>
      <c r="T44" t="s">
        <v>3</v>
      </c>
      <c r="U44">
        <v>0</v>
      </c>
      <c r="V44" t="s">
        <v>47</v>
      </c>
      <c r="W44" t="s">
        <v>5</v>
      </c>
    </row>
    <row r="45" spans="1:23" ht="39" x14ac:dyDescent="0.15">
      <c r="A45" t="s">
        <v>264</v>
      </c>
      <c r="B45" s="53">
        <v>41078</v>
      </c>
      <c r="C45" t="s">
        <v>410</v>
      </c>
      <c r="D45" t="s">
        <v>189</v>
      </c>
      <c r="E45" t="s">
        <v>546</v>
      </c>
      <c r="F45" t="s">
        <v>64</v>
      </c>
      <c r="G45" t="s">
        <v>29</v>
      </c>
      <c r="H45" t="s">
        <v>35</v>
      </c>
      <c r="I45" t="s">
        <v>5</v>
      </c>
      <c r="J45" t="s">
        <v>320</v>
      </c>
      <c r="K45">
        <v>1</v>
      </c>
      <c r="L45" t="s">
        <v>0</v>
      </c>
      <c r="M45" t="s">
        <v>161</v>
      </c>
      <c r="N45">
        <v>2</v>
      </c>
      <c r="O45">
        <v>8</v>
      </c>
      <c r="P45">
        <v>48.58</v>
      </c>
      <c r="Q45">
        <v>22.771874999999998</v>
      </c>
      <c r="R45">
        <v>278</v>
      </c>
      <c r="S45" t="s">
        <v>292</v>
      </c>
      <c r="T45" t="s">
        <v>3</v>
      </c>
      <c r="U45">
        <v>0</v>
      </c>
      <c r="V45" t="s">
        <v>47</v>
      </c>
      <c r="W45" t="s">
        <v>5</v>
      </c>
    </row>
    <row r="46" spans="1:23" ht="39" x14ac:dyDescent="0.15">
      <c r="A46" t="s">
        <v>260</v>
      </c>
      <c r="B46" s="53">
        <v>41106</v>
      </c>
      <c r="C46" t="s">
        <v>410</v>
      </c>
      <c r="D46" t="s">
        <v>189</v>
      </c>
      <c r="E46" t="s">
        <v>546</v>
      </c>
      <c r="F46" t="s">
        <v>62</v>
      </c>
      <c r="G46" t="s">
        <v>29</v>
      </c>
      <c r="H46" t="s">
        <v>35</v>
      </c>
      <c r="I46" t="s">
        <v>5</v>
      </c>
      <c r="J46" t="s">
        <v>320</v>
      </c>
      <c r="K46">
        <v>1</v>
      </c>
      <c r="L46" t="s">
        <v>0</v>
      </c>
      <c r="M46" t="s">
        <v>148</v>
      </c>
      <c r="N46">
        <v>2</v>
      </c>
      <c r="O46">
        <v>10</v>
      </c>
      <c r="P46">
        <v>51.48</v>
      </c>
      <c r="Q46">
        <v>23.76</v>
      </c>
      <c r="R46">
        <v>306</v>
      </c>
      <c r="S46" t="s">
        <v>290</v>
      </c>
      <c r="T46" t="s">
        <v>3</v>
      </c>
      <c r="U46">
        <v>0</v>
      </c>
      <c r="V46" t="s">
        <v>47</v>
      </c>
      <c r="W46" t="s">
        <v>5</v>
      </c>
    </row>
    <row r="47" spans="1:23" ht="52" x14ac:dyDescent="0.15">
      <c r="A47" t="s">
        <v>259</v>
      </c>
      <c r="B47" s="53">
        <v>41112</v>
      </c>
      <c r="C47" t="s">
        <v>410</v>
      </c>
      <c r="D47" t="s">
        <v>188</v>
      </c>
      <c r="E47" t="s">
        <v>546</v>
      </c>
      <c r="F47" t="s">
        <v>122</v>
      </c>
      <c r="G47" t="s">
        <v>29</v>
      </c>
      <c r="H47" t="s">
        <v>35</v>
      </c>
      <c r="I47" t="s">
        <v>319</v>
      </c>
      <c r="J47" t="s">
        <v>320</v>
      </c>
      <c r="K47">
        <v>1</v>
      </c>
      <c r="L47" t="s">
        <v>0</v>
      </c>
      <c r="M47" t="s">
        <v>159</v>
      </c>
      <c r="N47">
        <v>1</v>
      </c>
      <c r="O47">
        <v>49</v>
      </c>
      <c r="P47">
        <v>41.05</v>
      </c>
      <c r="Q47">
        <v>22.596330275229356</v>
      </c>
      <c r="R47">
        <v>253</v>
      </c>
      <c r="S47" t="s">
        <v>289</v>
      </c>
      <c r="T47" t="s">
        <v>3</v>
      </c>
      <c r="U47">
        <v>0</v>
      </c>
      <c r="V47" t="s">
        <v>61</v>
      </c>
      <c r="W47" t="s">
        <v>5</v>
      </c>
    </row>
    <row r="48" spans="1:23" ht="26" x14ac:dyDescent="0.15">
      <c r="A48" t="s">
        <v>257</v>
      </c>
      <c r="B48" s="53">
        <v>41120</v>
      </c>
      <c r="C48" t="s">
        <v>410</v>
      </c>
      <c r="D48" t="s">
        <v>189</v>
      </c>
      <c r="E48" t="s">
        <v>546</v>
      </c>
      <c r="F48" t="s">
        <v>119</v>
      </c>
      <c r="G48" t="s">
        <v>29</v>
      </c>
      <c r="H48" t="s">
        <v>271</v>
      </c>
      <c r="I48" t="s">
        <v>5</v>
      </c>
      <c r="J48" t="s">
        <v>320</v>
      </c>
      <c r="K48">
        <v>1</v>
      </c>
      <c r="L48" t="s">
        <v>0</v>
      </c>
      <c r="M48" t="s">
        <v>158</v>
      </c>
      <c r="N48">
        <v>1</v>
      </c>
      <c r="O48">
        <v>44</v>
      </c>
      <c r="P48">
        <v>37.76</v>
      </c>
      <c r="Q48">
        <v>21.784615384615382</v>
      </c>
      <c r="R48">
        <v>198</v>
      </c>
      <c r="S48" t="s">
        <v>286</v>
      </c>
      <c r="T48" t="s">
        <v>3</v>
      </c>
      <c r="U48">
        <v>1</v>
      </c>
      <c r="V48" t="s">
        <v>8</v>
      </c>
      <c r="W48" t="s">
        <v>59</v>
      </c>
    </row>
    <row r="49" spans="1:23" ht="65" x14ac:dyDescent="0.15">
      <c r="A49" t="s">
        <v>255</v>
      </c>
      <c r="B49" s="53">
        <v>41127</v>
      </c>
      <c r="C49" t="s">
        <v>410</v>
      </c>
      <c r="D49" t="s">
        <v>189</v>
      </c>
      <c r="E49" t="s">
        <v>546</v>
      </c>
      <c r="F49" t="s">
        <v>117</v>
      </c>
      <c r="G49" t="s">
        <v>29</v>
      </c>
      <c r="H49" t="s">
        <v>49</v>
      </c>
      <c r="I49" t="s">
        <v>5</v>
      </c>
      <c r="J49" t="s">
        <v>320</v>
      </c>
      <c r="K49">
        <v>1</v>
      </c>
      <c r="L49" t="s">
        <v>0</v>
      </c>
      <c r="M49" t="s">
        <v>157</v>
      </c>
      <c r="N49">
        <v>5</v>
      </c>
      <c r="O49">
        <v>45</v>
      </c>
      <c r="P49">
        <v>128.41</v>
      </c>
      <c r="Q49">
        <v>22.332173913043476</v>
      </c>
      <c r="R49">
        <v>793</v>
      </c>
      <c r="S49" t="s">
        <v>288</v>
      </c>
      <c r="T49" t="s">
        <v>3</v>
      </c>
      <c r="U49">
        <v>2</v>
      </c>
      <c r="V49" t="s">
        <v>387</v>
      </c>
      <c r="W49" t="s">
        <v>58</v>
      </c>
    </row>
    <row r="50" spans="1:23" ht="26" x14ac:dyDescent="0.15">
      <c r="A50" t="s">
        <v>227</v>
      </c>
      <c r="B50" s="53">
        <v>41323</v>
      </c>
      <c r="C50" t="s">
        <v>411</v>
      </c>
      <c r="D50" t="s">
        <v>189</v>
      </c>
      <c r="E50" t="s">
        <v>546</v>
      </c>
      <c r="F50" t="s">
        <v>18</v>
      </c>
      <c r="G50" t="s">
        <v>29</v>
      </c>
      <c r="H50" t="s">
        <v>371</v>
      </c>
      <c r="I50" t="s">
        <v>5</v>
      </c>
      <c r="J50" t="s">
        <v>320</v>
      </c>
      <c r="K50">
        <v>1</v>
      </c>
      <c r="L50" t="s">
        <v>0</v>
      </c>
      <c r="M50" t="s">
        <v>137</v>
      </c>
      <c r="N50">
        <v>1</v>
      </c>
      <c r="O50">
        <v>42</v>
      </c>
      <c r="P50">
        <v>37.799999999999997</v>
      </c>
      <c r="Q50">
        <v>22.235294117647058</v>
      </c>
      <c r="R50">
        <v>203</v>
      </c>
      <c r="S50" t="s">
        <v>276</v>
      </c>
      <c r="T50" t="s">
        <v>3</v>
      </c>
      <c r="U50">
        <v>6</v>
      </c>
      <c r="V50" t="s">
        <v>8</v>
      </c>
      <c r="W50" t="s">
        <v>5</v>
      </c>
    </row>
    <row r="51" spans="1:23" ht="52" x14ac:dyDescent="0.15">
      <c r="A51" t="s">
        <v>228</v>
      </c>
      <c r="B51" s="53">
        <v>41302</v>
      </c>
      <c r="C51" t="s">
        <v>411</v>
      </c>
      <c r="D51" t="s">
        <v>189</v>
      </c>
      <c r="E51" t="s">
        <v>546</v>
      </c>
      <c r="F51" t="s">
        <v>99</v>
      </c>
      <c r="G51" t="s">
        <v>29</v>
      </c>
      <c r="H51" t="s">
        <v>5</v>
      </c>
      <c r="I51" t="s">
        <v>5</v>
      </c>
      <c r="J51" t="s">
        <v>320</v>
      </c>
      <c r="K51">
        <v>1</v>
      </c>
      <c r="L51" t="s">
        <v>0</v>
      </c>
      <c r="M51" t="s">
        <v>146</v>
      </c>
      <c r="N51">
        <v>1</v>
      </c>
      <c r="O51">
        <v>45</v>
      </c>
      <c r="P51">
        <v>40</v>
      </c>
      <c r="Q51">
        <v>22.857142857142858</v>
      </c>
      <c r="R51" t="s">
        <v>5</v>
      </c>
      <c r="S51">
        <v>0</v>
      </c>
      <c r="T51" t="s">
        <v>10</v>
      </c>
      <c r="U51">
        <v>2</v>
      </c>
      <c r="V51" t="s">
        <v>8</v>
      </c>
      <c r="W51" t="s">
        <v>307</v>
      </c>
    </row>
    <row r="52" spans="1:23" ht="26" x14ac:dyDescent="0.15">
      <c r="A52" t="s">
        <v>254</v>
      </c>
      <c r="B52" s="53">
        <v>41134</v>
      </c>
      <c r="C52" t="s">
        <v>410</v>
      </c>
      <c r="D52" t="s">
        <v>189</v>
      </c>
      <c r="E52" t="s">
        <v>546</v>
      </c>
      <c r="F52" t="s">
        <v>34</v>
      </c>
      <c r="G52" t="s">
        <v>29</v>
      </c>
      <c r="H52" t="s">
        <v>57</v>
      </c>
      <c r="I52" t="s">
        <v>5</v>
      </c>
      <c r="J52" t="s">
        <v>320</v>
      </c>
      <c r="K52">
        <v>1</v>
      </c>
      <c r="L52" t="s">
        <v>0</v>
      </c>
      <c r="M52" t="s">
        <v>156</v>
      </c>
      <c r="N52">
        <v>1</v>
      </c>
      <c r="O52">
        <v>40</v>
      </c>
      <c r="P52">
        <v>29.4</v>
      </c>
      <c r="Q52">
        <v>17.64</v>
      </c>
      <c r="R52">
        <v>160</v>
      </c>
      <c r="S52" t="s">
        <v>273</v>
      </c>
      <c r="T52" t="s">
        <v>3</v>
      </c>
      <c r="U52">
        <v>3</v>
      </c>
      <c r="V52" t="s">
        <v>5</v>
      </c>
      <c r="W52" t="s">
        <v>270</v>
      </c>
    </row>
    <row r="53" spans="1:23" ht="104" x14ac:dyDescent="0.15">
      <c r="A53" t="s">
        <v>250</v>
      </c>
      <c r="B53" s="53">
        <v>41162</v>
      </c>
      <c r="C53" t="s">
        <v>410</v>
      </c>
      <c r="D53" t="s">
        <v>189</v>
      </c>
      <c r="E53" t="s">
        <v>546</v>
      </c>
      <c r="F53" t="s">
        <v>113</v>
      </c>
      <c r="G53" t="s">
        <v>29</v>
      </c>
      <c r="H53" t="s">
        <v>43</v>
      </c>
      <c r="I53" t="s">
        <v>5</v>
      </c>
      <c r="J53" t="s">
        <v>320</v>
      </c>
      <c r="K53">
        <v>1</v>
      </c>
      <c r="L53" t="s">
        <v>0</v>
      </c>
      <c r="M53" t="s">
        <v>154</v>
      </c>
      <c r="N53">
        <v>2</v>
      </c>
      <c r="O53">
        <v>0</v>
      </c>
      <c r="P53">
        <v>44.77</v>
      </c>
      <c r="Q53">
        <v>22.385000000000002</v>
      </c>
      <c r="R53">
        <v>249</v>
      </c>
      <c r="S53" t="s">
        <v>286</v>
      </c>
      <c r="T53" t="s">
        <v>3</v>
      </c>
      <c r="U53">
        <v>6</v>
      </c>
      <c r="V53" t="s">
        <v>47</v>
      </c>
      <c r="W53" t="s">
        <v>5</v>
      </c>
    </row>
    <row r="54" spans="1:23" ht="65" x14ac:dyDescent="0.15">
      <c r="A54" t="s">
        <v>250</v>
      </c>
      <c r="B54" s="53">
        <v>41162</v>
      </c>
      <c r="C54" t="s">
        <v>410</v>
      </c>
      <c r="D54" t="s">
        <v>189</v>
      </c>
      <c r="E54" t="s">
        <v>546</v>
      </c>
      <c r="F54" t="s">
        <v>112</v>
      </c>
      <c r="G54" t="s">
        <v>29</v>
      </c>
      <c r="H54" t="s">
        <v>43</v>
      </c>
      <c r="I54" t="s">
        <v>5</v>
      </c>
      <c r="J54" t="s">
        <v>320</v>
      </c>
      <c r="K54">
        <v>1</v>
      </c>
      <c r="L54" t="s">
        <v>0</v>
      </c>
      <c r="M54" t="s">
        <v>179</v>
      </c>
      <c r="N54">
        <v>0</v>
      </c>
      <c r="O54">
        <v>16</v>
      </c>
      <c r="P54">
        <v>6</v>
      </c>
      <c r="Q54">
        <v>22.5</v>
      </c>
      <c r="R54" t="s">
        <v>5</v>
      </c>
      <c r="S54">
        <v>0</v>
      </c>
      <c r="T54" t="s">
        <v>10</v>
      </c>
      <c r="U54">
        <v>2</v>
      </c>
      <c r="V54" t="s">
        <v>47</v>
      </c>
      <c r="W54" t="s">
        <v>44</v>
      </c>
    </row>
    <row r="55" spans="1:23" ht="26" x14ac:dyDescent="0.15">
      <c r="A55" t="s">
        <v>247</v>
      </c>
      <c r="B55" s="53">
        <v>41169</v>
      </c>
      <c r="C55" t="s">
        <v>410</v>
      </c>
      <c r="D55" t="s">
        <v>189</v>
      </c>
      <c r="E55" t="s">
        <v>546</v>
      </c>
      <c r="F55" t="s">
        <v>41</v>
      </c>
      <c r="G55" t="s">
        <v>29</v>
      </c>
      <c r="H55" t="s">
        <v>35</v>
      </c>
      <c r="I55" t="s">
        <v>5</v>
      </c>
      <c r="J55" t="s">
        <v>320</v>
      </c>
      <c r="K55">
        <v>1</v>
      </c>
      <c r="L55" t="s">
        <v>0</v>
      </c>
      <c r="M55" t="s">
        <v>148</v>
      </c>
      <c r="N55">
        <v>2</v>
      </c>
      <c r="O55">
        <v>10</v>
      </c>
      <c r="P55" t="s">
        <v>272</v>
      </c>
      <c r="Q55">
        <v>23.07692307692308</v>
      </c>
      <c r="R55" t="s">
        <v>5</v>
      </c>
      <c r="S55">
        <v>0</v>
      </c>
      <c r="T55" t="s">
        <v>10</v>
      </c>
      <c r="U55">
        <v>2</v>
      </c>
      <c r="V55" t="s">
        <v>5</v>
      </c>
      <c r="W55" t="s">
        <v>5</v>
      </c>
    </row>
    <row r="56" spans="1:23" ht="39" x14ac:dyDescent="0.15">
      <c r="A56" t="s">
        <v>231</v>
      </c>
      <c r="B56" s="53">
        <v>41288</v>
      </c>
      <c r="C56" t="s">
        <v>411</v>
      </c>
      <c r="D56" t="s">
        <v>189</v>
      </c>
      <c r="E56" t="s">
        <v>546</v>
      </c>
      <c r="F56" t="s">
        <v>100</v>
      </c>
      <c r="G56" t="s">
        <v>29</v>
      </c>
      <c r="H56" t="s">
        <v>33</v>
      </c>
      <c r="I56" t="s">
        <v>5</v>
      </c>
      <c r="J56" t="s">
        <v>320</v>
      </c>
      <c r="K56">
        <v>1</v>
      </c>
      <c r="L56" t="s">
        <v>0</v>
      </c>
      <c r="M56" t="s">
        <v>147</v>
      </c>
      <c r="N56">
        <v>2</v>
      </c>
      <c r="O56">
        <v>31</v>
      </c>
      <c r="P56">
        <v>55.69</v>
      </c>
      <c r="Q56">
        <v>22.128476821192052</v>
      </c>
      <c r="R56">
        <v>299</v>
      </c>
      <c r="S56" t="s">
        <v>276</v>
      </c>
      <c r="T56" t="s">
        <v>3</v>
      </c>
      <c r="U56">
        <v>4</v>
      </c>
      <c r="V56" t="s">
        <v>8</v>
      </c>
      <c r="W56" t="s">
        <v>308</v>
      </c>
    </row>
    <row r="57" spans="1:23" ht="39" x14ac:dyDescent="0.15">
      <c r="A57" t="s">
        <v>243</v>
      </c>
      <c r="B57" s="53">
        <v>41183</v>
      </c>
      <c r="C57" t="s">
        <v>410</v>
      </c>
      <c r="D57" t="s">
        <v>189</v>
      </c>
      <c r="E57" t="s">
        <v>546</v>
      </c>
      <c r="F57" t="s">
        <v>108</v>
      </c>
      <c r="G57" t="s">
        <v>29</v>
      </c>
      <c r="H57" t="s">
        <v>314</v>
      </c>
      <c r="I57" t="s">
        <v>5</v>
      </c>
      <c r="J57" t="s">
        <v>320</v>
      </c>
      <c r="K57">
        <v>1</v>
      </c>
      <c r="L57" t="s">
        <v>0</v>
      </c>
      <c r="M57" t="s">
        <v>152</v>
      </c>
      <c r="N57">
        <v>4</v>
      </c>
      <c r="O57">
        <v>12</v>
      </c>
      <c r="P57">
        <v>101.42</v>
      </c>
      <c r="Q57">
        <v>24.147619047619045</v>
      </c>
      <c r="R57">
        <v>648</v>
      </c>
      <c r="S57" t="s">
        <v>284</v>
      </c>
      <c r="T57" t="s">
        <v>3</v>
      </c>
      <c r="U57">
        <v>5</v>
      </c>
      <c r="V57" t="s">
        <v>4</v>
      </c>
      <c r="W57" t="s">
        <v>39</v>
      </c>
    </row>
    <row r="58" spans="1:23" ht="39" x14ac:dyDescent="0.15">
      <c r="A58" t="s">
        <v>240</v>
      </c>
      <c r="B58" s="53">
        <v>41197</v>
      </c>
      <c r="C58" t="s">
        <v>410</v>
      </c>
      <c r="D58" t="s">
        <v>189</v>
      </c>
      <c r="E58" t="s">
        <v>546</v>
      </c>
      <c r="F58" t="s">
        <v>106</v>
      </c>
      <c r="G58" t="s">
        <v>29</v>
      </c>
      <c r="H58" t="s">
        <v>314</v>
      </c>
      <c r="I58" t="s">
        <v>315</v>
      </c>
      <c r="J58" t="s">
        <v>320</v>
      </c>
      <c r="K58">
        <v>1</v>
      </c>
      <c r="L58" t="s">
        <v>0</v>
      </c>
      <c r="M58" t="s">
        <v>151</v>
      </c>
      <c r="N58">
        <v>4</v>
      </c>
      <c r="O58">
        <v>52</v>
      </c>
      <c r="P58">
        <v>115.36</v>
      </c>
      <c r="Q58">
        <v>23.704109589041092</v>
      </c>
      <c r="R58">
        <v>754</v>
      </c>
      <c r="S58" t="s">
        <v>282</v>
      </c>
      <c r="T58" t="s">
        <v>3</v>
      </c>
      <c r="U58">
        <v>3</v>
      </c>
      <c r="V58" t="s">
        <v>4</v>
      </c>
      <c r="W58" t="s">
        <v>310</v>
      </c>
    </row>
    <row r="59" spans="1:23" ht="39" x14ac:dyDescent="0.15">
      <c r="A59" t="s">
        <v>239</v>
      </c>
      <c r="B59" s="53">
        <v>41204</v>
      </c>
      <c r="C59" t="s">
        <v>410</v>
      </c>
      <c r="D59" t="s">
        <v>189</v>
      </c>
      <c r="E59" t="s">
        <v>546</v>
      </c>
      <c r="F59" t="s">
        <v>105</v>
      </c>
      <c r="G59" t="s">
        <v>29</v>
      </c>
      <c r="H59" t="s">
        <v>35</v>
      </c>
      <c r="I59" t="s">
        <v>5</v>
      </c>
      <c r="J59" t="s">
        <v>320</v>
      </c>
      <c r="K59">
        <v>1</v>
      </c>
      <c r="L59" t="s">
        <v>0</v>
      </c>
      <c r="M59" t="s">
        <v>150</v>
      </c>
      <c r="N59">
        <v>2</v>
      </c>
      <c r="O59">
        <v>16</v>
      </c>
      <c r="P59">
        <v>51.57</v>
      </c>
      <c r="Q59">
        <v>22.751470588235296</v>
      </c>
      <c r="R59">
        <v>299</v>
      </c>
      <c r="S59" t="s">
        <v>281</v>
      </c>
      <c r="T59" t="s">
        <v>3</v>
      </c>
      <c r="U59">
        <v>5</v>
      </c>
      <c r="V59" t="s">
        <v>5</v>
      </c>
      <c r="W59" t="s">
        <v>5</v>
      </c>
    </row>
    <row r="60" spans="1:23" ht="26" x14ac:dyDescent="0.15">
      <c r="A60" t="s">
        <v>236</v>
      </c>
      <c r="B60" s="53">
        <v>41218</v>
      </c>
      <c r="C60" t="s">
        <v>410</v>
      </c>
      <c r="D60" t="s">
        <v>189</v>
      </c>
      <c r="E60" t="s">
        <v>546</v>
      </c>
      <c r="F60" t="s">
        <v>34</v>
      </c>
      <c r="G60" t="s">
        <v>29</v>
      </c>
      <c r="H60" t="s">
        <v>35</v>
      </c>
      <c r="I60" t="s">
        <v>5</v>
      </c>
      <c r="J60" t="s">
        <v>320</v>
      </c>
      <c r="K60">
        <v>1</v>
      </c>
      <c r="L60" t="s">
        <v>0</v>
      </c>
      <c r="M60" t="s">
        <v>148</v>
      </c>
      <c r="N60">
        <v>2</v>
      </c>
      <c r="O60">
        <v>10</v>
      </c>
      <c r="P60">
        <v>51</v>
      </c>
      <c r="Q60">
        <v>23.53846153846154</v>
      </c>
      <c r="R60" t="s">
        <v>5</v>
      </c>
      <c r="S60">
        <v>0</v>
      </c>
      <c r="T60" t="s">
        <v>10</v>
      </c>
      <c r="U60">
        <v>5</v>
      </c>
      <c r="V60" t="s">
        <v>5</v>
      </c>
      <c r="W60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E18" sqref="E18"/>
    </sheetView>
  </sheetViews>
  <sheetFormatPr baseColWidth="10" defaultRowHeight="13" x14ac:dyDescent="0.15"/>
  <cols>
    <col min="1" max="1" width="39.83203125" customWidth="1"/>
    <col min="2" max="2" width="10.33203125" customWidth="1"/>
    <col min="3" max="3" width="5.83203125" customWidth="1"/>
    <col min="4" max="4" width="10.33203125" customWidth="1"/>
    <col min="5" max="5" width="32.33203125" customWidth="1"/>
  </cols>
  <sheetData>
    <row r="3" spans="1:6" ht="26" x14ac:dyDescent="0.15">
      <c r="A3" s="47" t="s">
        <v>388</v>
      </c>
      <c r="B3" t="s">
        <v>538</v>
      </c>
    </row>
    <row r="4" spans="1:6" x14ac:dyDescent="0.15">
      <c r="A4" s="45" t="s">
        <v>8</v>
      </c>
      <c r="B4" s="48">
        <v>17</v>
      </c>
      <c r="E4" s="68" t="s">
        <v>8</v>
      </c>
      <c r="F4" s="55">
        <v>18</v>
      </c>
    </row>
    <row r="5" spans="1:6" x14ac:dyDescent="0.15">
      <c r="A5" s="45" t="s">
        <v>47</v>
      </c>
      <c r="B5" s="48">
        <v>14</v>
      </c>
      <c r="E5" s="68" t="s">
        <v>47</v>
      </c>
      <c r="F5" s="55">
        <v>14</v>
      </c>
    </row>
    <row r="6" spans="1:6" x14ac:dyDescent="0.15">
      <c r="A6" s="45" t="s">
        <v>4</v>
      </c>
      <c r="B6" s="48">
        <v>7</v>
      </c>
      <c r="E6" s="68" t="s">
        <v>4</v>
      </c>
      <c r="F6" s="55">
        <v>9</v>
      </c>
    </row>
    <row r="7" spans="1:6" x14ac:dyDescent="0.15">
      <c r="A7" s="45" t="s">
        <v>20</v>
      </c>
      <c r="B7" s="48">
        <v>2</v>
      </c>
      <c r="E7" s="68" t="s">
        <v>20</v>
      </c>
      <c r="F7" s="55">
        <v>4</v>
      </c>
    </row>
    <row r="8" spans="1:6" ht="15" customHeight="1" x14ac:dyDescent="0.15">
      <c r="A8" s="45" t="s">
        <v>387</v>
      </c>
      <c r="B8" s="48">
        <v>1</v>
      </c>
      <c r="E8" s="68" t="s">
        <v>548</v>
      </c>
      <c r="F8" s="55">
        <v>2</v>
      </c>
    </row>
    <row r="9" spans="1:6" x14ac:dyDescent="0.15">
      <c r="A9" s="45" t="s">
        <v>12</v>
      </c>
      <c r="B9" s="48">
        <v>1</v>
      </c>
      <c r="E9" s="68" t="s">
        <v>24</v>
      </c>
      <c r="F9" s="55">
        <v>1</v>
      </c>
    </row>
    <row r="10" spans="1:6" x14ac:dyDescent="0.15">
      <c r="A10" s="45" t="s">
        <v>24</v>
      </c>
      <c r="B10" s="48">
        <v>1</v>
      </c>
      <c r="E10" s="68" t="s">
        <v>15</v>
      </c>
      <c r="F10" s="55">
        <v>1</v>
      </c>
    </row>
    <row r="11" spans="1:6" ht="14" customHeight="1" x14ac:dyDescent="0.15">
      <c r="A11" s="45" t="s">
        <v>15</v>
      </c>
      <c r="B11" s="48">
        <v>1</v>
      </c>
      <c r="E11" s="68" t="s">
        <v>61</v>
      </c>
      <c r="F11" s="55">
        <v>1</v>
      </c>
    </row>
    <row r="12" spans="1:6" ht="15" customHeight="1" x14ac:dyDescent="0.15">
      <c r="A12" s="45" t="s">
        <v>1</v>
      </c>
      <c r="B12" s="48">
        <v>1</v>
      </c>
      <c r="E12" s="68" t="s">
        <v>42</v>
      </c>
      <c r="F12" s="55">
        <v>1</v>
      </c>
    </row>
    <row r="13" spans="1:6" x14ac:dyDescent="0.15">
      <c r="A13" s="45" t="s">
        <v>61</v>
      </c>
      <c r="B13" s="48">
        <v>1</v>
      </c>
      <c r="E13" s="68" t="s">
        <v>38</v>
      </c>
      <c r="F13" s="55">
        <v>1</v>
      </c>
    </row>
    <row r="14" spans="1:6" x14ac:dyDescent="0.15">
      <c r="A14" s="45" t="s">
        <v>42</v>
      </c>
      <c r="B14" s="48">
        <v>1</v>
      </c>
    </row>
    <row r="15" spans="1:6" x14ac:dyDescent="0.15">
      <c r="A15" s="45" t="s">
        <v>38</v>
      </c>
      <c r="B15" s="48">
        <v>1</v>
      </c>
    </row>
    <row r="16" spans="1:6" x14ac:dyDescent="0.15">
      <c r="A16" s="45" t="s">
        <v>389</v>
      </c>
      <c r="B16" s="48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7" zoomScale="90" zoomScaleNormal="90" zoomScalePageLayoutView="90" workbookViewId="0">
      <selection activeCell="F38" sqref="F38"/>
    </sheetView>
  </sheetViews>
  <sheetFormatPr baseColWidth="10" defaultRowHeight="13" x14ac:dyDescent="0.15"/>
  <cols>
    <col min="5" max="5" width="11.83203125" bestFit="1" customWidth="1"/>
  </cols>
  <sheetData>
    <row r="1" spans="1:4" x14ac:dyDescent="0.15">
      <c r="A1" t="s">
        <v>539</v>
      </c>
      <c r="B1" t="s">
        <v>541</v>
      </c>
    </row>
    <row r="2" spans="1:4" x14ac:dyDescent="0.15">
      <c r="A2" s="68" t="s">
        <v>125</v>
      </c>
      <c r="B2" s="55">
        <v>109</v>
      </c>
    </row>
    <row r="3" spans="1:4" x14ac:dyDescent="0.15">
      <c r="A3" s="68" t="s">
        <v>321</v>
      </c>
      <c r="B3" s="55">
        <v>12</v>
      </c>
    </row>
    <row r="4" spans="1:4" x14ac:dyDescent="0.15">
      <c r="A4" s="68" t="s">
        <v>126</v>
      </c>
      <c r="B4" s="55">
        <v>5</v>
      </c>
    </row>
    <row r="5" spans="1:4" x14ac:dyDescent="0.15">
      <c r="A5" s="68" t="s">
        <v>320</v>
      </c>
      <c r="B5" s="55">
        <v>56</v>
      </c>
    </row>
    <row r="7" spans="1:4" x14ac:dyDescent="0.15">
      <c r="A7" t="s">
        <v>539</v>
      </c>
      <c r="B7" t="s">
        <v>540</v>
      </c>
    </row>
    <row r="8" spans="1:4" x14ac:dyDescent="0.15">
      <c r="A8" s="68" t="s">
        <v>125</v>
      </c>
      <c r="B8" s="55">
        <v>1251.7999999999993</v>
      </c>
    </row>
    <row r="9" spans="1:4" x14ac:dyDescent="0.15">
      <c r="A9" s="68" t="s">
        <v>321</v>
      </c>
      <c r="B9" s="55">
        <v>155.03</v>
      </c>
    </row>
    <row r="10" spans="1:4" x14ac:dyDescent="0.15">
      <c r="A10" s="68" t="s">
        <v>126</v>
      </c>
      <c r="B10" s="55">
        <v>58.239999999999995</v>
      </c>
    </row>
    <row r="11" spans="1:4" x14ac:dyDescent="0.15">
      <c r="A11" s="68" t="s">
        <v>320</v>
      </c>
      <c r="B11" s="55">
        <v>2787.2100000000005</v>
      </c>
    </row>
    <row r="14" spans="1:4" x14ac:dyDescent="0.15">
      <c r="A14" t="s">
        <v>539</v>
      </c>
      <c r="B14" t="s">
        <v>541</v>
      </c>
      <c r="C14" t="s">
        <v>540</v>
      </c>
      <c r="D14" t="s">
        <v>542</v>
      </c>
    </row>
    <row r="15" spans="1:4" x14ac:dyDescent="0.15">
      <c r="A15" s="68" t="s">
        <v>125</v>
      </c>
      <c r="B15" s="55">
        <v>109</v>
      </c>
      <c r="C15" s="55">
        <v>1251.7999999999993</v>
      </c>
      <c r="D15" s="87">
        <f>C15/B15</f>
        <v>11.484403669724763</v>
      </c>
    </row>
    <row r="16" spans="1:4" x14ac:dyDescent="0.15">
      <c r="A16" s="68" t="s">
        <v>321</v>
      </c>
      <c r="B16" s="55">
        <v>12</v>
      </c>
      <c r="C16" s="55">
        <v>155.03</v>
      </c>
      <c r="D16" s="87">
        <f>C16/B16</f>
        <v>12.919166666666667</v>
      </c>
    </row>
    <row r="17" spans="1:8" x14ac:dyDescent="0.15">
      <c r="A17" s="68" t="s">
        <v>126</v>
      </c>
      <c r="B17" s="55">
        <v>5</v>
      </c>
      <c r="C17" s="55">
        <v>58.239999999999995</v>
      </c>
      <c r="D17" s="87">
        <f>C17/B17</f>
        <v>11.648</v>
      </c>
    </row>
    <row r="18" spans="1:8" x14ac:dyDescent="0.15">
      <c r="A18" s="68" t="s">
        <v>320</v>
      </c>
      <c r="B18" s="55">
        <v>56</v>
      </c>
      <c r="C18" s="55">
        <v>2787.2100000000005</v>
      </c>
      <c r="D18" s="87">
        <f>C18/B18</f>
        <v>49.77160714285715</v>
      </c>
    </row>
    <row r="21" spans="1:8" x14ac:dyDescent="0.15">
      <c r="A21" t="s">
        <v>539</v>
      </c>
      <c r="B21" t="s">
        <v>540</v>
      </c>
      <c r="C21" t="s">
        <v>131</v>
      </c>
      <c r="D21" t="s">
        <v>541</v>
      </c>
    </row>
    <row r="22" spans="1:8" x14ac:dyDescent="0.15">
      <c r="A22" s="68" t="s">
        <v>125</v>
      </c>
      <c r="B22" s="55">
        <v>1251.7999999999993</v>
      </c>
      <c r="C22" s="55">
        <v>141</v>
      </c>
      <c r="D22" s="55">
        <v>109</v>
      </c>
      <c r="E22" s="87">
        <f>B22/C22</f>
        <v>8.8780141843971574</v>
      </c>
    </row>
    <row r="23" spans="1:8" x14ac:dyDescent="0.15">
      <c r="A23" s="68" t="s">
        <v>321</v>
      </c>
      <c r="B23" s="55">
        <v>155.03</v>
      </c>
      <c r="C23" s="55">
        <v>25</v>
      </c>
      <c r="D23" s="55">
        <v>12</v>
      </c>
      <c r="E23" s="87">
        <f>B23/C23</f>
        <v>6.2012</v>
      </c>
    </row>
    <row r="24" spans="1:8" x14ac:dyDescent="0.15">
      <c r="A24" s="68" t="s">
        <v>126</v>
      </c>
      <c r="B24" s="55">
        <v>58.239999999999995</v>
      </c>
      <c r="C24" s="55">
        <v>14</v>
      </c>
      <c r="D24" s="55">
        <v>5</v>
      </c>
      <c r="E24" s="87">
        <f>B24/C24</f>
        <v>4.1599999999999993</v>
      </c>
    </row>
    <row r="25" spans="1:8" x14ac:dyDescent="0.15">
      <c r="A25" s="68" t="s">
        <v>320</v>
      </c>
      <c r="B25" s="55">
        <v>2787.2100000000005</v>
      </c>
      <c r="C25" s="55">
        <v>120</v>
      </c>
      <c r="D25" s="55">
        <v>56</v>
      </c>
      <c r="E25" s="87">
        <f>B25/C25</f>
        <v>23.226750000000003</v>
      </c>
    </row>
    <row r="28" spans="1:8" x14ac:dyDescent="0.15">
      <c r="G28" s="84" t="s">
        <v>547</v>
      </c>
      <c r="H28" s="84" t="s">
        <v>546</v>
      </c>
    </row>
    <row r="29" spans="1:8" x14ac:dyDescent="0.15">
      <c r="A29" s="58" t="s">
        <v>547</v>
      </c>
      <c r="B29" s="60"/>
      <c r="C29" s="60"/>
      <c r="D29" s="60"/>
      <c r="G29">
        <v>1252</v>
      </c>
      <c r="H29">
        <v>0</v>
      </c>
    </row>
    <row r="30" spans="1:8" x14ac:dyDescent="0.15">
      <c r="A30" s="59" t="s">
        <v>125</v>
      </c>
      <c r="B30" s="55">
        <v>1251.7999999999993</v>
      </c>
      <c r="C30" s="55">
        <v>141</v>
      </c>
      <c r="D30" s="55">
        <v>109</v>
      </c>
      <c r="G30">
        <v>16</v>
      </c>
      <c r="H30">
        <v>140</v>
      </c>
    </row>
    <row r="31" spans="1:8" x14ac:dyDescent="0.15">
      <c r="A31" s="59" t="s">
        <v>321</v>
      </c>
      <c r="B31" s="55">
        <v>15.6</v>
      </c>
      <c r="C31" s="55">
        <v>2</v>
      </c>
      <c r="D31" s="55">
        <v>2</v>
      </c>
      <c r="G31">
        <v>12</v>
      </c>
      <c r="H31">
        <v>47</v>
      </c>
    </row>
    <row r="32" spans="1:8" x14ac:dyDescent="0.15">
      <c r="A32" s="59" t="s">
        <v>126</v>
      </c>
      <c r="B32" s="55">
        <v>11.62</v>
      </c>
      <c r="C32" s="55">
        <v>5</v>
      </c>
      <c r="D32" s="55">
        <v>1</v>
      </c>
      <c r="G32">
        <v>519</v>
      </c>
      <c r="H32">
        <v>2268</v>
      </c>
    </row>
    <row r="33" spans="1:8" x14ac:dyDescent="0.15">
      <c r="A33" s="59" t="s">
        <v>320</v>
      </c>
      <c r="B33" s="55">
        <v>518.96999999999991</v>
      </c>
      <c r="C33" s="55">
        <v>30</v>
      </c>
      <c r="D33" s="55">
        <v>11</v>
      </c>
    </row>
    <row r="34" spans="1:8" x14ac:dyDescent="0.15">
      <c r="A34" s="58" t="s">
        <v>546</v>
      </c>
      <c r="B34" s="60"/>
      <c r="C34" s="60"/>
      <c r="D34" s="60"/>
      <c r="G34" s="84" t="s">
        <v>547</v>
      </c>
      <c r="H34" s="84" t="s">
        <v>546</v>
      </c>
    </row>
    <row r="35" spans="1:8" x14ac:dyDescent="0.15">
      <c r="A35" s="59" t="s">
        <v>321</v>
      </c>
      <c r="B35" s="55">
        <v>139.43</v>
      </c>
      <c r="C35" s="55">
        <v>23</v>
      </c>
      <c r="D35" s="55">
        <v>10</v>
      </c>
      <c r="G35">
        <v>109</v>
      </c>
      <c r="H35">
        <v>0</v>
      </c>
    </row>
    <row r="36" spans="1:8" x14ac:dyDescent="0.15">
      <c r="A36" s="59" t="s">
        <v>126</v>
      </c>
      <c r="B36" s="55">
        <v>46.620000000000005</v>
      </c>
      <c r="C36" s="55">
        <v>9</v>
      </c>
      <c r="D36" s="55">
        <v>4</v>
      </c>
      <c r="G36">
        <v>2</v>
      </c>
      <c r="H36">
        <v>10</v>
      </c>
    </row>
    <row r="37" spans="1:8" x14ac:dyDescent="0.15">
      <c r="A37" s="59" t="s">
        <v>320</v>
      </c>
      <c r="B37" s="55">
        <v>2268.2400000000002</v>
      </c>
      <c r="C37" s="55">
        <v>90</v>
      </c>
      <c r="D37" s="55">
        <v>45</v>
      </c>
      <c r="G37">
        <v>1</v>
      </c>
      <c r="H37">
        <v>4</v>
      </c>
    </row>
    <row r="38" spans="1:8" x14ac:dyDescent="0.15">
      <c r="G38">
        <v>11</v>
      </c>
      <c r="H38">
        <v>45</v>
      </c>
    </row>
    <row r="41" spans="1:8" x14ac:dyDescent="0.15">
      <c r="A41" s="51" t="s">
        <v>130</v>
      </c>
      <c r="B41" s="51" t="s">
        <v>541</v>
      </c>
      <c r="C41" t="s">
        <v>540</v>
      </c>
    </row>
    <row r="42" spans="1:8" x14ac:dyDescent="0.15">
      <c r="A42" t="s">
        <v>547</v>
      </c>
      <c r="B42">
        <f>SUM(G35:G38)</f>
        <v>123</v>
      </c>
      <c r="C42">
        <f>SUM(B30:B33)</f>
        <v>1797.9899999999989</v>
      </c>
    </row>
    <row r="43" spans="1:8" x14ac:dyDescent="0.15">
      <c r="A43" t="s">
        <v>546</v>
      </c>
      <c r="B43">
        <f>SUM(H35:H38)</f>
        <v>59</v>
      </c>
      <c r="C43">
        <f>SUM(B35:B37)</f>
        <v>2454.2900000000004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6"/>
  <sheetViews>
    <sheetView tabSelected="1" topLeftCell="A151" zoomScale="90" zoomScaleNormal="90" zoomScalePageLayoutView="90" workbookViewId="0">
      <pane xSplit="1" topLeftCell="B1" activePane="topRight" state="frozen"/>
      <selection pane="topRight" activeCell="B191" sqref="B191"/>
    </sheetView>
  </sheetViews>
  <sheetFormatPr baseColWidth="10" defaultRowHeight="13" x14ac:dyDescent="0.15"/>
  <cols>
    <col min="1" max="1" width="11.1640625" style="42" customWidth="1"/>
    <col min="2" max="4" width="11.6640625" style="53" customWidth="1"/>
    <col min="5" max="5" width="12.83203125" style="53" bestFit="1" customWidth="1"/>
    <col min="6" max="6" width="9.1640625" style="53" customWidth="1"/>
    <col min="7" max="7" width="8.1640625" customWidth="1"/>
    <col min="8" max="8" width="17.5" customWidth="1"/>
    <col min="9" max="9" width="31.83203125" customWidth="1"/>
    <col min="10" max="10" width="16.1640625" customWidth="1"/>
    <col min="11" max="11" width="21.1640625" customWidth="1"/>
    <col min="12" max="12" width="27.5" customWidth="1"/>
    <col min="13" max="13" width="11" customWidth="1"/>
    <col min="14" max="14" width="8.33203125" customWidth="1"/>
    <col min="15" max="15" width="12.5" customWidth="1"/>
    <col min="16" max="16" width="12.33203125" customWidth="1"/>
    <col min="17" max="17" width="12.33203125" style="48" customWidth="1"/>
    <col min="18" max="18" width="12.33203125" style="49" customWidth="1"/>
    <col min="19" max="19" width="13.33203125" style="49" customWidth="1"/>
    <col min="20" max="20" width="12.5" customWidth="1"/>
    <col min="21" max="21" width="12.83203125" customWidth="1"/>
    <col min="22" max="22" width="20.6640625" customWidth="1"/>
    <col min="23" max="23" width="11.83203125" customWidth="1"/>
    <col min="24" max="24" width="7.83203125" customWidth="1"/>
    <col min="25" max="25" width="24.83203125" customWidth="1"/>
    <col min="26" max="26" width="35.6640625" customWidth="1"/>
  </cols>
  <sheetData>
    <row r="1" spans="1:28" ht="15" x14ac:dyDescent="0.15">
      <c r="A1" s="63" t="s">
        <v>70</v>
      </c>
      <c r="B1" s="52" t="s">
        <v>395</v>
      </c>
      <c r="C1" s="52" t="s">
        <v>549</v>
      </c>
      <c r="D1" s="52" t="s">
        <v>550</v>
      </c>
      <c r="E1" s="52" t="s">
        <v>564</v>
      </c>
      <c r="F1" s="52" t="s">
        <v>415</v>
      </c>
      <c r="G1" s="12" t="s">
        <v>130</v>
      </c>
      <c r="H1" s="12" t="s">
        <v>545</v>
      </c>
      <c r="I1" s="12" t="s">
        <v>71</v>
      </c>
      <c r="J1" s="12" t="s">
        <v>127</v>
      </c>
      <c r="K1" s="12" t="s">
        <v>267</v>
      </c>
      <c r="L1" s="12" t="s">
        <v>269</v>
      </c>
      <c r="M1" s="12" t="s">
        <v>128</v>
      </c>
      <c r="N1" s="12" t="s">
        <v>413</v>
      </c>
      <c r="O1" s="13" t="s">
        <v>129</v>
      </c>
      <c r="P1" s="12" t="s">
        <v>268</v>
      </c>
      <c r="Q1" s="89" t="s">
        <v>543</v>
      </c>
      <c r="R1" s="90" t="s">
        <v>544</v>
      </c>
      <c r="S1" s="90" t="s">
        <v>186</v>
      </c>
      <c r="T1" s="12" t="s">
        <v>187</v>
      </c>
      <c r="U1" s="12" t="s">
        <v>312</v>
      </c>
      <c r="V1" s="13" t="s">
        <v>69</v>
      </c>
      <c r="W1" s="13" t="s">
        <v>132</v>
      </c>
      <c r="X1" s="14" t="s">
        <v>131</v>
      </c>
      <c r="Y1" s="13" t="s">
        <v>67</v>
      </c>
      <c r="Z1" s="13" t="s">
        <v>68</v>
      </c>
    </row>
    <row r="2" spans="1:28" x14ac:dyDescent="0.15">
      <c r="A2" s="11" t="s">
        <v>195</v>
      </c>
      <c r="B2" s="50">
        <v>41658</v>
      </c>
      <c r="C2" s="88">
        <v>20</v>
      </c>
      <c r="D2" s="88">
        <v>1</v>
      </c>
      <c r="E2" s="88" t="s">
        <v>553</v>
      </c>
      <c r="F2" s="85" t="s">
        <v>412</v>
      </c>
      <c r="G2" s="10" t="s">
        <v>188</v>
      </c>
      <c r="H2" s="10" t="s">
        <v>546</v>
      </c>
      <c r="I2" s="10" t="s">
        <v>82</v>
      </c>
      <c r="J2" s="8" t="s">
        <v>48</v>
      </c>
      <c r="K2" s="8" t="s">
        <v>314</v>
      </c>
      <c r="L2" s="24" t="s">
        <v>5</v>
      </c>
      <c r="M2" s="10" t="s">
        <v>320</v>
      </c>
      <c r="N2" s="10">
        <f>IF(M2="workout",1,0)</f>
        <v>1</v>
      </c>
      <c r="O2" s="8" t="s">
        <v>0</v>
      </c>
      <c r="P2" s="11" t="s">
        <v>73</v>
      </c>
      <c r="Q2" s="88">
        <v>3</v>
      </c>
      <c r="R2" s="88">
        <v>29</v>
      </c>
      <c r="S2" s="91">
        <v>74.319999999999993</v>
      </c>
      <c r="T2" s="21">
        <v>21.335885167464113</v>
      </c>
      <c r="U2" s="35">
        <v>605</v>
      </c>
      <c r="V2" s="25" t="s">
        <v>277</v>
      </c>
      <c r="W2" s="8" t="s">
        <v>3</v>
      </c>
      <c r="X2" s="9">
        <v>4</v>
      </c>
      <c r="Y2" s="8" t="s">
        <v>4</v>
      </c>
      <c r="Z2" s="29" t="s">
        <v>65</v>
      </c>
    </row>
    <row r="3" spans="1:28" x14ac:dyDescent="0.15">
      <c r="A3" s="11" t="s">
        <v>196</v>
      </c>
      <c r="B3" s="50">
        <v>41652</v>
      </c>
      <c r="C3" s="88">
        <v>14</v>
      </c>
      <c r="D3" s="88">
        <v>1</v>
      </c>
      <c r="E3" s="88" t="s">
        <v>553</v>
      </c>
      <c r="F3" s="85" t="s">
        <v>412</v>
      </c>
      <c r="G3" s="10" t="s">
        <v>189</v>
      </c>
      <c r="H3" s="10" t="s">
        <v>546</v>
      </c>
      <c r="I3" s="10" t="s">
        <v>83</v>
      </c>
      <c r="J3" s="2" t="s">
        <v>48</v>
      </c>
      <c r="K3" s="1" t="s">
        <v>49</v>
      </c>
      <c r="L3" s="24" t="s">
        <v>5</v>
      </c>
      <c r="M3" s="10" t="s">
        <v>320</v>
      </c>
      <c r="N3" s="10">
        <f t="shared" ref="N3:N66" si="0">IF(M3="workout",1,0)</f>
        <v>1</v>
      </c>
      <c r="O3" s="1" t="s">
        <v>0</v>
      </c>
      <c r="P3" s="11" t="s">
        <v>75</v>
      </c>
      <c r="Q3" s="88">
        <v>4</v>
      </c>
      <c r="R3" s="88">
        <v>47</v>
      </c>
      <c r="S3" s="91">
        <v>104.11</v>
      </c>
      <c r="T3" s="21">
        <v>21.765156794425089</v>
      </c>
      <c r="U3" s="35">
        <v>789</v>
      </c>
      <c r="V3" s="26" t="s">
        <v>294</v>
      </c>
      <c r="W3" s="1" t="s">
        <v>3</v>
      </c>
      <c r="X3" s="5">
        <v>2</v>
      </c>
      <c r="Y3" s="1" t="s">
        <v>1</v>
      </c>
      <c r="Z3" s="30" t="s">
        <v>2</v>
      </c>
    </row>
    <row r="4" spans="1:28" x14ac:dyDescent="0.15">
      <c r="A4" s="11" t="s">
        <v>197</v>
      </c>
      <c r="B4" s="50">
        <v>41648</v>
      </c>
      <c r="C4" s="88">
        <v>10</v>
      </c>
      <c r="D4" s="88">
        <v>1</v>
      </c>
      <c r="E4" s="88" t="s">
        <v>553</v>
      </c>
      <c r="F4" s="85" t="s">
        <v>412</v>
      </c>
      <c r="G4" s="10" t="s">
        <v>190</v>
      </c>
      <c r="H4" s="10" t="s">
        <v>547</v>
      </c>
      <c r="I4" s="10" t="s">
        <v>82</v>
      </c>
      <c r="J4" s="4" t="s">
        <v>48</v>
      </c>
      <c r="K4" s="3" t="s">
        <v>314</v>
      </c>
      <c r="L4" s="24" t="s">
        <v>5</v>
      </c>
      <c r="M4" s="10" t="s">
        <v>320</v>
      </c>
      <c r="N4" s="10">
        <f t="shared" si="0"/>
        <v>1</v>
      </c>
      <c r="O4" s="3" t="s">
        <v>0</v>
      </c>
      <c r="P4" s="11" t="s">
        <v>76</v>
      </c>
      <c r="Q4" s="88">
        <v>3</v>
      </c>
      <c r="R4" s="88">
        <v>23</v>
      </c>
      <c r="S4" s="91">
        <v>74.08</v>
      </c>
      <c r="T4" s="21">
        <v>21.895566502463055</v>
      </c>
      <c r="U4" s="35">
        <v>571</v>
      </c>
      <c r="V4" s="27" t="s">
        <v>295</v>
      </c>
      <c r="W4" s="3" t="s">
        <v>3</v>
      </c>
      <c r="X4" s="6">
        <v>1</v>
      </c>
      <c r="Y4" s="3" t="s">
        <v>4</v>
      </c>
      <c r="Z4" s="31" t="s">
        <v>5</v>
      </c>
      <c r="AB4" s="87"/>
    </row>
    <row r="5" spans="1:28" x14ac:dyDescent="0.15">
      <c r="A5" s="11" t="s">
        <v>198</v>
      </c>
      <c r="B5" s="50">
        <v>41645</v>
      </c>
      <c r="C5" s="88">
        <v>7</v>
      </c>
      <c r="D5" s="88">
        <v>1</v>
      </c>
      <c r="E5" s="88" t="s">
        <v>553</v>
      </c>
      <c r="F5" s="85" t="s">
        <v>412</v>
      </c>
      <c r="G5" s="10" t="s">
        <v>189</v>
      </c>
      <c r="H5" s="10" t="s">
        <v>546</v>
      </c>
      <c r="I5" s="10" t="s">
        <v>84</v>
      </c>
      <c r="J5" s="4" t="s">
        <v>48</v>
      </c>
      <c r="K5" s="3" t="s">
        <v>50</v>
      </c>
      <c r="L5" s="24" t="s">
        <v>5</v>
      </c>
      <c r="M5" s="10" t="s">
        <v>320</v>
      </c>
      <c r="N5" s="10">
        <f t="shared" si="0"/>
        <v>1</v>
      </c>
      <c r="O5" s="3" t="s">
        <v>0</v>
      </c>
      <c r="P5" s="11" t="s">
        <v>77</v>
      </c>
      <c r="Q5" s="88">
        <v>2</v>
      </c>
      <c r="R5" s="88">
        <v>32</v>
      </c>
      <c r="S5" s="91">
        <v>45.73</v>
      </c>
      <c r="T5" s="21">
        <v>18.051315789473684</v>
      </c>
      <c r="U5" s="35">
        <v>383</v>
      </c>
      <c r="V5" s="27" t="s">
        <v>296</v>
      </c>
      <c r="W5" s="3" t="s">
        <v>3</v>
      </c>
      <c r="X5" s="6">
        <v>7</v>
      </c>
      <c r="Y5" s="3" t="s">
        <v>5</v>
      </c>
      <c r="Z5" s="31" t="s">
        <v>59</v>
      </c>
    </row>
    <row r="6" spans="1:28" x14ac:dyDescent="0.15">
      <c r="A6" s="11" t="s">
        <v>199</v>
      </c>
      <c r="B6" s="50">
        <v>41644</v>
      </c>
      <c r="C6" s="88">
        <v>6</v>
      </c>
      <c r="D6" s="88">
        <v>1</v>
      </c>
      <c r="E6" s="88" t="s">
        <v>553</v>
      </c>
      <c r="F6" s="85" t="s">
        <v>412</v>
      </c>
      <c r="G6" s="10" t="s">
        <v>188</v>
      </c>
      <c r="H6" s="10" t="s">
        <v>546</v>
      </c>
      <c r="I6" s="10" t="s">
        <v>322</v>
      </c>
      <c r="J6" s="4" t="s">
        <v>51</v>
      </c>
      <c r="K6" s="3" t="s">
        <v>48</v>
      </c>
      <c r="L6" s="24" t="s">
        <v>5</v>
      </c>
      <c r="M6" s="10" t="s">
        <v>321</v>
      </c>
      <c r="N6" s="10">
        <f t="shared" si="0"/>
        <v>0</v>
      </c>
      <c r="O6" s="3" t="s">
        <v>56</v>
      </c>
      <c r="P6" s="11" t="s">
        <v>78</v>
      </c>
      <c r="Q6" s="88">
        <v>0</v>
      </c>
      <c r="R6" s="88">
        <v>46</v>
      </c>
      <c r="S6" s="91">
        <v>13.65</v>
      </c>
      <c r="T6" s="21">
        <v>17.804347826086957</v>
      </c>
      <c r="U6" s="35">
        <v>140</v>
      </c>
      <c r="V6" s="27" t="s">
        <v>276</v>
      </c>
      <c r="W6" s="3" t="s">
        <v>3</v>
      </c>
      <c r="X6" s="7">
        <v>3</v>
      </c>
      <c r="Y6" s="3" t="s">
        <v>5</v>
      </c>
      <c r="Z6" s="31" t="s">
        <v>66</v>
      </c>
    </row>
    <row r="7" spans="1:28" x14ac:dyDescent="0.15">
      <c r="A7" s="11" t="s">
        <v>200</v>
      </c>
      <c r="B7" s="50">
        <v>41637</v>
      </c>
      <c r="C7" s="88">
        <v>30</v>
      </c>
      <c r="D7" s="88">
        <v>12</v>
      </c>
      <c r="E7" s="88" t="s">
        <v>563</v>
      </c>
      <c r="F7" s="85" t="s">
        <v>411</v>
      </c>
      <c r="G7" s="10" t="s">
        <v>188</v>
      </c>
      <c r="H7" s="10" t="s">
        <v>546</v>
      </c>
      <c r="I7" s="10" t="s">
        <v>85</v>
      </c>
      <c r="J7" s="4" t="s">
        <v>48</v>
      </c>
      <c r="K7" s="3" t="s">
        <v>51</v>
      </c>
      <c r="L7" s="24" t="s">
        <v>5</v>
      </c>
      <c r="M7" s="10" t="s">
        <v>321</v>
      </c>
      <c r="N7" s="10">
        <f t="shared" si="0"/>
        <v>0</v>
      </c>
      <c r="O7" s="3" t="s">
        <v>56</v>
      </c>
      <c r="P7" s="11" t="s">
        <v>74</v>
      </c>
      <c r="Q7" s="88">
        <v>0</v>
      </c>
      <c r="R7" s="88">
        <v>38</v>
      </c>
      <c r="S7" s="91">
        <v>11.18</v>
      </c>
      <c r="T7" s="21">
        <v>17.652631578947368</v>
      </c>
      <c r="U7" s="35">
        <v>118</v>
      </c>
      <c r="V7" s="27" t="s">
        <v>274</v>
      </c>
      <c r="W7" s="3" t="s">
        <v>3</v>
      </c>
      <c r="X7" s="7">
        <v>2</v>
      </c>
      <c r="Y7" s="3" t="s">
        <v>5</v>
      </c>
      <c r="Z7" s="31" t="s">
        <v>66</v>
      </c>
    </row>
    <row r="8" spans="1:28" x14ac:dyDescent="0.15">
      <c r="A8" s="11" t="s">
        <v>201</v>
      </c>
      <c r="B8" s="50">
        <v>41636</v>
      </c>
      <c r="C8" s="88">
        <v>29</v>
      </c>
      <c r="D8" s="88">
        <v>12</v>
      </c>
      <c r="E8" s="88" t="s">
        <v>563</v>
      </c>
      <c r="F8" s="85" t="s">
        <v>411</v>
      </c>
      <c r="G8" s="10" t="s">
        <v>191</v>
      </c>
      <c r="H8" s="10" t="s">
        <v>547</v>
      </c>
      <c r="I8" s="10" t="s">
        <v>6</v>
      </c>
      <c r="J8" s="4" t="s">
        <v>48</v>
      </c>
      <c r="K8" s="3" t="s">
        <v>35</v>
      </c>
      <c r="L8" s="24" t="s">
        <v>5</v>
      </c>
      <c r="M8" s="10" t="s">
        <v>320</v>
      </c>
      <c r="N8" s="10">
        <f t="shared" si="0"/>
        <v>1</v>
      </c>
      <c r="O8" s="3" t="s">
        <v>0</v>
      </c>
      <c r="P8" s="11" t="s">
        <v>79</v>
      </c>
      <c r="Q8" s="88">
        <v>1</v>
      </c>
      <c r="R8" s="88">
        <v>55</v>
      </c>
      <c r="S8" s="91">
        <v>37.39</v>
      </c>
      <c r="T8" s="21">
        <v>19.507826086956523</v>
      </c>
      <c r="U8" s="35">
        <v>385</v>
      </c>
      <c r="V8" s="27">
        <v>0</v>
      </c>
      <c r="W8" s="3" t="s">
        <v>3</v>
      </c>
      <c r="X8" s="6">
        <v>6</v>
      </c>
      <c r="Y8" s="3" t="s">
        <v>5</v>
      </c>
      <c r="Z8" s="31" t="s">
        <v>303</v>
      </c>
    </row>
    <row r="9" spans="1:28" x14ac:dyDescent="0.15">
      <c r="A9" s="11" t="s">
        <v>202</v>
      </c>
      <c r="B9" s="50">
        <v>41553</v>
      </c>
      <c r="C9" s="88">
        <v>7</v>
      </c>
      <c r="D9" s="88">
        <v>10</v>
      </c>
      <c r="E9" s="88" t="s">
        <v>561</v>
      </c>
      <c r="F9" s="85" t="s">
        <v>411</v>
      </c>
      <c r="G9" s="10" t="s">
        <v>188</v>
      </c>
      <c r="H9" s="10" t="s">
        <v>546</v>
      </c>
      <c r="I9" s="10" t="s">
        <v>7</v>
      </c>
      <c r="J9" s="4" t="s">
        <v>48</v>
      </c>
      <c r="K9" s="3" t="s">
        <v>35</v>
      </c>
      <c r="L9" s="24" t="s">
        <v>5</v>
      </c>
      <c r="M9" s="10" t="s">
        <v>320</v>
      </c>
      <c r="N9" s="10">
        <f t="shared" si="0"/>
        <v>1</v>
      </c>
      <c r="O9" s="3" t="s">
        <v>0</v>
      </c>
      <c r="P9" s="11" t="s">
        <v>79</v>
      </c>
      <c r="Q9" s="88">
        <v>1</v>
      </c>
      <c r="R9" s="88">
        <v>55</v>
      </c>
      <c r="S9" s="91">
        <v>39.61</v>
      </c>
      <c r="T9" s="21">
        <v>20.666086956521742</v>
      </c>
      <c r="U9" s="35">
        <v>422</v>
      </c>
      <c r="V9" s="27" t="s">
        <v>297</v>
      </c>
      <c r="W9" s="3" t="s">
        <v>3</v>
      </c>
      <c r="X9" s="7"/>
      <c r="Y9" s="3" t="s">
        <v>8</v>
      </c>
      <c r="Z9" s="31" t="s">
        <v>5</v>
      </c>
    </row>
    <row r="10" spans="1:28" x14ac:dyDescent="0.15">
      <c r="A10" s="11" t="s">
        <v>203</v>
      </c>
      <c r="B10" s="50">
        <v>41535</v>
      </c>
      <c r="C10" s="88">
        <v>19</v>
      </c>
      <c r="D10" s="88">
        <v>9</v>
      </c>
      <c r="E10" s="88" t="s">
        <v>560</v>
      </c>
      <c r="F10" s="85" t="s">
        <v>411</v>
      </c>
      <c r="G10" s="10" t="s">
        <v>192</v>
      </c>
      <c r="H10" s="10" t="s">
        <v>547</v>
      </c>
      <c r="I10" s="10" t="s">
        <v>9</v>
      </c>
      <c r="J10" s="4" t="s">
        <v>48</v>
      </c>
      <c r="K10" s="3" t="s">
        <v>35</v>
      </c>
      <c r="L10" s="24" t="s">
        <v>5</v>
      </c>
      <c r="M10" s="10" t="s">
        <v>320</v>
      </c>
      <c r="N10" s="10">
        <f t="shared" si="0"/>
        <v>1</v>
      </c>
      <c r="O10" s="3" t="s">
        <v>0</v>
      </c>
      <c r="P10" s="11" t="s">
        <v>80</v>
      </c>
      <c r="Q10" s="88">
        <v>1</v>
      </c>
      <c r="R10" s="88">
        <v>35</v>
      </c>
      <c r="S10" s="91">
        <v>40</v>
      </c>
      <c r="T10" s="21">
        <v>25.263157894736839</v>
      </c>
      <c r="U10" s="35" t="s">
        <v>5</v>
      </c>
      <c r="V10" s="27">
        <v>0</v>
      </c>
      <c r="W10" s="3" t="s">
        <v>10</v>
      </c>
      <c r="X10" s="6">
        <v>1</v>
      </c>
      <c r="Y10" s="3" t="s">
        <v>8</v>
      </c>
      <c r="Z10" s="31" t="s">
        <v>5</v>
      </c>
    </row>
    <row r="11" spans="1:28" x14ac:dyDescent="0.15">
      <c r="A11" s="11" t="s">
        <v>204</v>
      </c>
      <c r="B11" s="50">
        <v>41519</v>
      </c>
      <c r="C11" s="88">
        <v>3</v>
      </c>
      <c r="D11" s="88">
        <v>9</v>
      </c>
      <c r="E11" s="88" t="s">
        <v>560</v>
      </c>
      <c r="F11" s="85" t="s">
        <v>411</v>
      </c>
      <c r="G11" s="10" t="s">
        <v>189</v>
      </c>
      <c r="H11" s="10" t="s">
        <v>546</v>
      </c>
      <c r="I11" s="10" t="s">
        <v>11</v>
      </c>
      <c r="J11" s="4" t="s">
        <v>48</v>
      </c>
      <c r="K11" s="3" t="s">
        <v>49</v>
      </c>
      <c r="L11" s="24" t="s">
        <v>5</v>
      </c>
      <c r="M11" s="10" t="s">
        <v>320</v>
      </c>
      <c r="N11" s="10">
        <f t="shared" si="0"/>
        <v>1</v>
      </c>
      <c r="O11" s="3" t="s">
        <v>0</v>
      </c>
      <c r="P11" s="11" t="s">
        <v>81</v>
      </c>
      <c r="Q11" s="88">
        <v>4</v>
      </c>
      <c r="R11" s="88">
        <v>40</v>
      </c>
      <c r="S11" s="91">
        <v>96.64</v>
      </c>
      <c r="T11" s="21">
        <v>20.708571428571428</v>
      </c>
      <c r="U11" s="35">
        <v>740</v>
      </c>
      <c r="V11" s="27" t="s">
        <v>298</v>
      </c>
      <c r="W11" s="3" t="s">
        <v>3</v>
      </c>
      <c r="X11" s="6">
        <v>3</v>
      </c>
      <c r="Y11" s="3" t="s">
        <v>12</v>
      </c>
      <c r="Z11" s="31" t="s">
        <v>304</v>
      </c>
    </row>
    <row r="12" spans="1:28" x14ac:dyDescent="0.15">
      <c r="A12" s="73" t="s">
        <v>205</v>
      </c>
      <c r="B12" s="50">
        <v>41508</v>
      </c>
      <c r="C12" s="88">
        <v>23</v>
      </c>
      <c r="D12" s="88">
        <v>8</v>
      </c>
      <c r="E12" s="88" t="s">
        <v>559</v>
      </c>
      <c r="F12" s="85" t="s">
        <v>411</v>
      </c>
      <c r="G12" s="10" t="s">
        <v>190</v>
      </c>
      <c r="H12" s="10" t="s">
        <v>547</v>
      </c>
      <c r="I12" s="10" t="s">
        <v>86</v>
      </c>
      <c r="J12" s="4" t="s">
        <v>48</v>
      </c>
      <c r="K12" s="3" t="s">
        <v>45</v>
      </c>
      <c r="L12" s="24" t="s">
        <v>5</v>
      </c>
      <c r="M12" s="10" t="s">
        <v>320</v>
      </c>
      <c r="N12" s="10">
        <f t="shared" si="0"/>
        <v>1</v>
      </c>
      <c r="O12" s="3" t="s">
        <v>0</v>
      </c>
      <c r="P12" s="11" t="s">
        <v>133</v>
      </c>
      <c r="Q12" s="88">
        <v>1</v>
      </c>
      <c r="R12" s="88">
        <v>19</v>
      </c>
      <c r="S12" s="91">
        <v>32.33</v>
      </c>
      <c r="T12" s="21">
        <v>24.554430379746833</v>
      </c>
      <c r="U12" s="35">
        <v>321</v>
      </c>
      <c r="V12" s="27" t="s">
        <v>299</v>
      </c>
      <c r="W12" s="3" t="s">
        <v>3</v>
      </c>
      <c r="X12" s="6">
        <v>0</v>
      </c>
      <c r="Y12" s="3" t="s">
        <v>8</v>
      </c>
      <c r="Z12" s="31" t="s">
        <v>5</v>
      </c>
    </row>
    <row r="13" spans="1:28" x14ac:dyDescent="0.15">
      <c r="A13" s="73" t="s">
        <v>206</v>
      </c>
      <c r="B13" s="50">
        <v>41494</v>
      </c>
      <c r="C13" s="88">
        <v>9</v>
      </c>
      <c r="D13" s="88">
        <v>8</v>
      </c>
      <c r="E13" s="88" t="s">
        <v>559</v>
      </c>
      <c r="F13" s="85" t="s">
        <v>411</v>
      </c>
      <c r="G13" s="10" t="s">
        <v>190</v>
      </c>
      <c r="H13" s="10" t="s">
        <v>547</v>
      </c>
      <c r="I13" s="10" t="s">
        <v>9</v>
      </c>
      <c r="J13" s="4" t="s">
        <v>48</v>
      </c>
      <c r="K13" s="3" t="s">
        <v>35</v>
      </c>
      <c r="L13" s="24" t="s">
        <v>316</v>
      </c>
      <c r="M13" s="10" t="s">
        <v>320</v>
      </c>
      <c r="N13" s="10">
        <f t="shared" si="0"/>
        <v>1</v>
      </c>
      <c r="O13" s="3" t="s">
        <v>0</v>
      </c>
      <c r="P13" s="11" t="s">
        <v>134</v>
      </c>
      <c r="Q13" s="88">
        <v>1</v>
      </c>
      <c r="R13" s="88">
        <v>36</v>
      </c>
      <c r="S13" s="91">
        <v>36.409999999999997</v>
      </c>
      <c r="T13" s="21">
        <v>22.756249999999998</v>
      </c>
      <c r="U13" s="35">
        <v>359</v>
      </c>
      <c r="V13" s="27" t="s">
        <v>418</v>
      </c>
      <c r="W13" s="3"/>
      <c r="X13" s="6">
        <v>3</v>
      </c>
      <c r="Y13" s="3" t="s">
        <v>5</v>
      </c>
      <c r="Z13" s="31"/>
    </row>
    <row r="14" spans="1:28" x14ac:dyDescent="0.15">
      <c r="A14" s="78" t="s">
        <v>207</v>
      </c>
      <c r="B14" s="50">
        <v>41490</v>
      </c>
      <c r="C14" s="88">
        <v>5</v>
      </c>
      <c r="D14" s="88">
        <v>8</v>
      </c>
      <c r="E14" s="88" t="s">
        <v>559</v>
      </c>
      <c r="F14" s="85" t="s">
        <v>411</v>
      </c>
      <c r="G14" s="15" t="s">
        <v>188</v>
      </c>
      <c r="H14" s="10" t="s">
        <v>546</v>
      </c>
      <c r="I14" s="15" t="s">
        <v>13</v>
      </c>
      <c r="J14" s="17" t="s">
        <v>48</v>
      </c>
      <c r="K14" s="16" t="s">
        <v>35</v>
      </c>
      <c r="L14" s="39" t="s">
        <v>313</v>
      </c>
      <c r="M14" s="15" t="s">
        <v>320</v>
      </c>
      <c r="N14" s="10">
        <f t="shared" si="0"/>
        <v>1</v>
      </c>
      <c r="O14" s="16" t="s">
        <v>0</v>
      </c>
      <c r="P14" s="20" t="s">
        <v>135</v>
      </c>
      <c r="Q14" s="88">
        <v>2</v>
      </c>
      <c r="R14" s="88">
        <v>12</v>
      </c>
      <c r="S14" s="92">
        <v>47.05</v>
      </c>
      <c r="T14" s="38">
        <v>21.386363636363633</v>
      </c>
      <c r="U14" s="37">
        <v>489</v>
      </c>
      <c r="V14" s="28" t="s">
        <v>300</v>
      </c>
      <c r="W14" s="16" t="s">
        <v>3</v>
      </c>
      <c r="X14" s="18">
        <v>3</v>
      </c>
      <c r="Y14" s="16" t="s">
        <v>8</v>
      </c>
      <c r="Z14" s="34" t="s">
        <v>5</v>
      </c>
    </row>
    <row r="15" spans="1:28" x14ac:dyDescent="0.15">
      <c r="A15" s="77" t="s">
        <v>208</v>
      </c>
      <c r="B15" s="50">
        <v>41483</v>
      </c>
      <c r="C15" s="88">
        <v>29</v>
      </c>
      <c r="D15" s="88">
        <v>7</v>
      </c>
      <c r="E15" s="88" t="s">
        <v>558</v>
      </c>
      <c r="F15" s="85" t="s">
        <v>411</v>
      </c>
      <c r="G15" s="10" t="s">
        <v>188</v>
      </c>
      <c r="H15" s="10" t="s">
        <v>546</v>
      </c>
      <c r="I15" s="10" t="s">
        <v>14</v>
      </c>
      <c r="J15" s="4" t="s">
        <v>48</v>
      </c>
      <c r="K15" s="3" t="s">
        <v>35</v>
      </c>
      <c r="L15" s="24" t="s">
        <v>317</v>
      </c>
      <c r="M15" s="10" t="s">
        <v>320</v>
      </c>
      <c r="N15" s="10">
        <f t="shared" si="0"/>
        <v>1</v>
      </c>
      <c r="O15" s="3" t="s">
        <v>0</v>
      </c>
      <c r="P15" s="11" t="s">
        <v>136</v>
      </c>
      <c r="Q15" s="88">
        <v>2</v>
      </c>
      <c r="R15" s="88">
        <v>27</v>
      </c>
      <c r="S15" s="91">
        <v>54.95</v>
      </c>
      <c r="T15" s="21">
        <v>22.428571428571427</v>
      </c>
      <c r="U15" s="35">
        <v>698</v>
      </c>
      <c r="V15" s="27" t="s">
        <v>275</v>
      </c>
      <c r="W15" s="3" t="s">
        <v>3</v>
      </c>
      <c r="X15" s="6">
        <v>4</v>
      </c>
      <c r="Y15" s="3" t="s">
        <v>8</v>
      </c>
      <c r="Z15" s="31" t="s">
        <v>5</v>
      </c>
    </row>
    <row r="16" spans="1:28" x14ac:dyDescent="0.15">
      <c r="A16" s="77" t="s">
        <v>209</v>
      </c>
      <c r="B16" s="50">
        <v>41479</v>
      </c>
      <c r="C16" s="88">
        <v>25</v>
      </c>
      <c r="D16" s="88">
        <v>7</v>
      </c>
      <c r="E16" s="88" t="s">
        <v>558</v>
      </c>
      <c r="F16" s="85" t="s">
        <v>411</v>
      </c>
      <c r="G16" s="10" t="s">
        <v>192</v>
      </c>
      <c r="H16" s="10" t="s">
        <v>547</v>
      </c>
      <c r="I16" s="10" t="s">
        <v>87</v>
      </c>
      <c r="J16" s="4" t="s">
        <v>48</v>
      </c>
      <c r="K16" s="3" t="s">
        <v>35</v>
      </c>
      <c r="L16" s="24" t="s">
        <v>5</v>
      </c>
      <c r="M16" s="10" t="s">
        <v>320</v>
      </c>
      <c r="N16" s="10">
        <f t="shared" si="0"/>
        <v>1</v>
      </c>
      <c r="O16" s="3" t="s">
        <v>0</v>
      </c>
      <c r="P16" s="11" t="s">
        <v>137</v>
      </c>
      <c r="Q16" s="88">
        <v>1</v>
      </c>
      <c r="R16" s="88">
        <v>42</v>
      </c>
      <c r="S16" s="91">
        <v>38.99</v>
      </c>
      <c r="T16" s="21">
        <v>22.935294117647061</v>
      </c>
      <c r="U16" s="35">
        <v>398</v>
      </c>
      <c r="V16" s="27" t="s">
        <v>301</v>
      </c>
      <c r="W16" s="3" t="s">
        <v>3</v>
      </c>
      <c r="X16" s="6">
        <v>5</v>
      </c>
      <c r="Y16" s="3" t="s">
        <v>8</v>
      </c>
      <c r="Z16" s="31" t="s">
        <v>305</v>
      </c>
    </row>
    <row r="17" spans="1:26" x14ac:dyDescent="0.15">
      <c r="A17" s="77" t="s">
        <v>210</v>
      </c>
      <c r="B17" s="50">
        <v>41470</v>
      </c>
      <c r="C17" s="88">
        <v>16</v>
      </c>
      <c r="D17" s="88">
        <v>7</v>
      </c>
      <c r="E17" s="88" t="s">
        <v>558</v>
      </c>
      <c r="F17" s="85" t="s">
        <v>411</v>
      </c>
      <c r="G17" s="10" t="s">
        <v>189</v>
      </c>
      <c r="H17" s="10" t="s">
        <v>546</v>
      </c>
      <c r="I17" s="10" t="s">
        <v>88</v>
      </c>
      <c r="J17" s="4" t="s">
        <v>29</v>
      </c>
      <c r="K17" s="3" t="s">
        <v>48</v>
      </c>
      <c r="L17" s="24" t="s">
        <v>5</v>
      </c>
      <c r="M17" s="10" t="s">
        <v>321</v>
      </c>
      <c r="N17" s="10">
        <f t="shared" si="0"/>
        <v>0</v>
      </c>
      <c r="O17" s="3" t="s">
        <v>56</v>
      </c>
      <c r="P17" s="11" t="s">
        <v>138</v>
      </c>
      <c r="Q17" s="88">
        <v>1</v>
      </c>
      <c r="R17" s="88">
        <v>12</v>
      </c>
      <c r="S17" s="91">
        <v>26.56</v>
      </c>
      <c r="T17" s="21">
        <v>22.133333333333333</v>
      </c>
      <c r="U17" s="35">
        <v>236</v>
      </c>
      <c r="V17" s="27" t="s">
        <v>275</v>
      </c>
      <c r="W17" s="3" t="s">
        <v>3</v>
      </c>
      <c r="X17" s="6">
        <v>5</v>
      </c>
      <c r="Y17" s="3" t="s">
        <v>5</v>
      </c>
      <c r="Z17" s="31" t="s">
        <v>72</v>
      </c>
    </row>
    <row r="18" spans="1:26" x14ac:dyDescent="0.15">
      <c r="A18" s="76" t="s">
        <v>211</v>
      </c>
      <c r="B18" s="50">
        <v>41450</v>
      </c>
      <c r="C18" s="88">
        <v>26</v>
      </c>
      <c r="D18" s="88">
        <v>6</v>
      </c>
      <c r="E18" s="88" t="s">
        <v>557</v>
      </c>
      <c r="F18" s="85" t="s">
        <v>411</v>
      </c>
      <c r="G18" s="10" t="s">
        <v>193</v>
      </c>
      <c r="H18" s="10" t="s">
        <v>547</v>
      </c>
      <c r="I18" s="10" t="s">
        <v>89</v>
      </c>
      <c r="J18" s="4" t="s">
        <v>29</v>
      </c>
      <c r="K18" s="3" t="s">
        <v>52</v>
      </c>
      <c r="L18" s="24" t="s">
        <v>5</v>
      </c>
      <c r="M18" s="10" t="s">
        <v>126</v>
      </c>
      <c r="N18" s="10">
        <f t="shared" si="0"/>
        <v>0</v>
      </c>
      <c r="O18" s="3" t="s">
        <v>56</v>
      </c>
      <c r="P18" s="11" t="s">
        <v>139</v>
      </c>
      <c r="Q18" s="88">
        <v>0</v>
      </c>
      <c r="R18" s="88">
        <v>45</v>
      </c>
      <c r="S18" s="91">
        <v>11.62</v>
      </c>
      <c r="T18" s="21">
        <v>15.493333333333332</v>
      </c>
      <c r="U18" s="35">
        <v>79</v>
      </c>
      <c r="V18" s="27" t="s">
        <v>302</v>
      </c>
      <c r="W18" s="3" t="s">
        <v>3</v>
      </c>
      <c r="X18" s="6">
        <v>5</v>
      </c>
      <c r="Y18" s="3" t="s">
        <v>15</v>
      </c>
      <c r="Z18" s="31" t="s">
        <v>59</v>
      </c>
    </row>
    <row r="19" spans="1:26" x14ac:dyDescent="0.15">
      <c r="A19" s="76" t="s">
        <v>212</v>
      </c>
      <c r="B19" s="50">
        <v>41444</v>
      </c>
      <c r="C19" s="88">
        <v>20</v>
      </c>
      <c r="D19" s="88">
        <v>6</v>
      </c>
      <c r="E19" s="88" t="s">
        <v>557</v>
      </c>
      <c r="F19" s="85" t="s">
        <v>411</v>
      </c>
      <c r="G19" s="10" t="s">
        <v>192</v>
      </c>
      <c r="H19" s="10" t="s">
        <v>547</v>
      </c>
      <c r="I19" s="10" t="s">
        <v>90</v>
      </c>
      <c r="J19" s="4" t="s">
        <v>30</v>
      </c>
      <c r="K19" s="3" t="s">
        <v>29</v>
      </c>
      <c r="L19" s="24" t="s">
        <v>5</v>
      </c>
      <c r="M19" s="10" t="s">
        <v>125</v>
      </c>
      <c r="N19" s="10">
        <f t="shared" si="0"/>
        <v>0</v>
      </c>
      <c r="O19" s="3" t="s">
        <v>56</v>
      </c>
      <c r="P19" s="11" t="s">
        <v>140</v>
      </c>
      <c r="Q19" s="88">
        <v>0</v>
      </c>
      <c r="R19" s="88">
        <v>42</v>
      </c>
      <c r="S19" s="91">
        <v>13.05</v>
      </c>
      <c r="T19" s="21">
        <v>18.642857142857146</v>
      </c>
      <c r="U19" s="35">
        <v>92</v>
      </c>
      <c r="V19" s="27">
        <v>0</v>
      </c>
      <c r="W19" s="3" t="s">
        <v>3</v>
      </c>
      <c r="X19" s="6">
        <v>4</v>
      </c>
      <c r="Y19" s="3" t="s">
        <v>5</v>
      </c>
      <c r="Z19" s="31" t="s">
        <v>5</v>
      </c>
    </row>
    <row r="20" spans="1:26" x14ac:dyDescent="0.15">
      <c r="A20" s="76" t="s">
        <v>212</v>
      </c>
      <c r="B20" s="50">
        <v>41444</v>
      </c>
      <c r="C20" s="88">
        <v>20</v>
      </c>
      <c r="D20" s="88">
        <v>6</v>
      </c>
      <c r="E20" s="88" t="s">
        <v>557</v>
      </c>
      <c r="F20" s="85" t="s">
        <v>411</v>
      </c>
      <c r="G20" s="10" t="s">
        <v>192</v>
      </c>
      <c r="H20" s="10" t="s">
        <v>547</v>
      </c>
      <c r="I20" s="10" t="s">
        <v>17</v>
      </c>
      <c r="J20" s="4" t="s">
        <v>29</v>
      </c>
      <c r="K20" s="3" t="s">
        <v>30</v>
      </c>
      <c r="L20" s="24" t="s">
        <v>5</v>
      </c>
      <c r="M20" s="10" t="s">
        <v>125</v>
      </c>
      <c r="N20" s="10">
        <f t="shared" si="0"/>
        <v>0</v>
      </c>
      <c r="O20" s="3" t="s">
        <v>56</v>
      </c>
      <c r="P20" s="11" t="s">
        <v>74</v>
      </c>
      <c r="Q20" s="88">
        <v>0</v>
      </c>
      <c r="R20" s="88">
        <v>38</v>
      </c>
      <c r="S20" s="91">
        <v>11.9</v>
      </c>
      <c r="T20" s="21">
        <v>18.789473684210527</v>
      </c>
      <c r="U20" s="35">
        <v>78</v>
      </c>
      <c r="V20" s="27">
        <v>0</v>
      </c>
      <c r="W20" s="3" t="s">
        <v>3</v>
      </c>
      <c r="X20" s="6">
        <v>2</v>
      </c>
      <c r="Y20" s="3" t="s">
        <v>5</v>
      </c>
      <c r="Z20" s="31" t="s">
        <v>5</v>
      </c>
    </row>
    <row r="21" spans="1:26" x14ac:dyDescent="0.15">
      <c r="A21" s="76" t="s">
        <v>213</v>
      </c>
      <c r="B21" s="50">
        <v>41432</v>
      </c>
      <c r="C21" s="88">
        <v>8</v>
      </c>
      <c r="D21" s="88">
        <v>6</v>
      </c>
      <c r="E21" s="88" t="s">
        <v>557</v>
      </c>
      <c r="F21" s="85" t="s">
        <v>411</v>
      </c>
      <c r="G21" s="10" t="s">
        <v>194</v>
      </c>
      <c r="H21" s="10" t="s">
        <v>547</v>
      </c>
      <c r="I21" s="10" t="s">
        <v>16</v>
      </c>
      <c r="J21" s="4" t="s">
        <v>30</v>
      </c>
      <c r="K21" s="3" t="s">
        <v>29</v>
      </c>
      <c r="L21" s="24" t="s">
        <v>5</v>
      </c>
      <c r="M21" s="10" t="s">
        <v>125</v>
      </c>
      <c r="N21" s="10">
        <f t="shared" si="0"/>
        <v>0</v>
      </c>
      <c r="O21" s="3" t="s">
        <v>56</v>
      </c>
      <c r="P21" s="11" t="s">
        <v>163</v>
      </c>
      <c r="Q21" s="88">
        <v>0</v>
      </c>
      <c r="R21" s="88">
        <v>48</v>
      </c>
      <c r="S21" s="91">
        <v>12.9</v>
      </c>
      <c r="T21" s="21">
        <v>16.125</v>
      </c>
      <c r="U21" s="35">
        <v>102</v>
      </c>
      <c r="V21" s="27">
        <v>0</v>
      </c>
      <c r="W21" s="3" t="s">
        <v>3</v>
      </c>
      <c r="X21" s="6">
        <v>1</v>
      </c>
      <c r="Y21" s="3" t="s">
        <v>5</v>
      </c>
      <c r="Z21" s="31" t="s">
        <v>5</v>
      </c>
    </row>
    <row r="22" spans="1:26" x14ac:dyDescent="0.15">
      <c r="A22" s="76" t="s">
        <v>213</v>
      </c>
      <c r="B22" s="50">
        <v>41432</v>
      </c>
      <c r="C22" s="88">
        <v>8</v>
      </c>
      <c r="D22" s="88">
        <v>6</v>
      </c>
      <c r="E22" s="88" t="s">
        <v>557</v>
      </c>
      <c r="F22" s="85" t="s">
        <v>411</v>
      </c>
      <c r="G22" s="10" t="s">
        <v>194</v>
      </c>
      <c r="H22" s="10" t="s">
        <v>547</v>
      </c>
      <c r="I22" s="10" t="s">
        <v>17</v>
      </c>
      <c r="J22" s="4" t="s">
        <v>29</v>
      </c>
      <c r="K22" s="3" t="s">
        <v>30</v>
      </c>
      <c r="L22" s="24" t="s">
        <v>5</v>
      </c>
      <c r="M22" s="10" t="s">
        <v>125</v>
      </c>
      <c r="N22" s="10">
        <f t="shared" si="0"/>
        <v>0</v>
      </c>
      <c r="O22" s="3" t="s">
        <v>56</v>
      </c>
      <c r="P22" s="11" t="s">
        <v>164</v>
      </c>
      <c r="Q22" s="88">
        <v>0</v>
      </c>
      <c r="R22" s="88">
        <v>37</v>
      </c>
      <c r="S22" s="91">
        <v>11.57</v>
      </c>
      <c r="T22" s="21">
        <v>18.762162162162163</v>
      </c>
      <c r="U22" s="35">
        <v>82</v>
      </c>
      <c r="V22" s="27">
        <v>0</v>
      </c>
      <c r="W22" s="3" t="s">
        <v>3</v>
      </c>
      <c r="X22" s="6">
        <v>2</v>
      </c>
      <c r="Y22" s="3" t="s">
        <v>5</v>
      </c>
      <c r="Z22" s="31" t="s">
        <v>5</v>
      </c>
    </row>
    <row r="23" spans="1:26" x14ac:dyDescent="0.15">
      <c r="A23" s="76" t="s">
        <v>214</v>
      </c>
      <c r="B23" s="50">
        <v>41430</v>
      </c>
      <c r="C23" s="88">
        <v>6</v>
      </c>
      <c r="D23" s="88">
        <v>6</v>
      </c>
      <c r="E23" s="88" t="s">
        <v>557</v>
      </c>
      <c r="F23" s="85" t="s">
        <v>411</v>
      </c>
      <c r="G23" s="10" t="s">
        <v>192</v>
      </c>
      <c r="H23" s="10" t="s">
        <v>547</v>
      </c>
      <c r="I23" s="10" t="s">
        <v>16</v>
      </c>
      <c r="J23" s="4" t="s">
        <v>30</v>
      </c>
      <c r="K23" s="3" t="s">
        <v>29</v>
      </c>
      <c r="L23" s="24" t="s">
        <v>5</v>
      </c>
      <c r="M23" s="10" t="s">
        <v>125</v>
      </c>
      <c r="N23" s="10">
        <f t="shared" si="0"/>
        <v>0</v>
      </c>
      <c r="O23" s="3" t="s">
        <v>56</v>
      </c>
      <c r="P23" s="11" t="s">
        <v>165</v>
      </c>
      <c r="Q23" s="88">
        <v>0</v>
      </c>
      <c r="R23" s="88">
        <v>52</v>
      </c>
      <c r="S23" s="91">
        <v>15.24</v>
      </c>
      <c r="T23" s="21">
        <v>17.584615384615383</v>
      </c>
      <c r="U23" s="35">
        <v>103</v>
      </c>
      <c r="V23" s="27">
        <v>0</v>
      </c>
      <c r="W23" s="3" t="s">
        <v>3</v>
      </c>
      <c r="X23" s="6">
        <v>2</v>
      </c>
      <c r="Y23" s="3" t="s">
        <v>5</v>
      </c>
      <c r="Z23" s="31" t="s">
        <v>5</v>
      </c>
    </row>
    <row r="24" spans="1:26" x14ac:dyDescent="0.15">
      <c r="A24" s="76" t="s">
        <v>214</v>
      </c>
      <c r="B24" s="50">
        <v>41430</v>
      </c>
      <c r="C24" s="88">
        <v>6</v>
      </c>
      <c r="D24" s="88">
        <v>6</v>
      </c>
      <c r="E24" s="88" t="s">
        <v>557</v>
      </c>
      <c r="F24" s="85" t="s">
        <v>411</v>
      </c>
      <c r="G24" s="10" t="s">
        <v>192</v>
      </c>
      <c r="H24" s="10" t="s">
        <v>547</v>
      </c>
      <c r="I24" s="10" t="s">
        <v>17</v>
      </c>
      <c r="J24" s="4" t="s">
        <v>29</v>
      </c>
      <c r="K24" s="3" t="s">
        <v>30</v>
      </c>
      <c r="L24" s="24" t="s">
        <v>5</v>
      </c>
      <c r="M24" s="10" t="s">
        <v>125</v>
      </c>
      <c r="N24" s="10">
        <f t="shared" si="0"/>
        <v>0</v>
      </c>
      <c r="O24" s="3" t="s">
        <v>56</v>
      </c>
      <c r="P24" s="11" t="s">
        <v>164</v>
      </c>
      <c r="Q24" s="88">
        <v>0</v>
      </c>
      <c r="R24" s="88">
        <v>37</v>
      </c>
      <c r="S24" s="91">
        <v>11.74</v>
      </c>
      <c r="T24" s="21">
        <v>19.037837837837838</v>
      </c>
      <c r="U24" s="35">
        <v>84</v>
      </c>
      <c r="V24" s="27">
        <v>0</v>
      </c>
      <c r="W24" s="3" t="s">
        <v>3</v>
      </c>
      <c r="X24" s="6">
        <v>5</v>
      </c>
      <c r="Y24" s="3" t="s">
        <v>5</v>
      </c>
      <c r="Z24" s="31" t="s">
        <v>5</v>
      </c>
    </row>
    <row r="25" spans="1:26" x14ac:dyDescent="0.15">
      <c r="A25" s="76" t="s">
        <v>215</v>
      </c>
      <c r="B25" s="50">
        <v>41428</v>
      </c>
      <c r="C25" s="88">
        <v>4</v>
      </c>
      <c r="D25" s="88">
        <v>6</v>
      </c>
      <c r="E25" s="88" t="s">
        <v>557</v>
      </c>
      <c r="F25" s="85" t="s">
        <v>411</v>
      </c>
      <c r="G25" s="10" t="s">
        <v>189</v>
      </c>
      <c r="H25" s="10" t="s">
        <v>546</v>
      </c>
      <c r="I25" s="10" t="s">
        <v>18</v>
      </c>
      <c r="J25" s="4" t="s">
        <v>29</v>
      </c>
      <c r="K25" s="3" t="s">
        <v>35</v>
      </c>
      <c r="L25" s="24" t="s">
        <v>318</v>
      </c>
      <c r="M25" s="10" t="s">
        <v>320</v>
      </c>
      <c r="N25" s="10">
        <f t="shared" si="0"/>
        <v>1</v>
      </c>
      <c r="O25" s="3" t="s">
        <v>0</v>
      </c>
      <c r="P25" s="11" t="s">
        <v>141</v>
      </c>
      <c r="Q25" s="88">
        <v>1</v>
      </c>
      <c r="R25" s="88">
        <v>56</v>
      </c>
      <c r="S25" s="91">
        <v>45.64</v>
      </c>
      <c r="T25" s="21">
        <v>23.606896551724137</v>
      </c>
      <c r="U25" s="35">
        <v>378</v>
      </c>
      <c r="V25" s="27">
        <v>0</v>
      </c>
      <c r="W25" s="3" t="s">
        <v>3</v>
      </c>
      <c r="X25" s="6">
        <v>6</v>
      </c>
      <c r="Y25" s="3" t="s">
        <v>8</v>
      </c>
      <c r="Z25" s="31" t="s">
        <v>5</v>
      </c>
    </row>
    <row r="26" spans="1:26" x14ac:dyDescent="0.15">
      <c r="A26" s="75" t="s">
        <v>216</v>
      </c>
      <c r="B26" s="50">
        <v>41414</v>
      </c>
      <c r="C26" s="88">
        <v>21</v>
      </c>
      <c r="D26" s="88">
        <v>5</v>
      </c>
      <c r="E26" s="88" t="s">
        <v>402</v>
      </c>
      <c r="F26" s="85" t="s">
        <v>411</v>
      </c>
      <c r="G26" s="10" t="s">
        <v>189</v>
      </c>
      <c r="H26" s="10" t="s">
        <v>546</v>
      </c>
      <c r="I26" s="10" t="s">
        <v>19</v>
      </c>
      <c r="J26" s="4" t="s">
        <v>29</v>
      </c>
      <c r="K26" s="3" t="s">
        <v>53</v>
      </c>
      <c r="L26" s="24" t="s">
        <v>5</v>
      </c>
      <c r="M26" s="10" t="s">
        <v>126</v>
      </c>
      <c r="N26" s="10">
        <f t="shared" si="0"/>
        <v>0</v>
      </c>
      <c r="O26" s="3" t="s">
        <v>0</v>
      </c>
      <c r="P26" s="11" t="s">
        <v>166</v>
      </c>
      <c r="Q26" s="88">
        <v>0</v>
      </c>
      <c r="R26" s="88">
        <v>34</v>
      </c>
      <c r="S26" s="91">
        <v>10.51</v>
      </c>
      <c r="T26" s="21">
        <v>18.547058823529412</v>
      </c>
      <c r="U26" s="35">
        <v>70</v>
      </c>
      <c r="V26" s="27">
        <v>0</v>
      </c>
      <c r="W26" s="3" t="s">
        <v>3</v>
      </c>
      <c r="X26" s="6">
        <v>3</v>
      </c>
      <c r="Y26" s="3" t="s">
        <v>20</v>
      </c>
      <c r="Z26" s="31" t="s">
        <v>5</v>
      </c>
    </row>
    <row r="27" spans="1:26" x14ac:dyDescent="0.15">
      <c r="A27" s="75" t="s">
        <v>216</v>
      </c>
      <c r="B27" s="50">
        <v>41414</v>
      </c>
      <c r="C27" s="88">
        <v>21</v>
      </c>
      <c r="D27" s="88">
        <v>5</v>
      </c>
      <c r="E27" s="88" t="s">
        <v>402</v>
      </c>
      <c r="F27" s="85" t="s">
        <v>411</v>
      </c>
      <c r="G27" s="10" t="s">
        <v>189</v>
      </c>
      <c r="H27" s="10" t="s">
        <v>546</v>
      </c>
      <c r="I27" s="10" t="s">
        <v>91</v>
      </c>
      <c r="J27" s="4" t="s">
        <v>29</v>
      </c>
      <c r="K27" s="3" t="s">
        <v>54</v>
      </c>
      <c r="L27" s="24" t="s">
        <v>5</v>
      </c>
      <c r="M27" s="10" t="s">
        <v>320</v>
      </c>
      <c r="N27" s="10">
        <f t="shared" si="0"/>
        <v>1</v>
      </c>
      <c r="O27" s="3" t="s">
        <v>0</v>
      </c>
      <c r="P27" s="11" t="s">
        <v>142</v>
      </c>
      <c r="Q27" s="88">
        <v>1</v>
      </c>
      <c r="R27" s="88">
        <v>51</v>
      </c>
      <c r="S27" s="91">
        <v>40.39</v>
      </c>
      <c r="T27" s="21">
        <v>21.83243243243243</v>
      </c>
      <c r="U27" s="35">
        <v>209</v>
      </c>
      <c r="V27" s="27" t="s">
        <v>273</v>
      </c>
      <c r="W27" s="3" t="s">
        <v>3</v>
      </c>
      <c r="X27" s="6">
        <v>2</v>
      </c>
      <c r="Y27" s="3" t="s">
        <v>8</v>
      </c>
      <c r="Z27" s="31" t="s">
        <v>5</v>
      </c>
    </row>
    <row r="28" spans="1:26" x14ac:dyDescent="0.15">
      <c r="A28" s="75" t="s">
        <v>217</v>
      </c>
      <c r="B28" s="50">
        <v>41410</v>
      </c>
      <c r="C28" s="88">
        <v>17</v>
      </c>
      <c r="D28" s="88">
        <v>5</v>
      </c>
      <c r="E28" s="88" t="s">
        <v>402</v>
      </c>
      <c r="F28" s="85" t="s">
        <v>411</v>
      </c>
      <c r="G28" s="10" t="s">
        <v>190</v>
      </c>
      <c r="H28" s="10" t="s">
        <v>547</v>
      </c>
      <c r="I28" s="10" t="s">
        <v>21</v>
      </c>
      <c r="J28" s="4" t="s">
        <v>30</v>
      </c>
      <c r="K28" s="3" t="s">
        <v>29</v>
      </c>
      <c r="L28" s="24" t="s">
        <v>5</v>
      </c>
      <c r="M28" s="10" t="s">
        <v>125</v>
      </c>
      <c r="N28" s="10">
        <f t="shared" si="0"/>
        <v>0</v>
      </c>
      <c r="O28" s="3" t="s">
        <v>56</v>
      </c>
      <c r="P28" s="11" t="s">
        <v>139</v>
      </c>
      <c r="Q28" s="88">
        <v>0</v>
      </c>
      <c r="R28" s="88">
        <v>45</v>
      </c>
      <c r="S28" s="91">
        <v>14.83</v>
      </c>
      <c r="T28" s="21">
        <v>19.773333333333333</v>
      </c>
      <c r="U28" s="35">
        <v>81</v>
      </c>
      <c r="V28" s="27">
        <v>0</v>
      </c>
      <c r="W28" s="3" t="s">
        <v>3</v>
      </c>
      <c r="X28" s="6">
        <v>2</v>
      </c>
      <c r="Y28" s="3" t="s">
        <v>5</v>
      </c>
      <c r="Z28" s="31" t="s">
        <v>5</v>
      </c>
    </row>
    <row r="29" spans="1:26" x14ac:dyDescent="0.15">
      <c r="A29" s="75" t="s">
        <v>217</v>
      </c>
      <c r="B29" s="50">
        <v>41410</v>
      </c>
      <c r="C29" s="88">
        <v>17</v>
      </c>
      <c r="D29" s="88">
        <v>5</v>
      </c>
      <c r="E29" s="88" t="s">
        <v>402</v>
      </c>
      <c r="F29" s="85" t="s">
        <v>411</v>
      </c>
      <c r="G29" s="10" t="s">
        <v>190</v>
      </c>
      <c r="H29" s="10" t="s">
        <v>547</v>
      </c>
      <c r="I29" s="10" t="s">
        <v>23</v>
      </c>
      <c r="J29" s="4" t="s">
        <v>29</v>
      </c>
      <c r="K29" s="3" t="s">
        <v>30</v>
      </c>
      <c r="L29" s="24" t="s">
        <v>5</v>
      </c>
      <c r="M29" s="10" t="s">
        <v>125</v>
      </c>
      <c r="N29" s="10">
        <f t="shared" si="0"/>
        <v>0</v>
      </c>
      <c r="O29" s="3" t="s">
        <v>56</v>
      </c>
      <c r="P29" s="11" t="s">
        <v>167</v>
      </c>
      <c r="Q29" s="88">
        <v>0</v>
      </c>
      <c r="R29" s="88">
        <v>39</v>
      </c>
      <c r="S29" s="91">
        <v>12.85</v>
      </c>
      <c r="T29" s="21">
        <v>19.769230769230766</v>
      </c>
      <c r="U29" s="35">
        <v>71</v>
      </c>
      <c r="V29" s="27">
        <v>0</v>
      </c>
      <c r="W29" s="3" t="s">
        <v>3</v>
      </c>
      <c r="X29" s="6">
        <v>2</v>
      </c>
      <c r="Y29" s="3" t="s">
        <v>5</v>
      </c>
      <c r="Z29" s="31" t="s">
        <v>5</v>
      </c>
    </row>
    <row r="30" spans="1:26" x14ac:dyDescent="0.15">
      <c r="A30" s="75" t="s">
        <v>218</v>
      </c>
      <c r="B30" s="50">
        <v>41407</v>
      </c>
      <c r="C30" s="88">
        <v>14</v>
      </c>
      <c r="D30" s="88">
        <v>5</v>
      </c>
      <c r="E30" s="88" t="s">
        <v>402</v>
      </c>
      <c r="F30" s="85" t="s">
        <v>411</v>
      </c>
      <c r="G30" s="10" t="s">
        <v>189</v>
      </c>
      <c r="H30" s="10" t="s">
        <v>546</v>
      </c>
      <c r="I30" s="10" t="s">
        <v>19</v>
      </c>
      <c r="J30" s="4" t="s">
        <v>29</v>
      </c>
      <c r="K30" s="3" t="s">
        <v>53</v>
      </c>
      <c r="L30" s="24" t="s">
        <v>5</v>
      </c>
      <c r="M30" s="10" t="s">
        <v>126</v>
      </c>
      <c r="N30" s="10">
        <f t="shared" si="0"/>
        <v>0</v>
      </c>
      <c r="O30" s="3" t="s">
        <v>0</v>
      </c>
      <c r="P30" s="11" t="s">
        <v>168</v>
      </c>
      <c r="Q30" s="88">
        <v>0</v>
      </c>
      <c r="R30" s="88">
        <v>44</v>
      </c>
      <c r="S30" s="91">
        <v>14.42</v>
      </c>
      <c r="T30" s="21">
        <v>19.663636363636364</v>
      </c>
      <c r="U30" s="35">
        <v>87</v>
      </c>
      <c r="V30" s="27">
        <v>0</v>
      </c>
      <c r="W30" s="3" t="s">
        <v>3</v>
      </c>
      <c r="X30" s="6">
        <v>2</v>
      </c>
      <c r="Y30" s="3" t="s">
        <v>20</v>
      </c>
      <c r="Z30" s="31" t="s">
        <v>5</v>
      </c>
    </row>
    <row r="31" spans="1:26" x14ac:dyDescent="0.15">
      <c r="A31" s="75" t="s">
        <v>218</v>
      </c>
      <c r="B31" s="50">
        <v>41407</v>
      </c>
      <c r="C31" s="88">
        <v>14</v>
      </c>
      <c r="D31" s="88">
        <v>5</v>
      </c>
      <c r="E31" s="88" t="s">
        <v>402</v>
      </c>
      <c r="F31" s="85" t="s">
        <v>411</v>
      </c>
      <c r="G31" s="10" t="s">
        <v>189</v>
      </c>
      <c r="H31" s="10" t="s">
        <v>546</v>
      </c>
      <c r="I31" s="10" t="s">
        <v>92</v>
      </c>
      <c r="J31" s="4" t="s">
        <v>29</v>
      </c>
      <c r="K31" s="3" t="s">
        <v>35</v>
      </c>
      <c r="L31" s="24" t="s">
        <v>5</v>
      </c>
      <c r="M31" s="10" t="s">
        <v>320</v>
      </c>
      <c r="N31" s="10">
        <f t="shared" si="0"/>
        <v>1</v>
      </c>
      <c r="O31" s="3" t="s">
        <v>0</v>
      </c>
      <c r="P31" s="11" t="s">
        <v>143</v>
      </c>
      <c r="Q31" s="88">
        <v>1</v>
      </c>
      <c r="R31" s="88">
        <v>58</v>
      </c>
      <c r="S31" s="91">
        <v>50.21</v>
      </c>
      <c r="T31" s="21">
        <v>25.530508474576269</v>
      </c>
      <c r="U31" s="35">
        <v>291</v>
      </c>
      <c r="V31" s="27">
        <v>0</v>
      </c>
      <c r="W31" s="3" t="s">
        <v>3</v>
      </c>
      <c r="X31" s="6">
        <v>5</v>
      </c>
      <c r="Y31" s="3" t="s">
        <v>8</v>
      </c>
      <c r="Z31" s="32" t="s">
        <v>22</v>
      </c>
    </row>
    <row r="32" spans="1:26" x14ac:dyDescent="0.15">
      <c r="A32" s="75" t="s">
        <v>219</v>
      </c>
      <c r="B32" s="50">
        <v>41402</v>
      </c>
      <c r="C32" s="88">
        <v>9</v>
      </c>
      <c r="D32" s="88">
        <v>5</v>
      </c>
      <c r="E32" s="88" t="s">
        <v>402</v>
      </c>
      <c r="F32" s="85" t="s">
        <v>411</v>
      </c>
      <c r="G32" s="10" t="s">
        <v>192</v>
      </c>
      <c r="H32" s="10" t="s">
        <v>547</v>
      </c>
      <c r="I32" s="10" t="s">
        <v>93</v>
      </c>
      <c r="J32" s="4" t="s">
        <v>30</v>
      </c>
      <c r="K32" s="3" t="s">
        <v>29</v>
      </c>
      <c r="L32" s="24" t="s">
        <v>5</v>
      </c>
      <c r="M32" s="10" t="s">
        <v>125</v>
      </c>
      <c r="N32" s="10">
        <f t="shared" si="0"/>
        <v>0</v>
      </c>
      <c r="O32" s="3" t="s">
        <v>56</v>
      </c>
      <c r="P32" s="11" t="s">
        <v>139</v>
      </c>
      <c r="Q32" s="88">
        <v>0</v>
      </c>
      <c r="R32" s="88">
        <v>45</v>
      </c>
      <c r="S32" s="91">
        <v>15.15</v>
      </c>
      <c r="T32" s="21">
        <v>20.2</v>
      </c>
      <c r="U32" s="35">
        <v>78</v>
      </c>
      <c r="V32" s="27">
        <v>0</v>
      </c>
      <c r="W32" s="3" t="s">
        <v>3</v>
      </c>
      <c r="X32" s="6">
        <v>5</v>
      </c>
      <c r="Y32" s="3" t="s">
        <v>5</v>
      </c>
      <c r="Z32" s="31" t="s">
        <v>306</v>
      </c>
    </row>
    <row r="33" spans="1:26" x14ac:dyDescent="0.15">
      <c r="A33" s="75" t="s">
        <v>219</v>
      </c>
      <c r="B33" s="50">
        <v>41402</v>
      </c>
      <c r="C33" s="88">
        <v>9</v>
      </c>
      <c r="D33" s="88">
        <v>5</v>
      </c>
      <c r="E33" s="88" t="s">
        <v>402</v>
      </c>
      <c r="F33" s="85" t="s">
        <v>411</v>
      </c>
      <c r="G33" s="10" t="s">
        <v>192</v>
      </c>
      <c r="H33" s="10" t="s">
        <v>547</v>
      </c>
      <c r="I33" s="10" t="s">
        <v>23</v>
      </c>
      <c r="J33" s="4" t="s">
        <v>29</v>
      </c>
      <c r="K33" s="3" t="s">
        <v>30</v>
      </c>
      <c r="L33" s="24" t="s">
        <v>5</v>
      </c>
      <c r="M33" s="10" t="s">
        <v>125</v>
      </c>
      <c r="N33" s="10">
        <f t="shared" si="0"/>
        <v>0</v>
      </c>
      <c r="O33" s="3" t="s">
        <v>56</v>
      </c>
      <c r="P33" s="11" t="s">
        <v>169</v>
      </c>
      <c r="Q33" s="88">
        <v>0</v>
      </c>
      <c r="R33" s="88">
        <v>35</v>
      </c>
      <c r="S33" s="91">
        <v>12.67</v>
      </c>
      <c r="T33" s="21">
        <v>21.72</v>
      </c>
      <c r="U33" s="35">
        <v>71</v>
      </c>
      <c r="V33" s="27" t="s">
        <v>274</v>
      </c>
      <c r="W33" s="3" t="s">
        <v>3</v>
      </c>
      <c r="X33" s="6">
        <v>6</v>
      </c>
      <c r="Y33" s="3" t="s">
        <v>5</v>
      </c>
      <c r="Z33" s="31" t="s">
        <v>5</v>
      </c>
    </row>
    <row r="34" spans="1:26" x14ac:dyDescent="0.15">
      <c r="A34" s="75" t="s">
        <v>220</v>
      </c>
      <c r="B34" s="50">
        <v>41400</v>
      </c>
      <c r="C34" s="88">
        <v>7</v>
      </c>
      <c r="D34" s="88">
        <v>5</v>
      </c>
      <c r="E34" s="88" t="s">
        <v>402</v>
      </c>
      <c r="F34" s="85" t="s">
        <v>411</v>
      </c>
      <c r="G34" s="10" t="s">
        <v>189</v>
      </c>
      <c r="H34" s="10" t="s">
        <v>546</v>
      </c>
      <c r="I34" s="10" t="s">
        <v>94</v>
      </c>
      <c r="J34" s="4" t="s">
        <v>29</v>
      </c>
      <c r="K34" s="3" t="s">
        <v>53</v>
      </c>
      <c r="L34" s="24" t="s">
        <v>5</v>
      </c>
      <c r="M34" s="10" t="s">
        <v>126</v>
      </c>
      <c r="N34" s="10">
        <f t="shared" si="0"/>
        <v>0</v>
      </c>
      <c r="O34" s="3" t="s">
        <v>0</v>
      </c>
      <c r="P34" s="11" t="s">
        <v>170</v>
      </c>
      <c r="Q34" s="88">
        <v>0</v>
      </c>
      <c r="R34" s="88">
        <v>28</v>
      </c>
      <c r="S34" s="91">
        <v>9.49</v>
      </c>
      <c r="T34" s="21">
        <v>20.335714285714285</v>
      </c>
      <c r="U34" s="35">
        <v>69</v>
      </c>
      <c r="V34" s="27">
        <v>0</v>
      </c>
      <c r="W34" s="3" t="s">
        <v>3</v>
      </c>
      <c r="X34" s="6">
        <v>4</v>
      </c>
      <c r="Y34" s="3" t="s">
        <v>24</v>
      </c>
      <c r="Z34" s="31" t="s">
        <v>5</v>
      </c>
    </row>
    <row r="35" spans="1:26" x14ac:dyDescent="0.15">
      <c r="A35" s="74" t="s">
        <v>221</v>
      </c>
      <c r="B35" s="50">
        <v>41386</v>
      </c>
      <c r="C35" s="88">
        <v>23</v>
      </c>
      <c r="D35" s="88">
        <v>4</v>
      </c>
      <c r="E35" s="88" t="s">
        <v>556</v>
      </c>
      <c r="F35" s="85" t="s">
        <v>411</v>
      </c>
      <c r="G35" s="10" t="s">
        <v>189</v>
      </c>
      <c r="H35" s="10" t="s">
        <v>546</v>
      </c>
      <c r="I35" s="10" t="s">
        <v>95</v>
      </c>
      <c r="J35" s="4" t="s">
        <v>29</v>
      </c>
      <c r="K35" s="3" t="s">
        <v>54</v>
      </c>
      <c r="L35" s="24" t="s">
        <v>5</v>
      </c>
      <c r="M35" s="10" t="s">
        <v>320</v>
      </c>
      <c r="N35" s="10">
        <f t="shared" si="0"/>
        <v>1</v>
      </c>
      <c r="O35" s="3" t="s">
        <v>0</v>
      </c>
      <c r="P35" s="11" t="s">
        <v>144</v>
      </c>
      <c r="Q35" s="88">
        <v>1</v>
      </c>
      <c r="R35" s="88">
        <v>34</v>
      </c>
      <c r="S35" s="91">
        <v>33.799999999999997</v>
      </c>
      <c r="T35" s="21">
        <v>21.574468085106382</v>
      </c>
      <c r="U35" s="35">
        <v>180</v>
      </c>
      <c r="V35" s="27">
        <v>0</v>
      </c>
      <c r="W35" s="3" t="s">
        <v>3</v>
      </c>
      <c r="X35" s="6">
        <v>4</v>
      </c>
      <c r="Y35" s="3" t="s">
        <v>8</v>
      </c>
      <c r="Z35" s="32" t="s">
        <v>25</v>
      </c>
    </row>
    <row r="36" spans="1:26" x14ac:dyDescent="0.15">
      <c r="A36" s="74" t="s">
        <v>222</v>
      </c>
      <c r="B36" s="50">
        <v>41383</v>
      </c>
      <c r="C36" s="88">
        <v>20</v>
      </c>
      <c r="D36" s="88">
        <v>4</v>
      </c>
      <c r="E36" s="88" t="s">
        <v>556</v>
      </c>
      <c r="F36" s="85" t="s">
        <v>411</v>
      </c>
      <c r="G36" s="10" t="s">
        <v>194</v>
      </c>
      <c r="H36" s="10" t="s">
        <v>547</v>
      </c>
      <c r="I36" s="10" t="s">
        <v>26</v>
      </c>
      <c r="J36" s="4" t="s">
        <v>30</v>
      </c>
      <c r="K36" s="3" t="s">
        <v>29</v>
      </c>
      <c r="L36" s="24" t="s">
        <v>5</v>
      </c>
      <c r="M36" s="10" t="s">
        <v>125</v>
      </c>
      <c r="N36" s="10">
        <f t="shared" si="0"/>
        <v>0</v>
      </c>
      <c r="O36" s="3" t="s">
        <v>56</v>
      </c>
      <c r="P36" s="11" t="s">
        <v>171</v>
      </c>
      <c r="Q36" s="88">
        <v>0</v>
      </c>
      <c r="R36" s="88">
        <v>30</v>
      </c>
      <c r="S36" s="91">
        <v>12</v>
      </c>
      <c r="T36" s="21">
        <v>24</v>
      </c>
      <c r="U36" s="36" t="s">
        <v>5</v>
      </c>
      <c r="V36" s="27">
        <v>0</v>
      </c>
      <c r="W36" s="3" t="s">
        <v>10</v>
      </c>
      <c r="X36" s="6">
        <v>1</v>
      </c>
      <c r="Y36" s="3" t="s">
        <v>5</v>
      </c>
      <c r="Z36" s="31" t="s">
        <v>5</v>
      </c>
    </row>
    <row r="37" spans="1:26" x14ac:dyDescent="0.15">
      <c r="A37" s="74" t="s">
        <v>222</v>
      </c>
      <c r="B37" s="50">
        <v>41383</v>
      </c>
      <c r="C37" s="88">
        <v>20</v>
      </c>
      <c r="D37" s="88">
        <v>4</v>
      </c>
      <c r="E37" s="88" t="s">
        <v>556</v>
      </c>
      <c r="F37" s="85" t="s">
        <v>411</v>
      </c>
      <c r="G37" s="10" t="s">
        <v>194</v>
      </c>
      <c r="H37" s="10" t="s">
        <v>547</v>
      </c>
      <c r="I37" s="10" t="s">
        <v>17</v>
      </c>
      <c r="J37" s="4" t="s">
        <v>29</v>
      </c>
      <c r="K37" s="3" t="s">
        <v>30</v>
      </c>
      <c r="L37" s="24" t="s">
        <v>5</v>
      </c>
      <c r="M37" s="10" t="s">
        <v>125</v>
      </c>
      <c r="N37" s="10">
        <f t="shared" si="0"/>
        <v>0</v>
      </c>
      <c r="O37" s="3" t="s">
        <v>56</v>
      </c>
      <c r="P37" s="11" t="s">
        <v>172</v>
      </c>
      <c r="Q37" s="88">
        <v>0</v>
      </c>
      <c r="R37" s="88">
        <v>40</v>
      </c>
      <c r="S37" s="91">
        <v>12.31</v>
      </c>
      <c r="T37" s="21">
        <v>18.465000000000003</v>
      </c>
      <c r="U37" s="35">
        <v>70</v>
      </c>
      <c r="V37" s="27">
        <v>0</v>
      </c>
      <c r="W37" s="3" t="s">
        <v>3</v>
      </c>
      <c r="X37" s="6">
        <v>4</v>
      </c>
      <c r="Y37" s="3" t="s">
        <v>5</v>
      </c>
      <c r="Z37" s="31" t="s">
        <v>5</v>
      </c>
    </row>
    <row r="38" spans="1:26" x14ac:dyDescent="0.15">
      <c r="A38" s="74" t="s">
        <v>223</v>
      </c>
      <c r="B38" s="50">
        <v>41379</v>
      </c>
      <c r="C38" s="88">
        <v>16</v>
      </c>
      <c r="D38" s="88">
        <v>4</v>
      </c>
      <c r="E38" s="88" t="s">
        <v>556</v>
      </c>
      <c r="F38" s="85" t="s">
        <v>411</v>
      </c>
      <c r="G38" s="10" t="s">
        <v>189</v>
      </c>
      <c r="H38" s="10" t="s">
        <v>546</v>
      </c>
      <c r="I38" s="10" t="s">
        <v>7</v>
      </c>
      <c r="J38" s="4" t="s">
        <v>29</v>
      </c>
      <c r="K38" s="3" t="s">
        <v>35</v>
      </c>
      <c r="L38" s="24" t="s">
        <v>5</v>
      </c>
      <c r="M38" s="10" t="s">
        <v>320</v>
      </c>
      <c r="N38" s="10">
        <f t="shared" si="0"/>
        <v>1</v>
      </c>
      <c r="O38" s="3" t="s">
        <v>0</v>
      </c>
      <c r="P38" s="11" t="s">
        <v>145</v>
      </c>
      <c r="Q38" s="88">
        <v>2</v>
      </c>
      <c r="R38" s="88">
        <v>25</v>
      </c>
      <c r="S38" s="91">
        <v>50.82</v>
      </c>
      <c r="T38" s="21">
        <v>21.028965517241382</v>
      </c>
      <c r="U38" s="35">
        <v>285</v>
      </c>
      <c r="V38" s="27" t="s">
        <v>275</v>
      </c>
      <c r="W38" s="3" t="s">
        <v>3</v>
      </c>
      <c r="X38" s="6">
        <v>3</v>
      </c>
      <c r="Y38" s="3" t="s">
        <v>8</v>
      </c>
      <c r="Z38" s="31" t="s">
        <v>5</v>
      </c>
    </row>
    <row r="39" spans="1:26" x14ac:dyDescent="0.15">
      <c r="A39" s="11" t="s">
        <v>224</v>
      </c>
      <c r="B39" s="50">
        <v>41333</v>
      </c>
      <c r="C39" s="88">
        <v>1</v>
      </c>
      <c r="D39" s="88">
        <v>3</v>
      </c>
      <c r="E39" s="88" t="s">
        <v>555</v>
      </c>
      <c r="F39" s="85" t="s">
        <v>411</v>
      </c>
      <c r="G39" s="10" t="s">
        <v>190</v>
      </c>
      <c r="H39" s="10" t="s">
        <v>547</v>
      </c>
      <c r="I39" s="10" t="s">
        <v>26</v>
      </c>
      <c r="J39" s="4" t="s">
        <v>30</v>
      </c>
      <c r="K39" s="3" t="s">
        <v>29</v>
      </c>
      <c r="L39" s="24" t="s">
        <v>5</v>
      </c>
      <c r="M39" s="10" t="s">
        <v>125</v>
      </c>
      <c r="N39" s="10">
        <f t="shared" si="0"/>
        <v>0</v>
      </c>
      <c r="O39" s="3" t="s">
        <v>56</v>
      </c>
      <c r="P39" s="11" t="s">
        <v>168</v>
      </c>
      <c r="Q39" s="88">
        <v>0</v>
      </c>
      <c r="R39" s="88">
        <v>44</v>
      </c>
      <c r="S39" s="91">
        <v>13.44</v>
      </c>
      <c r="T39" s="21">
        <v>18.327272727272728</v>
      </c>
      <c r="U39" s="35">
        <v>77</v>
      </c>
      <c r="V39" s="27" t="s">
        <v>276</v>
      </c>
      <c r="W39" s="3" t="s">
        <v>3</v>
      </c>
      <c r="X39" s="6">
        <v>5</v>
      </c>
      <c r="Y39" s="3" t="s">
        <v>5</v>
      </c>
      <c r="Z39" s="31" t="s">
        <v>5</v>
      </c>
    </row>
    <row r="40" spans="1:26" x14ac:dyDescent="0.15">
      <c r="A40" s="11" t="s">
        <v>224</v>
      </c>
      <c r="B40" s="50">
        <v>41333</v>
      </c>
      <c r="C40" s="88">
        <v>1</v>
      </c>
      <c r="D40" s="88">
        <v>3</v>
      </c>
      <c r="E40" s="88" t="s">
        <v>555</v>
      </c>
      <c r="F40" s="85" t="s">
        <v>411</v>
      </c>
      <c r="G40" s="10" t="s">
        <v>190</v>
      </c>
      <c r="H40" s="10" t="s">
        <v>547</v>
      </c>
      <c r="I40" s="10" t="s">
        <v>27</v>
      </c>
      <c r="J40" s="4" t="s">
        <v>29</v>
      </c>
      <c r="K40" s="3" t="s">
        <v>30</v>
      </c>
      <c r="L40" s="24" t="s">
        <v>5</v>
      </c>
      <c r="M40" s="10" t="s">
        <v>125</v>
      </c>
      <c r="N40" s="10">
        <f t="shared" si="0"/>
        <v>0</v>
      </c>
      <c r="O40" s="3" t="s">
        <v>56</v>
      </c>
      <c r="P40" s="11" t="s">
        <v>74</v>
      </c>
      <c r="Q40" s="88">
        <v>0</v>
      </c>
      <c r="R40" s="88">
        <v>38</v>
      </c>
      <c r="S40" s="91">
        <v>11.94</v>
      </c>
      <c r="T40" s="21">
        <v>18.852631578947367</v>
      </c>
      <c r="U40" s="35">
        <v>70</v>
      </c>
      <c r="V40" s="27" t="s">
        <v>275</v>
      </c>
      <c r="W40" s="3" t="s">
        <v>3</v>
      </c>
      <c r="X40" s="6">
        <v>2</v>
      </c>
      <c r="Y40" s="3" t="s">
        <v>5</v>
      </c>
      <c r="Z40" s="31" t="s">
        <v>5</v>
      </c>
    </row>
    <row r="41" spans="1:26" x14ac:dyDescent="0.15">
      <c r="A41" s="73" t="s">
        <v>225</v>
      </c>
      <c r="B41" s="50">
        <v>41331</v>
      </c>
      <c r="C41" s="88">
        <v>27</v>
      </c>
      <c r="D41" s="88">
        <v>2</v>
      </c>
      <c r="E41" s="88" t="s">
        <v>554</v>
      </c>
      <c r="F41" s="85" t="s">
        <v>411</v>
      </c>
      <c r="G41" s="10" t="s">
        <v>193</v>
      </c>
      <c r="H41" s="10" t="s">
        <v>547</v>
      </c>
      <c r="I41" s="10" t="s">
        <v>96</v>
      </c>
      <c r="J41" s="4" t="s">
        <v>30</v>
      </c>
      <c r="K41" s="3" t="s">
        <v>29</v>
      </c>
      <c r="L41" s="24" t="s">
        <v>5</v>
      </c>
      <c r="M41" s="10" t="s">
        <v>125</v>
      </c>
      <c r="N41" s="10">
        <f t="shared" si="0"/>
        <v>0</v>
      </c>
      <c r="O41" s="3" t="s">
        <v>56</v>
      </c>
      <c r="P41" s="11" t="s">
        <v>164</v>
      </c>
      <c r="Q41" s="88">
        <v>0</v>
      </c>
      <c r="R41" s="88">
        <v>37</v>
      </c>
      <c r="S41" s="91">
        <v>12.43</v>
      </c>
      <c r="T41" s="21">
        <v>20.156756756756756</v>
      </c>
      <c r="U41" s="35">
        <v>72</v>
      </c>
      <c r="V41" s="27" t="s">
        <v>275</v>
      </c>
      <c r="W41" s="3" t="s">
        <v>3</v>
      </c>
      <c r="X41" s="6">
        <v>4</v>
      </c>
      <c r="Y41" s="3" t="s">
        <v>5</v>
      </c>
      <c r="Z41" s="31" t="s">
        <v>5</v>
      </c>
    </row>
    <row r="42" spans="1:26" x14ac:dyDescent="0.15">
      <c r="A42" s="73" t="s">
        <v>225</v>
      </c>
      <c r="B42" s="50">
        <v>41331</v>
      </c>
      <c r="C42" s="88">
        <v>27</v>
      </c>
      <c r="D42" s="88">
        <v>2</v>
      </c>
      <c r="E42" s="88" t="s">
        <v>554</v>
      </c>
      <c r="F42" s="85" t="s">
        <v>411</v>
      </c>
      <c r="G42" s="10" t="s">
        <v>193</v>
      </c>
      <c r="H42" s="10" t="s">
        <v>547</v>
      </c>
      <c r="I42" s="10" t="s">
        <v>97</v>
      </c>
      <c r="J42" s="4" t="s">
        <v>29</v>
      </c>
      <c r="K42" s="3" t="s">
        <v>30</v>
      </c>
      <c r="L42" s="24" t="s">
        <v>5</v>
      </c>
      <c r="M42" s="10" t="s">
        <v>125</v>
      </c>
      <c r="N42" s="10">
        <f t="shared" si="0"/>
        <v>0</v>
      </c>
      <c r="O42" s="3" t="s">
        <v>56</v>
      </c>
      <c r="P42" s="11" t="s">
        <v>173</v>
      </c>
      <c r="Q42" s="88">
        <v>0</v>
      </c>
      <c r="R42" s="88">
        <v>20</v>
      </c>
      <c r="S42" s="91">
        <v>7</v>
      </c>
      <c r="T42" s="21">
        <v>21</v>
      </c>
      <c r="U42" s="35">
        <v>0</v>
      </c>
      <c r="V42" s="27">
        <v>0</v>
      </c>
      <c r="W42" s="3" t="s">
        <v>3</v>
      </c>
      <c r="X42" s="6">
        <v>3</v>
      </c>
      <c r="Y42" s="3" t="s">
        <v>5</v>
      </c>
      <c r="Z42" s="31" t="s">
        <v>5</v>
      </c>
    </row>
    <row r="43" spans="1:26" x14ac:dyDescent="0.15">
      <c r="A43" s="73" t="s">
        <v>225</v>
      </c>
      <c r="B43" s="50">
        <v>41331</v>
      </c>
      <c r="C43" s="88">
        <v>27</v>
      </c>
      <c r="D43" s="88">
        <v>2</v>
      </c>
      <c r="E43" s="88" t="s">
        <v>554</v>
      </c>
      <c r="F43" s="85" t="s">
        <v>411</v>
      </c>
      <c r="G43" s="10" t="s">
        <v>193</v>
      </c>
      <c r="H43" s="10" t="s">
        <v>547</v>
      </c>
      <c r="I43" s="10" t="s">
        <v>98</v>
      </c>
      <c r="J43" s="4" t="s">
        <v>29</v>
      </c>
      <c r="K43" s="3" t="s">
        <v>30</v>
      </c>
      <c r="L43" s="24" t="s">
        <v>5</v>
      </c>
      <c r="M43" s="10" t="s">
        <v>125</v>
      </c>
      <c r="N43" s="10">
        <f t="shared" si="0"/>
        <v>0</v>
      </c>
      <c r="O43" s="3" t="s">
        <v>56</v>
      </c>
      <c r="P43" s="11" t="s">
        <v>174</v>
      </c>
      <c r="Q43" s="88">
        <v>0</v>
      </c>
      <c r="R43" s="88">
        <v>15</v>
      </c>
      <c r="S43" s="91">
        <v>6.88</v>
      </c>
      <c r="T43" s="21">
        <v>27.52</v>
      </c>
      <c r="U43" s="35">
        <v>0</v>
      </c>
      <c r="V43" s="27">
        <v>0</v>
      </c>
      <c r="W43" s="3" t="s">
        <v>3</v>
      </c>
      <c r="X43" s="6">
        <v>4</v>
      </c>
      <c r="Y43" s="3" t="s">
        <v>5</v>
      </c>
      <c r="Z43" s="31" t="s">
        <v>307</v>
      </c>
    </row>
    <row r="44" spans="1:26" x14ac:dyDescent="0.15">
      <c r="A44" s="73" t="s">
        <v>226</v>
      </c>
      <c r="B44" s="50">
        <v>41326</v>
      </c>
      <c r="C44" s="88">
        <v>22</v>
      </c>
      <c r="D44" s="88">
        <v>2</v>
      </c>
      <c r="E44" s="88" t="s">
        <v>554</v>
      </c>
      <c r="F44" s="85" t="s">
        <v>411</v>
      </c>
      <c r="G44" s="10" t="s">
        <v>190</v>
      </c>
      <c r="H44" s="10" t="s">
        <v>547</v>
      </c>
      <c r="I44" s="10" t="s">
        <v>28</v>
      </c>
      <c r="J44" s="4" t="s">
        <v>30</v>
      </c>
      <c r="K44" s="3" t="s">
        <v>29</v>
      </c>
      <c r="L44" s="24" t="s">
        <v>5</v>
      </c>
      <c r="M44" s="10" t="s">
        <v>125</v>
      </c>
      <c r="N44" s="10">
        <f t="shared" si="0"/>
        <v>0</v>
      </c>
      <c r="O44" s="3" t="s">
        <v>56</v>
      </c>
      <c r="P44" s="11" t="s">
        <v>172</v>
      </c>
      <c r="Q44" s="88">
        <v>0</v>
      </c>
      <c r="R44" s="88">
        <v>40</v>
      </c>
      <c r="S44" s="91">
        <v>13.22</v>
      </c>
      <c r="T44" s="21">
        <v>19.830000000000002</v>
      </c>
      <c r="U44" s="35">
        <v>75</v>
      </c>
      <c r="V44" s="27" t="s">
        <v>277</v>
      </c>
      <c r="W44" s="3" t="s">
        <v>3</v>
      </c>
      <c r="X44" s="6">
        <v>3</v>
      </c>
      <c r="Y44" s="3" t="s">
        <v>5</v>
      </c>
      <c r="Z44" s="31" t="s">
        <v>5</v>
      </c>
    </row>
    <row r="45" spans="1:26" x14ac:dyDescent="0.15">
      <c r="A45" s="73" t="s">
        <v>226</v>
      </c>
      <c r="B45" s="50">
        <v>41326</v>
      </c>
      <c r="C45" s="88">
        <v>22</v>
      </c>
      <c r="D45" s="88">
        <v>2</v>
      </c>
      <c r="E45" s="88" t="s">
        <v>554</v>
      </c>
      <c r="F45" s="85" t="s">
        <v>411</v>
      </c>
      <c r="G45" s="10" t="s">
        <v>190</v>
      </c>
      <c r="H45" s="10" t="s">
        <v>547</v>
      </c>
      <c r="I45" s="10" t="s">
        <v>27</v>
      </c>
      <c r="J45" s="4" t="s">
        <v>29</v>
      </c>
      <c r="K45" s="3" t="s">
        <v>30</v>
      </c>
      <c r="L45" s="24" t="s">
        <v>5</v>
      </c>
      <c r="M45" s="10" t="s">
        <v>125</v>
      </c>
      <c r="N45" s="10">
        <f t="shared" si="0"/>
        <v>0</v>
      </c>
      <c r="O45" s="3" t="s">
        <v>56</v>
      </c>
      <c r="P45" s="11" t="s">
        <v>167</v>
      </c>
      <c r="Q45" s="88">
        <v>0</v>
      </c>
      <c r="R45" s="88">
        <v>39</v>
      </c>
      <c r="S45" s="91">
        <v>13.14</v>
      </c>
      <c r="T45" s="21">
        <v>20.215384615384615</v>
      </c>
      <c r="U45" s="35">
        <v>67</v>
      </c>
      <c r="V45" s="27">
        <v>0</v>
      </c>
      <c r="W45" s="3" t="s">
        <v>3</v>
      </c>
      <c r="X45" s="6">
        <v>6</v>
      </c>
      <c r="Y45" s="3" t="s">
        <v>5</v>
      </c>
      <c r="Z45" s="31" t="s">
        <v>5</v>
      </c>
    </row>
    <row r="46" spans="1:26" x14ac:dyDescent="0.15">
      <c r="A46" s="73" t="s">
        <v>227</v>
      </c>
      <c r="B46" s="50">
        <v>41323</v>
      </c>
      <c r="C46" s="88">
        <v>19</v>
      </c>
      <c r="D46" s="88">
        <v>2</v>
      </c>
      <c r="E46" s="88" t="s">
        <v>554</v>
      </c>
      <c r="F46" s="85" t="s">
        <v>411</v>
      </c>
      <c r="G46" s="10" t="s">
        <v>189</v>
      </c>
      <c r="H46" s="10" t="s">
        <v>546</v>
      </c>
      <c r="I46" s="10" t="s">
        <v>18</v>
      </c>
      <c r="J46" s="4" t="s">
        <v>29</v>
      </c>
      <c r="K46" s="3" t="s">
        <v>371</v>
      </c>
      <c r="L46" s="24" t="s">
        <v>5</v>
      </c>
      <c r="M46" s="10" t="s">
        <v>320</v>
      </c>
      <c r="N46" s="10">
        <f t="shared" si="0"/>
        <v>1</v>
      </c>
      <c r="O46" s="3" t="s">
        <v>0</v>
      </c>
      <c r="P46" s="11" t="s">
        <v>137</v>
      </c>
      <c r="Q46" s="88">
        <v>1</v>
      </c>
      <c r="R46" s="88">
        <v>42</v>
      </c>
      <c r="S46" s="91">
        <v>37.799999999999997</v>
      </c>
      <c r="T46" s="21">
        <v>22.235294117647058</v>
      </c>
      <c r="U46" s="35">
        <v>203</v>
      </c>
      <c r="V46" s="27" t="s">
        <v>276</v>
      </c>
      <c r="W46" s="3" t="s">
        <v>3</v>
      </c>
      <c r="X46" s="6">
        <v>6</v>
      </c>
      <c r="Y46" s="3" t="s">
        <v>8</v>
      </c>
      <c r="Z46" s="31" t="s">
        <v>5</v>
      </c>
    </row>
    <row r="47" spans="1:26" x14ac:dyDescent="0.15">
      <c r="A47" s="71" t="s">
        <v>228</v>
      </c>
      <c r="B47" s="50">
        <v>41302</v>
      </c>
      <c r="C47" s="88">
        <v>29</v>
      </c>
      <c r="D47" s="88">
        <v>1</v>
      </c>
      <c r="E47" s="88" t="s">
        <v>553</v>
      </c>
      <c r="F47" s="85" t="s">
        <v>411</v>
      </c>
      <c r="G47" s="10" t="s">
        <v>189</v>
      </c>
      <c r="H47" s="10" t="s">
        <v>546</v>
      </c>
      <c r="I47" s="10" t="s">
        <v>99</v>
      </c>
      <c r="J47" s="3" t="s">
        <v>29</v>
      </c>
      <c r="K47" s="3" t="s">
        <v>5</v>
      </c>
      <c r="L47" s="24" t="s">
        <v>5</v>
      </c>
      <c r="M47" s="10" t="s">
        <v>320</v>
      </c>
      <c r="N47" s="10">
        <f t="shared" si="0"/>
        <v>1</v>
      </c>
      <c r="O47" s="3" t="s">
        <v>0</v>
      </c>
      <c r="P47" s="11" t="s">
        <v>146</v>
      </c>
      <c r="Q47" s="88">
        <v>1</v>
      </c>
      <c r="R47" s="88">
        <v>45</v>
      </c>
      <c r="S47" s="91">
        <v>40</v>
      </c>
      <c r="T47" s="21">
        <v>22.857142857142858</v>
      </c>
      <c r="U47" s="35" t="s">
        <v>5</v>
      </c>
      <c r="V47" s="27">
        <v>0</v>
      </c>
      <c r="W47" s="3" t="s">
        <v>10</v>
      </c>
      <c r="X47" s="6">
        <v>2</v>
      </c>
      <c r="Y47" s="3" t="s">
        <v>8</v>
      </c>
      <c r="Z47" s="32" t="s">
        <v>307</v>
      </c>
    </row>
    <row r="48" spans="1:26" x14ac:dyDescent="0.15">
      <c r="A48" s="71" t="s">
        <v>229</v>
      </c>
      <c r="B48" s="50">
        <v>41296</v>
      </c>
      <c r="C48" s="88">
        <v>23</v>
      </c>
      <c r="D48" s="88">
        <v>1</v>
      </c>
      <c r="E48" s="88" t="s">
        <v>553</v>
      </c>
      <c r="F48" s="85" t="s">
        <v>411</v>
      </c>
      <c r="G48" s="10" t="s">
        <v>193</v>
      </c>
      <c r="H48" s="10" t="s">
        <v>547</v>
      </c>
      <c r="I48" s="10" t="s">
        <v>16</v>
      </c>
      <c r="J48" s="3" t="s">
        <v>30</v>
      </c>
      <c r="K48" s="3" t="s">
        <v>29</v>
      </c>
      <c r="L48" s="24" t="s">
        <v>5</v>
      </c>
      <c r="M48" s="10" t="s">
        <v>125</v>
      </c>
      <c r="N48" s="10">
        <f t="shared" si="0"/>
        <v>0</v>
      </c>
      <c r="O48" s="3" t="s">
        <v>56</v>
      </c>
      <c r="P48" s="11" t="s">
        <v>168</v>
      </c>
      <c r="Q48" s="88">
        <v>0</v>
      </c>
      <c r="R48" s="88">
        <v>44</v>
      </c>
      <c r="S48" s="91">
        <v>14.06</v>
      </c>
      <c r="T48" s="21">
        <v>19.172727272727276</v>
      </c>
      <c r="U48" s="35">
        <v>77</v>
      </c>
      <c r="V48" s="27">
        <v>0</v>
      </c>
      <c r="W48" s="3" t="s">
        <v>3</v>
      </c>
      <c r="X48" s="6">
        <v>3</v>
      </c>
      <c r="Y48" s="3" t="s">
        <v>5</v>
      </c>
      <c r="Z48" s="31" t="s">
        <v>5</v>
      </c>
    </row>
    <row r="49" spans="1:26" x14ac:dyDescent="0.15">
      <c r="A49" s="71" t="s">
        <v>229</v>
      </c>
      <c r="B49" s="50">
        <v>41296</v>
      </c>
      <c r="C49" s="88">
        <v>23</v>
      </c>
      <c r="D49" s="88">
        <v>1</v>
      </c>
      <c r="E49" s="88" t="s">
        <v>553</v>
      </c>
      <c r="F49" s="85" t="s">
        <v>411</v>
      </c>
      <c r="G49" s="10" t="s">
        <v>193</v>
      </c>
      <c r="H49" s="10" t="s">
        <v>547</v>
      </c>
      <c r="I49" s="10" t="s">
        <v>17</v>
      </c>
      <c r="J49" s="3" t="s">
        <v>29</v>
      </c>
      <c r="K49" s="3" t="s">
        <v>30</v>
      </c>
      <c r="L49" s="24" t="s">
        <v>5</v>
      </c>
      <c r="M49" s="10" t="s">
        <v>125</v>
      </c>
      <c r="N49" s="10">
        <f t="shared" si="0"/>
        <v>0</v>
      </c>
      <c r="O49" s="3" t="s">
        <v>56</v>
      </c>
      <c r="P49" s="11" t="s">
        <v>172</v>
      </c>
      <c r="Q49" s="88">
        <v>0</v>
      </c>
      <c r="R49" s="88">
        <v>40</v>
      </c>
      <c r="S49" s="91">
        <v>12.32</v>
      </c>
      <c r="T49" s="21">
        <v>18.48</v>
      </c>
      <c r="U49" s="35">
        <v>71</v>
      </c>
      <c r="V49" s="27" t="s">
        <v>274</v>
      </c>
      <c r="W49" s="3" t="s">
        <v>3</v>
      </c>
      <c r="X49" s="6">
        <v>2</v>
      </c>
      <c r="Y49" s="3" t="s">
        <v>5</v>
      </c>
      <c r="Z49" s="31" t="s">
        <v>5</v>
      </c>
    </row>
    <row r="50" spans="1:26" x14ac:dyDescent="0.15">
      <c r="A50" s="71" t="s">
        <v>230</v>
      </c>
      <c r="B50" s="50">
        <v>41290</v>
      </c>
      <c r="C50" s="88">
        <v>17</v>
      </c>
      <c r="D50" s="88">
        <v>1</v>
      </c>
      <c r="E50" s="88" t="s">
        <v>553</v>
      </c>
      <c r="F50" s="85" t="s">
        <v>411</v>
      </c>
      <c r="G50" s="10" t="s">
        <v>192</v>
      </c>
      <c r="H50" s="10" t="s">
        <v>547</v>
      </c>
      <c r="I50" s="10" t="s">
        <v>16</v>
      </c>
      <c r="J50" s="3" t="s">
        <v>30</v>
      </c>
      <c r="K50" s="3" t="s">
        <v>29</v>
      </c>
      <c r="L50" s="24" t="s">
        <v>5</v>
      </c>
      <c r="M50" s="10" t="s">
        <v>125</v>
      </c>
      <c r="N50" s="10">
        <f t="shared" si="0"/>
        <v>0</v>
      </c>
      <c r="O50" s="3" t="s">
        <v>56</v>
      </c>
      <c r="P50" s="11" t="s">
        <v>175</v>
      </c>
      <c r="Q50" s="88">
        <v>0</v>
      </c>
      <c r="R50" s="88">
        <v>41</v>
      </c>
      <c r="S50" s="91">
        <v>13.88</v>
      </c>
      <c r="T50" s="21">
        <v>20.31219512195122</v>
      </c>
      <c r="U50" s="35">
        <v>77</v>
      </c>
      <c r="V50" s="27">
        <v>0</v>
      </c>
      <c r="W50" s="3" t="s">
        <v>3</v>
      </c>
      <c r="X50" s="6">
        <v>6</v>
      </c>
      <c r="Y50" s="3" t="s">
        <v>5</v>
      </c>
      <c r="Z50" s="31" t="s">
        <v>5</v>
      </c>
    </row>
    <row r="51" spans="1:26" x14ac:dyDescent="0.15">
      <c r="A51" s="71" t="s">
        <v>230</v>
      </c>
      <c r="B51" s="50">
        <v>41290</v>
      </c>
      <c r="C51" s="88">
        <v>17</v>
      </c>
      <c r="D51" s="88">
        <v>1</v>
      </c>
      <c r="E51" s="88" t="s">
        <v>553</v>
      </c>
      <c r="F51" s="85" t="s">
        <v>411</v>
      </c>
      <c r="G51" s="10" t="s">
        <v>192</v>
      </c>
      <c r="H51" s="10" t="s">
        <v>547</v>
      </c>
      <c r="I51" s="10" t="s">
        <v>17</v>
      </c>
      <c r="J51" s="3" t="s">
        <v>29</v>
      </c>
      <c r="K51" s="3" t="s">
        <v>30</v>
      </c>
      <c r="L51" s="24" t="s">
        <v>5</v>
      </c>
      <c r="M51" s="10" t="s">
        <v>125</v>
      </c>
      <c r="N51" s="10">
        <f t="shared" si="0"/>
        <v>0</v>
      </c>
      <c r="O51" s="3" t="s">
        <v>56</v>
      </c>
      <c r="P51" s="11" t="s">
        <v>140</v>
      </c>
      <c r="Q51" s="88">
        <v>0</v>
      </c>
      <c r="R51" s="88">
        <v>42</v>
      </c>
      <c r="S51" s="91">
        <v>13.65</v>
      </c>
      <c r="T51" s="21">
        <v>19.5</v>
      </c>
      <c r="U51" s="35">
        <v>67</v>
      </c>
      <c r="V51" s="27">
        <v>0</v>
      </c>
      <c r="W51" s="3" t="s">
        <v>3</v>
      </c>
      <c r="X51" s="6">
        <v>5</v>
      </c>
      <c r="Y51" s="3" t="s">
        <v>5</v>
      </c>
      <c r="Z51" s="31" t="s">
        <v>5</v>
      </c>
    </row>
    <row r="52" spans="1:26" x14ac:dyDescent="0.15">
      <c r="A52" s="72" t="s">
        <v>231</v>
      </c>
      <c r="B52" s="50">
        <v>41288</v>
      </c>
      <c r="C52" s="88">
        <v>15</v>
      </c>
      <c r="D52" s="88">
        <v>1</v>
      </c>
      <c r="E52" s="88" t="s">
        <v>553</v>
      </c>
      <c r="F52" s="85" t="s">
        <v>411</v>
      </c>
      <c r="G52" s="15" t="s">
        <v>189</v>
      </c>
      <c r="H52" s="10" t="s">
        <v>546</v>
      </c>
      <c r="I52" s="15" t="s">
        <v>31</v>
      </c>
      <c r="J52" s="16" t="s">
        <v>29</v>
      </c>
      <c r="K52" s="16" t="s">
        <v>32</v>
      </c>
      <c r="L52" s="40" t="s">
        <v>5</v>
      </c>
      <c r="M52" s="15" t="s">
        <v>321</v>
      </c>
      <c r="N52" s="10">
        <f t="shared" si="0"/>
        <v>0</v>
      </c>
      <c r="O52" s="16" t="s">
        <v>0</v>
      </c>
      <c r="P52" s="20" t="s">
        <v>176</v>
      </c>
      <c r="Q52" s="88">
        <v>0</v>
      </c>
      <c r="R52" s="88">
        <v>43</v>
      </c>
      <c r="S52" s="92">
        <v>11.33</v>
      </c>
      <c r="T52" s="38">
        <v>15.809302325581395</v>
      </c>
      <c r="U52" s="37">
        <v>64</v>
      </c>
      <c r="V52" s="28" t="s">
        <v>278</v>
      </c>
      <c r="W52" s="16" t="s">
        <v>3</v>
      </c>
      <c r="X52" s="18">
        <v>2</v>
      </c>
      <c r="Y52" s="16" t="s">
        <v>5</v>
      </c>
      <c r="Z52" s="34" t="s">
        <v>5</v>
      </c>
    </row>
    <row r="53" spans="1:26" x14ac:dyDescent="0.15">
      <c r="A53" s="71" t="s">
        <v>231</v>
      </c>
      <c r="B53" s="50">
        <v>41288</v>
      </c>
      <c r="C53" s="88">
        <v>15</v>
      </c>
      <c r="D53" s="88">
        <v>1</v>
      </c>
      <c r="E53" s="88" t="s">
        <v>553</v>
      </c>
      <c r="F53" s="85" t="s">
        <v>411</v>
      </c>
      <c r="G53" s="10" t="s">
        <v>189</v>
      </c>
      <c r="H53" s="10" t="s">
        <v>546</v>
      </c>
      <c r="I53" s="10" t="s">
        <v>100</v>
      </c>
      <c r="J53" s="3" t="s">
        <v>29</v>
      </c>
      <c r="K53" s="3" t="s">
        <v>33</v>
      </c>
      <c r="L53" s="24" t="s">
        <v>5</v>
      </c>
      <c r="M53" s="10" t="s">
        <v>320</v>
      </c>
      <c r="N53" s="10">
        <f t="shared" si="0"/>
        <v>1</v>
      </c>
      <c r="O53" s="3" t="s">
        <v>0</v>
      </c>
      <c r="P53" s="11" t="s">
        <v>147</v>
      </c>
      <c r="Q53" s="88">
        <v>2</v>
      </c>
      <c r="R53" s="88">
        <v>31</v>
      </c>
      <c r="S53" s="91">
        <v>55.69</v>
      </c>
      <c r="T53" s="21">
        <v>22.128476821192052</v>
      </c>
      <c r="U53" s="35">
        <v>299</v>
      </c>
      <c r="V53" s="27" t="s">
        <v>276</v>
      </c>
      <c r="W53" s="3" t="s">
        <v>3</v>
      </c>
      <c r="X53" s="6">
        <v>4</v>
      </c>
      <c r="Y53" s="3" t="s">
        <v>8</v>
      </c>
      <c r="Z53" s="32" t="s">
        <v>308</v>
      </c>
    </row>
    <row r="54" spans="1:26" x14ac:dyDescent="0.15">
      <c r="A54" s="71" t="s">
        <v>232</v>
      </c>
      <c r="B54" s="50">
        <v>41284</v>
      </c>
      <c r="C54" s="88">
        <v>11</v>
      </c>
      <c r="D54" s="88">
        <v>1</v>
      </c>
      <c r="E54" s="88" t="s">
        <v>553</v>
      </c>
      <c r="F54" s="85" t="s">
        <v>411</v>
      </c>
      <c r="G54" s="10" t="s">
        <v>190</v>
      </c>
      <c r="H54" s="10" t="s">
        <v>547</v>
      </c>
      <c r="I54" s="10" t="s">
        <v>21</v>
      </c>
      <c r="J54" s="3" t="s">
        <v>30</v>
      </c>
      <c r="K54" s="3" t="s">
        <v>29</v>
      </c>
      <c r="L54" s="24" t="s">
        <v>5</v>
      </c>
      <c r="M54" s="10" t="s">
        <v>125</v>
      </c>
      <c r="N54" s="10">
        <f t="shared" si="0"/>
        <v>0</v>
      </c>
      <c r="O54" s="3" t="s">
        <v>56</v>
      </c>
      <c r="P54" s="11" t="s">
        <v>177</v>
      </c>
      <c r="Q54" s="88">
        <v>0</v>
      </c>
      <c r="R54" s="88">
        <v>49</v>
      </c>
      <c r="S54" s="91">
        <v>15.12</v>
      </c>
      <c r="T54" s="21">
        <v>18.514285714285712</v>
      </c>
      <c r="U54" s="35">
        <v>82</v>
      </c>
      <c r="V54" s="27">
        <v>0</v>
      </c>
      <c r="W54" s="3" t="s">
        <v>3</v>
      </c>
      <c r="X54" s="6">
        <v>5</v>
      </c>
      <c r="Y54" s="3" t="s">
        <v>5</v>
      </c>
      <c r="Z54" s="31" t="s">
        <v>5</v>
      </c>
    </row>
    <row r="55" spans="1:26" x14ac:dyDescent="0.15">
      <c r="A55" s="71" t="s">
        <v>232</v>
      </c>
      <c r="B55" s="50">
        <v>41284</v>
      </c>
      <c r="C55" s="88">
        <v>11</v>
      </c>
      <c r="D55" s="88">
        <v>1</v>
      </c>
      <c r="E55" s="88" t="s">
        <v>553</v>
      </c>
      <c r="F55" s="85" t="s">
        <v>411</v>
      </c>
      <c r="G55" s="10" t="s">
        <v>190</v>
      </c>
      <c r="H55" s="10" t="s">
        <v>547</v>
      </c>
      <c r="I55" s="10" t="s">
        <v>27</v>
      </c>
      <c r="J55" s="3" t="s">
        <v>29</v>
      </c>
      <c r="K55" s="3" t="s">
        <v>30</v>
      </c>
      <c r="L55" s="24" t="s">
        <v>5</v>
      </c>
      <c r="M55" s="10" t="s">
        <v>125</v>
      </c>
      <c r="N55" s="10">
        <f t="shared" si="0"/>
        <v>0</v>
      </c>
      <c r="O55" s="3" t="s">
        <v>56</v>
      </c>
      <c r="P55" s="11" t="s">
        <v>139</v>
      </c>
      <c r="Q55" s="88">
        <v>0</v>
      </c>
      <c r="R55" s="88">
        <v>45</v>
      </c>
      <c r="S55" s="91">
        <v>14.15</v>
      </c>
      <c r="T55" s="21">
        <v>18.866666666666667</v>
      </c>
      <c r="U55" s="35">
        <v>67</v>
      </c>
      <c r="V55" s="27">
        <v>0</v>
      </c>
      <c r="W55" s="3" t="s">
        <v>3</v>
      </c>
      <c r="X55" s="6">
        <v>6</v>
      </c>
      <c r="Y55" s="3" t="s">
        <v>5</v>
      </c>
      <c r="Z55" s="31" t="s">
        <v>5</v>
      </c>
    </row>
    <row r="56" spans="1:26" x14ac:dyDescent="0.15">
      <c r="A56" s="71" t="s">
        <v>233</v>
      </c>
      <c r="B56" s="50">
        <v>41282</v>
      </c>
      <c r="C56" s="88">
        <v>9</v>
      </c>
      <c r="D56" s="88">
        <v>1</v>
      </c>
      <c r="E56" s="88" t="s">
        <v>553</v>
      </c>
      <c r="F56" s="85" t="s">
        <v>411</v>
      </c>
      <c r="G56" s="10" t="s">
        <v>193</v>
      </c>
      <c r="H56" s="10" t="s">
        <v>547</v>
      </c>
      <c r="I56" s="10" t="s">
        <v>28</v>
      </c>
      <c r="J56" s="3" t="s">
        <v>30</v>
      </c>
      <c r="K56" s="3" t="s">
        <v>29</v>
      </c>
      <c r="L56" s="24" t="s">
        <v>5</v>
      </c>
      <c r="M56" s="10" t="s">
        <v>125</v>
      </c>
      <c r="N56" s="10">
        <f t="shared" si="0"/>
        <v>0</v>
      </c>
      <c r="O56" s="3" t="s">
        <v>56</v>
      </c>
      <c r="P56" s="11" t="s">
        <v>139</v>
      </c>
      <c r="Q56" s="88">
        <v>0</v>
      </c>
      <c r="R56" s="88">
        <v>45</v>
      </c>
      <c r="S56" s="91">
        <v>13.64</v>
      </c>
      <c r="T56" s="21">
        <v>18.186666666666667</v>
      </c>
      <c r="U56" s="35">
        <v>79</v>
      </c>
      <c r="V56" s="27">
        <v>0</v>
      </c>
      <c r="W56" s="3" t="s">
        <v>3</v>
      </c>
      <c r="X56" s="6">
        <v>2</v>
      </c>
      <c r="Y56" s="3" t="s">
        <v>5</v>
      </c>
      <c r="Z56" s="31" t="s">
        <v>5</v>
      </c>
    </row>
    <row r="57" spans="1:26" x14ac:dyDescent="0.15">
      <c r="A57" s="71" t="s">
        <v>233</v>
      </c>
      <c r="B57" s="50">
        <v>41282</v>
      </c>
      <c r="C57" s="88">
        <v>9</v>
      </c>
      <c r="D57" s="88">
        <v>1</v>
      </c>
      <c r="E57" s="88" t="s">
        <v>553</v>
      </c>
      <c r="F57" s="85" t="s">
        <v>411</v>
      </c>
      <c r="G57" s="10" t="s">
        <v>193</v>
      </c>
      <c r="H57" s="10" t="s">
        <v>547</v>
      </c>
      <c r="I57" s="10" t="s">
        <v>101</v>
      </c>
      <c r="J57" s="3" t="s">
        <v>29</v>
      </c>
      <c r="K57" s="3" t="s">
        <v>30</v>
      </c>
      <c r="L57" s="24" t="s">
        <v>5</v>
      </c>
      <c r="M57" s="10" t="s">
        <v>125</v>
      </c>
      <c r="N57" s="10">
        <f t="shared" si="0"/>
        <v>0</v>
      </c>
      <c r="O57" s="3" t="s">
        <v>56</v>
      </c>
      <c r="P57" s="11" t="s">
        <v>178</v>
      </c>
      <c r="Q57" s="88">
        <v>0</v>
      </c>
      <c r="R57" s="88">
        <v>51</v>
      </c>
      <c r="S57" s="91">
        <v>13.51</v>
      </c>
      <c r="T57" s="21">
        <v>15.894117647058824</v>
      </c>
      <c r="U57" s="35">
        <v>75</v>
      </c>
      <c r="V57" s="27" t="s">
        <v>275</v>
      </c>
      <c r="W57" s="3" t="s">
        <v>3</v>
      </c>
      <c r="X57" s="6">
        <v>4</v>
      </c>
      <c r="Y57" s="3" t="s">
        <v>5</v>
      </c>
      <c r="Z57" s="31" t="s">
        <v>5</v>
      </c>
    </row>
    <row r="58" spans="1:26" x14ac:dyDescent="0.15">
      <c r="A58" s="70" t="s">
        <v>234</v>
      </c>
      <c r="B58" s="50">
        <v>41225</v>
      </c>
      <c r="C58" s="88">
        <v>13</v>
      </c>
      <c r="D58" s="88">
        <v>11</v>
      </c>
      <c r="E58" s="88" t="s">
        <v>562</v>
      </c>
      <c r="F58" s="85" t="s">
        <v>410</v>
      </c>
      <c r="G58" s="10" t="s">
        <v>189</v>
      </c>
      <c r="H58" s="10" t="s">
        <v>546</v>
      </c>
      <c r="I58" s="10" t="s">
        <v>102</v>
      </c>
      <c r="J58" s="3" t="s">
        <v>29</v>
      </c>
      <c r="K58" s="3" t="s">
        <v>32</v>
      </c>
      <c r="L58" s="24" t="s">
        <v>5</v>
      </c>
      <c r="M58" s="10" t="s">
        <v>321</v>
      </c>
      <c r="N58" s="10">
        <f t="shared" si="0"/>
        <v>0</v>
      </c>
      <c r="O58" s="3" t="s">
        <v>56</v>
      </c>
      <c r="P58" s="11" t="s">
        <v>179</v>
      </c>
      <c r="Q58" s="88">
        <v>0</v>
      </c>
      <c r="R58" s="88">
        <v>16</v>
      </c>
      <c r="S58" s="91">
        <v>5.95</v>
      </c>
      <c r="T58" s="21">
        <v>22.3125</v>
      </c>
      <c r="U58" s="35">
        <v>36</v>
      </c>
      <c r="V58" s="27" t="s">
        <v>279</v>
      </c>
      <c r="W58" s="3" t="s">
        <v>3</v>
      </c>
      <c r="X58" s="6">
        <v>3</v>
      </c>
      <c r="Y58" s="3" t="s">
        <v>5</v>
      </c>
      <c r="Z58" s="31" t="s">
        <v>5</v>
      </c>
    </row>
    <row r="59" spans="1:26" x14ac:dyDescent="0.15">
      <c r="A59" s="70" t="s">
        <v>235</v>
      </c>
      <c r="B59" s="50">
        <v>41222</v>
      </c>
      <c r="C59" s="88">
        <v>10</v>
      </c>
      <c r="D59" s="88">
        <v>11</v>
      </c>
      <c r="E59" s="88" t="s">
        <v>562</v>
      </c>
      <c r="F59" s="85" t="s">
        <v>410</v>
      </c>
      <c r="G59" s="10" t="s">
        <v>194</v>
      </c>
      <c r="H59" s="10" t="s">
        <v>547</v>
      </c>
      <c r="I59" s="10" t="s">
        <v>16</v>
      </c>
      <c r="J59" s="3" t="s">
        <v>30</v>
      </c>
      <c r="K59" s="3" t="s">
        <v>29</v>
      </c>
      <c r="L59" s="24" t="s">
        <v>5</v>
      </c>
      <c r="M59" s="10" t="s">
        <v>125</v>
      </c>
      <c r="N59" s="10">
        <f t="shared" si="0"/>
        <v>0</v>
      </c>
      <c r="O59" s="3" t="s">
        <v>56</v>
      </c>
      <c r="P59" s="11" t="s">
        <v>168</v>
      </c>
      <c r="Q59" s="88">
        <v>0</v>
      </c>
      <c r="R59" s="88">
        <v>44</v>
      </c>
      <c r="S59" s="91">
        <v>11.74</v>
      </c>
      <c r="T59" s="21">
        <v>16.009090909090911</v>
      </c>
      <c r="U59" s="35">
        <v>73</v>
      </c>
      <c r="V59" s="27">
        <v>0</v>
      </c>
      <c r="W59" s="3" t="s">
        <v>3</v>
      </c>
      <c r="X59" s="6">
        <v>6</v>
      </c>
      <c r="Y59" s="3" t="s">
        <v>5</v>
      </c>
      <c r="Z59" s="31" t="s">
        <v>5</v>
      </c>
    </row>
    <row r="60" spans="1:26" x14ac:dyDescent="0.15">
      <c r="A60" s="70" t="s">
        <v>235</v>
      </c>
      <c r="B60" s="50">
        <v>41222</v>
      </c>
      <c r="C60" s="88">
        <v>10</v>
      </c>
      <c r="D60" s="88">
        <v>11</v>
      </c>
      <c r="E60" s="88" t="s">
        <v>562</v>
      </c>
      <c r="F60" s="85" t="s">
        <v>410</v>
      </c>
      <c r="G60" s="10" t="s">
        <v>194</v>
      </c>
      <c r="H60" s="10" t="s">
        <v>547</v>
      </c>
      <c r="I60" s="10" t="s">
        <v>103</v>
      </c>
      <c r="J60" s="3" t="s">
        <v>29</v>
      </c>
      <c r="K60" s="3" t="s">
        <v>30</v>
      </c>
      <c r="L60" s="24" t="s">
        <v>5</v>
      </c>
      <c r="M60" s="10" t="s">
        <v>125</v>
      </c>
      <c r="N60" s="10">
        <f t="shared" si="0"/>
        <v>0</v>
      </c>
      <c r="O60" s="3" t="s">
        <v>56</v>
      </c>
      <c r="P60" s="11" t="s">
        <v>180</v>
      </c>
      <c r="Q60" s="88">
        <v>0</v>
      </c>
      <c r="R60" s="88">
        <v>33</v>
      </c>
      <c r="S60" s="91">
        <v>10.199999999999999</v>
      </c>
      <c r="T60" s="21">
        <v>18.545454545454543</v>
      </c>
      <c r="U60" s="35">
        <v>45</v>
      </c>
      <c r="V60" s="27">
        <v>0</v>
      </c>
      <c r="W60" s="3" t="s">
        <v>3</v>
      </c>
      <c r="X60" s="6">
        <v>2</v>
      </c>
      <c r="Y60" s="3" t="s">
        <v>5</v>
      </c>
      <c r="Z60" s="31" t="s">
        <v>5</v>
      </c>
    </row>
    <row r="61" spans="1:26" x14ac:dyDescent="0.15">
      <c r="A61" s="70" t="s">
        <v>236</v>
      </c>
      <c r="B61" s="50">
        <v>41218</v>
      </c>
      <c r="C61" s="88">
        <v>6</v>
      </c>
      <c r="D61" s="88">
        <v>11</v>
      </c>
      <c r="E61" s="88" t="s">
        <v>562</v>
      </c>
      <c r="F61" s="85" t="s">
        <v>410</v>
      </c>
      <c r="G61" s="10" t="s">
        <v>189</v>
      </c>
      <c r="H61" s="10" t="s">
        <v>546</v>
      </c>
      <c r="I61" s="10" t="s">
        <v>34</v>
      </c>
      <c r="J61" s="3" t="s">
        <v>29</v>
      </c>
      <c r="K61" s="3" t="s">
        <v>35</v>
      </c>
      <c r="L61" s="24" t="s">
        <v>5</v>
      </c>
      <c r="M61" s="10" t="s">
        <v>320</v>
      </c>
      <c r="N61" s="10">
        <f t="shared" si="0"/>
        <v>1</v>
      </c>
      <c r="O61" s="3" t="s">
        <v>0</v>
      </c>
      <c r="P61" s="11" t="s">
        <v>148</v>
      </c>
      <c r="Q61" s="88">
        <v>2</v>
      </c>
      <c r="R61" s="88">
        <v>10</v>
      </c>
      <c r="S61" s="91">
        <v>51</v>
      </c>
      <c r="T61" s="21">
        <v>23.53846153846154</v>
      </c>
      <c r="U61" s="35" t="s">
        <v>5</v>
      </c>
      <c r="V61" s="27">
        <v>0</v>
      </c>
      <c r="W61" s="3" t="s">
        <v>10</v>
      </c>
      <c r="X61" s="6">
        <v>5</v>
      </c>
      <c r="Y61" s="3" t="s">
        <v>5</v>
      </c>
      <c r="Z61" s="31" t="s">
        <v>5</v>
      </c>
    </row>
    <row r="62" spans="1:26" x14ac:dyDescent="0.15">
      <c r="A62" s="70" t="s">
        <v>237</v>
      </c>
      <c r="B62" s="50">
        <v>41215</v>
      </c>
      <c r="C62" s="88">
        <v>3</v>
      </c>
      <c r="D62" s="88">
        <v>11</v>
      </c>
      <c r="E62" s="88" t="s">
        <v>562</v>
      </c>
      <c r="F62" s="85" t="s">
        <v>410</v>
      </c>
      <c r="G62" s="10" t="s">
        <v>194</v>
      </c>
      <c r="H62" s="10" t="s">
        <v>547</v>
      </c>
      <c r="I62" s="10" t="s">
        <v>104</v>
      </c>
      <c r="J62" s="3" t="s">
        <v>30</v>
      </c>
      <c r="K62" s="3" t="s">
        <v>29</v>
      </c>
      <c r="L62" s="24" t="s">
        <v>5</v>
      </c>
      <c r="M62" s="10" t="s">
        <v>125</v>
      </c>
      <c r="N62" s="10">
        <f t="shared" si="0"/>
        <v>0</v>
      </c>
      <c r="O62" s="3" t="s">
        <v>56</v>
      </c>
      <c r="P62" s="11" t="s">
        <v>181</v>
      </c>
      <c r="Q62" s="88">
        <v>0</v>
      </c>
      <c r="R62" s="88">
        <v>47</v>
      </c>
      <c r="S62" s="91">
        <v>12.07</v>
      </c>
      <c r="T62" s="21">
        <v>15.408510638297873</v>
      </c>
      <c r="U62" s="35">
        <v>79</v>
      </c>
      <c r="V62" s="27">
        <v>0</v>
      </c>
      <c r="W62" s="3" t="s">
        <v>3</v>
      </c>
      <c r="X62" s="6">
        <v>2</v>
      </c>
      <c r="Y62" s="3" t="s">
        <v>5</v>
      </c>
      <c r="Z62" s="31" t="s">
        <v>5</v>
      </c>
    </row>
    <row r="63" spans="1:26" x14ac:dyDescent="0.15">
      <c r="A63" s="70" t="s">
        <v>237</v>
      </c>
      <c r="B63" s="50">
        <v>41215</v>
      </c>
      <c r="C63" s="88">
        <v>3</v>
      </c>
      <c r="D63" s="88">
        <v>11</v>
      </c>
      <c r="E63" s="88" t="s">
        <v>562</v>
      </c>
      <c r="F63" s="85" t="s">
        <v>410</v>
      </c>
      <c r="G63" s="10" t="s">
        <v>194</v>
      </c>
      <c r="H63" s="10" t="s">
        <v>547</v>
      </c>
      <c r="I63" s="10" t="s">
        <v>17</v>
      </c>
      <c r="J63" s="3" t="s">
        <v>29</v>
      </c>
      <c r="K63" s="3" t="s">
        <v>30</v>
      </c>
      <c r="L63" s="24" t="s">
        <v>5</v>
      </c>
      <c r="M63" s="10" t="s">
        <v>125</v>
      </c>
      <c r="N63" s="10">
        <f t="shared" si="0"/>
        <v>0</v>
      </c>
      <c r="O63" s="3" t="s">
        <v>56</v>
      </c>
      <c r="P63" s="11" t="s">
        <v>182</v>
      </c>
      <c r="Q63" s="88">
        <v>0</v>
      </c>
      <c r="R63" s="88">
        <v>36</v>
      </c>
      <c r="S63" s="91">
        <v>10.08</v>
      </c>
      <c r="T63" s="21">
        <v>16.8</v>
      </c>
      <c r="U63" s="35">
        <v>45</v>
      </c>
      <c r="V63" s="27">
        <v>0</v>
      </c>
      <c r="W63" s="3" t="s">
        <v>3</v>
      </c>
      <c r="X63" s="6">
        <v>6</v>
      </c>
      <c r="Y63" s="3" t="s">
        <v>5</v>
      </c>
      <c r="Z63" s="31" t="s">
        <v>5</v>
      </c>
    </row>
    <row r="64" spans="1:26" x14ac:dyDescent="0.15">
      <c r="A64" s="11" t="s">
        <v>238</v>
      </c>
      <c r="B64" s="50">
        <v>41212</v>
      </c>
      <c r="C64" s="88">
        <v>31</v>
      </c>
      <c r="D64" s="88">
        <v>10</v>
      </c>
      <c r="E64" s="88" t="s">
        <v>561</v>
      </c>
      <c r="F64" s="85" t="s">
        <v>410</v>
      </c>
      <c r="G64" s="10" t="s">
        <v>193</v>
      </c>
      <c r="H64" s="10" t="s">
        <v>547</v>
      </c>
      <c r="I64" s="10" t="s">
        <v>36</v>
      </c>
      <c r="J64" s="3" t="s">
        <v>29</v>
      </c>
      <c r="K64" s="3" t="s">
        <v>314</v>
      </c>
      <c r="L64" s="24" t="s">
        <v>5</v>
      </c>
      <c r="M64" s="10" t="s">
        <v>320</v>
      </c>
      <c r="N64" s="10">
        <f t="shared" si="0"/>
        <v>1</v>
      </c>
      <c r="O64" s="3" t="s">
        <v>0</v>
      </c>
      <c r="P64" s="11" t="s">
        <v>149</v>
      </c>
      <c r="Q64" s="88">
        <v>4</v>
      </c>
      <c r="R64" s="88">
        <v>18</v>
      </c>
      <c r="S64" s="91">
        <v>104.21</v>
      </c>
      <c r="T64" s="21">
        <v>24.234883720930231</v>
      </c>
      <c r="U64" s="35">
        <v>646</v>
      </c>
      <c r="V64" s="27" t="s">
        <v>280</v>
      </c>
      <c r="W64" s="3" t="s">
        <v>3</v>
      </c>
      <c r="X64" s="6">
        <v>5</v>
      </c>
      <c r="Y64" s="3" t="s">
        <v>4</v>
      </c>
      <c r="Z64" s="32" t="s">
        <v>309</v>
      </c>
    </row>
    <row r="65" spans="1:26" x14ac:dyDescent="0.15">
      <c r="A65" s="11" t="s">
        <v>239</v>
      </c>
      <c r="B65" s="50">
        <v>41204</v>
      </c>
      <c r="C65" s="88">
        <v>23</v>
      </c>
      <c r="D65" s="88">
        <v>10</v>
      </c>
      <c r="E65" s="88" t="s">
        <v>561</v>
      </c>
      <c r="F65" s="85" t="s">
        <v>410</v>
      </c>
      <c r="G65" s="10" t="s">
        <v>189</v>
      </c>
      <c r="H65" s="10" t="s">
        <v>546</v>
      </c>
      <c r="I65" s="10" t="s">
        <v>105</v>
      </c>
      <c r="J65" s="3" t="s">
        <v>29</v>
      </c>
      <c r="K65" s="3" t="s">
        <v>35</v>
      </c>
      <c r="L65" s="24" t="s">
        <v>5</v>
      </c>
      <c r="M65" s="10" t="s">
        <v>320</v>
      </c>
      <c r="N65" s="10">
        <f t="shared" si="0"/>
        <v>1</v>
      </c>
      <c r="O65" s="3" t="s">
        <v>0</v>
      </c>
      <c r="P65" s="11" t="s">
        <v>150</v>
      </c>
      <c r="Q65" s="88">
        <v>2</v>
      </c>
      <c r="R65" s="88">
        <v>16</v>
      </c>
      <c r="S65" s="91">
        <v>51.57</v>
      </c>
      <c r="T65" s="21">
        <v>22.751470588235296</v>
      </c>
      <c r="U65" s="35">
        <v>299</v>
      </c>
      <c r="V65" s="27" t="s">
        <v>281</v>
      </c>
      <c r="W65" s="3" t="s">
        <v>3</v>
      </c>
      <c r="X65" s="6">
        <v>5</v>
      </c>
      <c r="Y65" s="3" t="s">
        <v>5</v>
      </c>
      <c r="Z65" s="31" t="s">
        <v>5</v>
      </c>
    </row>
    <row r="66" spans="1:26" x14ac:dyDescent="0.15">
      <c r="A66" s="20" t="s">
        <v>240</v>
      </c>
      <c r="B66" s="50">
        <v>41197</v>
      </c>
      <c r="C66" s="88">
        <v>16</v>
      </c>
      <c r="D66" s="88">
        <v>10</v>
      </c>
      <c r="E66" s="88" t="s">
        <v>561</v>
      </c>
      <c r="F66" s="85" t="s">
        <v>410</v>
      </c>
      <c r="G66" s="15" t="s">
        <v>189</v>
      </c>
      <c r="H66" s="10" t="s">
        <v>546</v>
      </c>
      <c r="I66" s="15" t="s">
        <v>106</v>
      </c>
      <c r="J66" s="16" t="s">
        <v>29</v>
      </c>
      <c r="K66" s="16" t="s">
        <v>314</v>
      </c>
      <c r="L66" s="40" t="s">
        <v>315</v>
      </c>
      <c r="M66" s="15" t="s">
        <v>320</v>
      </c>
      <c r="N66" s="10">
        <f t="shared" si="0"/>
        <v>1</v>
      </c>
      <c r="O66" s="16" t="s">
        <v>0</v>
      </c>
      <c r="P66" s="20" t="s">
        <v>151</v>
      </c>
      <c r="Q66" s="88">
        <v>4</v>
      </c>
      <c r="R66" s="88">
        <v>52</v>
      </c>
      <c r="S66" s="92">
        <v>115.36</v>
      </c>
      <c r="T66" s="38">
        <v>23.704109589041092</v>
      </c>
      <c r="U66" s="37">
        <v>754</v>
      </c>
      <c r="V66" s="28" t="s">
        <v>282</v>
      </c>
      <c r="W66" s="16" t="s">
        <v>3</v>
      </c>
      <c r="X66" s="18">
        <v>3</v>
      </c>
      <c r="Y66" s="16" t="s">
        <v>4</v>
      </c>
      <c r="Z66" s="33" t="s">
        <v>310</v>
      </c>
    </row>
    <row r="67" spans="1:26" x14ac:dyDescent="0.15">
      <c r="A67" s="11" t="s">
        <v>241</v>
      </c>
      <c r="B67" s="50">
        <v>41190</v>
      </c>
      <c r="C67" s="88">
        <v>9</v>
      </c>
      <c r="D67" s="88">
        <v>10</v>
      </c>
      <c r="E67" s="88" t="s">
        <v>561</v>
      </c>
      <c r="F67" s="85" t="s">
        <v>410</v>
      </c>
      <c r="G67" s="10" t="s">
        <v>189</v>
      </c>
      <c r="H67" s="10" t="s">
        <v>546</v>
      </c>
      <c r="I67" s="10" t="s">
        <v>107</v>
      </c>
      <c r="J67" s="3" t="s">
        <v>29</v>
      </c>
      <c r="K67" s="3" t="s">
        <v>37</v>
      </c>
      <c r="L67" s="24" t="s">
        <v>5</v>
      </c>
      <c r="M67" s="10" t="s">
        <v>321</v>
      </c>
      <c r="N67" s="10">
        <f t="shared" ref="N67:N130" si="1">IF(M67="workout",1,0)</f>
        <v>0</v>
      </c>
      <c r="O67" s="3" t="s">
        <v>0</v>
      </c>
      <c r="P67" s="11" t="s">
        <v>146</v>
      </c>
      <c r="Q67" s="88">
        <v>1</v>
      </c>
      <c r="R67" s="88">
        <v>45</v>
      </c>
      <c r="S67" s="91">
        <v>35.78</v>
      </c>
      <c r="T67" s="21">
        <v>20.445714285714285</v>
      </c>
      <c r="U67" s="35">
        <v>194</v>
      </c>
      <c r="V67" s="27" t="s">
        <v>283</v>
      </c>
      <c r="W67" s="3" t="s">
        <v>3</v>
      </c>
      <c r="X67" s="6">
        <v>4</v>
      </c>
      <c r="Y67" s="3" t="s">
        <v>38</v>
      </c>
      <c r="Z67" s="31" t="s">
        <v>386</v>
      </c>
    </row>
    <row r="68" spans="1:26" x14ac:dyDescent="0.15">
      <c r="A68" s="11" t="s">
        <v>242</v>
      </c>
      <c r="B68" s="50">
        <v>41186</v>
      </c>
      <c r="C68" s="88">
        <v>5</v>
      </c>
      <c r="D68" s="88">
        <v>10</v>
      </c>
      <c r="E68" s="88" t="s">
        <v>561</v>
      </c>
      <c r="F68" s="85" t="s">
        <v>410</v>
      </c>
      <c r="G68" s="10" t="s">
        <v>190</v>
      </c>
      <c r="H68" s="10" t="s">
        <v>547</v>
      </c>
      <c r="I68" s="10" t="s">
        <v>21</v>
      </c>
      <c r="J68" s="3" t="s">
        <v>30</v>
      </c>
      <c r="K68" s="3" t="s">
        <v>29</v>
      </c>
      <c r="L68" s="24" t="s">
        <v>5</v>
      </c>
      <c r="M68" s="10" t="s">
        <v>125</v>
      </c>
      <c r="N68" s="10">
        <f t="shared" si="1"/>
        <v>0</v>
      </c>
      <c r="O68" s="3" t="s">
        <v>56</v>
      </c>
      <c r="P68" s="11" t="s">
        <v>181</v>
      </c>
      <c r="Q68" s="88">
        <v>0</v>
      </c>
      <c r="R68" s="88">
        <v>47</v>
      </c>
      <c r="S68" s="91">
        <v>11.92</v>
      </c>
      <c r="T68" s="21">
        <v>15.217021276595744</v>
      </c>
      <c r="U68" s="35">
        <v>77</v>
      </c>
      <c r="V68" s="27">
        <v>0</v>
      </c>
      <c r="W68" s="3" t="s">
        <v>3</v>
      </c>
      <c r="X68" s="6">
        <v>0</v>
      </c>
      <c r="Y68" s="3" t="s">
        <v>5</v>
      </c>
      <c r="Z68" s="31" t="s">
        <v>5</v>
      </c>
    </row>
    <row r="69" spans="1:26" x14ac:dyDescent="0.15">
      <c r="A69" s="11" t="s">
        <v>242</v>
      </c>
      <c r="B69" s="50">
        <v>41186</v>
      </c>
      <c r="C69" s="88">
        <v>5</v>
      </c>
      <c r="D69" s="88">
        <v>10</v>
      </c>
      <c r="E69" s="88" t="s">
        <v>561</v>
      </c>
      <c r="F69" s="85" t="s">
        <v>410</v>
      </c>
      <c r="G69" s="10" t="s">
        <v>190</v>
      </c>
      <c r="H69" s="10" t="s">
        <v>547</v>
      </c>
      <c r="I69" s="10" t="s">
        <v>17</v>
      </c>
      <c r="J69" s="3" t="s">
        <v>29</v>
      </c>
      <c r="K69" s="3" t="s">
        <v>30</v>
      </c>
      <c r="L69" s="24" t="s">
        <v>5</v>
      </c>
      <c r="M69" s="10" t="s">
        <v>125</v>
      </c>
      <c r="N69" s="10">
        <f t="shared" si="1"/>
        <v>0</v>
      </c>
      <c r="O69" s="3" t="s">
        <v>56</v>
      </c>
      <c r="P69" s="11" t="s">
        <v>180</v>
      </c>
      <c r="Q69" s="88">
        <v>0</v>
      </c>
      <c r="R69" s="88">
        <v>33</v>
      </c>
      <c r="S69" s="91">
        <v>10.34</v>
      </c>
      <c r="T69" s="21">
        <v>18.799999999999997</v>
      </c>
      <c r="U69" s="35">
        <v>45</v>
      </c>
      <c r="V69" s="27">
        <v>0</v>
      </c>
      <c r="W69" s="3" t="s">
        <v>3</v>
      </c>
      <c r="X69" s="6">
        <v>3</v>
      </c>
      <c r="Y69" s="3" t="s">
        <v>5</v>
      </c>
      <c r="Z69" s="31" t="s">
        <v>5</v>
      </c>
    </row>
    <row r="70" spans="1:26" x14ac:dyDescent="0.15">
      <c r="A70" s="11" t="s">
        <v>243</v>
      </c>
      <c r="B70" s="50">
        <v>41183</v>
      </c>
      <c r="C70" s="88">
        <v>2</v>
      </c>
      <c r="D70" s="88">
        <v>10</v>
      </c>
      <c r="E70" s="88" t="s">
        <v>561</v>
      </c>
      <c r="F70" s="85" t="s">
        <v>410</v>
      </c>
      <c r="G70" s="10" t="s">
        <v>189</v>
      </c>
      <c r="H70" s="10" t="s">
        <v>546</v>
      </c>
      <c r="I70" s="10" t="s">
        <v>108</v>
      </c>
      <c r="J70" s="3" t="s">
        <v>29</v>
      </c>
      <c r="K70" s="3" t="s">
        <v>314</v>
      </c>
      <c r="L70" s="24" t="s">
        <v>5</v>
      </c>
      <c r="M70" s="10" t="s">
        <v>320</v>
      </c>
      <c r="N70" s="10">
        <f t="shared" si="1"/>
        <v>1</v>
      </c>
      <c r="O70" s="3" t="s">
        <v>0</v>
      </c>
      <c r="P70" s="11" t="s">
        <v>152</v>
      </c>
      <c r="Q70" s="88">
        <v>4</v>
      </c>
      <c r="R70" s="88">
        <v>12</v>
      </c>
      <c r="S70" s="91">
        <v>101.42</v>
      </c>
      <c r="T70" s="21">
        <v>24.147619047619045</v>
      </c>
      <c r="U70" s="35">
        <v>648</v>
      </c>
      <c r="V70" s="27" t="s">
        <v>284</v>
      </c>
      <c r="W70" s="3" t="s">
        <v>3</v>
      </c>
      <c r="X70" s="6">
        <v>5</v>
      </c>
      <c r="Y70" s="3" t="s">
        <v>4</v>
      </c>
      <c r="Z70" s="32" t="s">
        <v>39</v>
      </c>
    </row>
    <row r="71" spans="1:26" x14ac:dyDescent="0.15">
      <c r="A71" s="11" t="s">
        <v>244</v>
      </c>
      <c r="B71" s="50">
        <v>41179</v>
      </c>
      <c r="C71" s="88">
        <v>28</v>
      </c>
      <c r="D71" s="88">
        <v>9</v>
      </c>
      <c r="E71" s="88" t="s">
        <v>560</v>
      </c>
      <c r="F71" s="85" t="s">
        <v>410</v>
      </c>
      <c r="G71" s="10" t="s">
        <v>190</v>
      </c>
      <c r="H71" s="10" t="s">
        <v>547</v>
      </c>
      <c r="I71" s="10" t="s">
        <v>16</v>
      </c>
      <c r="J71" s="3" t="s">
        <v>55</v>
      </c>
      <c r="K71" s="3" t="s">
        <v>29</v>
      </c>
      <c r="L71" s="24" t="s">
        <v>5</v>
      </c>
      <c r="M71" s="10" t="s">
        <v>125</v>
      </c>
      <c r="N71" s="10">
        <f t="shared" si="1"/>
        <v>0</v>
      </c>
      <c r="O71" s="3" t="s">
        <v>56</v>
      </c>
      <c r="P71" s="11" t="s">
        <v>74</v>
      </c>
      <c r="Q71" s="88">
        <v>0</v>
      </c>
      <c r="R71" s="88">
        <v>38</v>
      </c>
      <c r="S71" s="91">
        <v>11.18</v>
      </c>
      <c r="T71" s="21">
        <v>17.652631578947368</v>
      </c>
      <c r="U71" s="35">
        <v>76</v>
      </c>
      <c r="V71" s="27">
        <v>0</v>
      </c>
      <c r="W71" s="3" t="s">
        <v>3</v>
      </c>
      <c r="X71" s="6">
        <v>2</v>
      </c>
      <c r="Y71" s="3" t="s">
        <v>5</v>
      </c>
      <c r="Z71" s="31" t="s">
        <v>5</v>
      </c>
    </row>
    <row r="72" spans="1:26" x14ac:dyDescent="0.15">
      <c r="A72" s="11" t="s">
        <v>244</v>
      </c>
      <c r="B72" s="50">
        <v>41179</v>
      </c>
      <c r="C72" s="88">
        <v>28</v>
      </c>
      <c r="D72" s="88">
        <v>9</v>
      </c>
      <c r="E72" s="88" t="s">
        <v>560</v>
      </c>
      <c r="F72" s="85" t="s">
        <v>410</v>
      </c>
      <c r="G72" s="10" t="s">
        <v>190</v>
      </c>
      <c r="H72" s="10" t="s">
        <v>547</v>
      </c>
      <c r="I72" s="10" t="s">
        <v>17</v>
      </c>
      <c r="J72" s="3" t="s">
        <v>29</v>
      </c>
      <c r="K72" s="3" t="s">
        <v>30</v>
      </c>
      <c r="L72" s="24" t="s">
        <v>5</v>
      </c>
      <c r="M72" s="10" t="s">
        <v>125</v>
      </c>
      <c r="N72" s="10">
        <f t="shared" si="1"/>
        <v>0</v>
      </c>
      <c r="O72" s="3" t="s">
        <v>56</v>
      </c>
      <c r="P72" s="11" t="s">
        <v>140</v>
      </c>
      <c r="Q72" s="88">
        <v>0</v>
      </c>
      <c r="R72" s="88">
        <v>42</v>
      </c>
      <c r="S72" s="91">
        <v>11.64</v>
      </c>
      <c r="T72" s="21">
        <v>16.62857142857143</v>
      </c>
      <c r="U72" s="35">
        <v>45</v>
      </c>
      <c r="V72" s="27">
        <v>0</v>
      </c>
      <c r="W72" s="3" t="s">
        <v>3</v>
      </c>
      <c r="X72" s="6">
        <v>2</v>
      </c>
      <c r="Y72" s="3" t="s">
        <v>5</v>
      </c>
      <c r="Z72" s="31" t="s">
        <v>5</v>
      </c>
    </row>
    <row r="73" spans="1:26" x14ac:dyDescent="0.15">
      <c r="A73" s="11" t="s">
        <v>245</v>
      </c>
      <c r="B73" s="50">
        <v>41172</v>
      </c>
      <c r="C73" s="88">
        <v>21</v>
      </c>
      <c r="D73" s="88">
        <v>9</v>
      </c>
      <c r="E73" s="88" t="s">
        <v>560</v>
      </c>
      <c r="F73" s="85" t="s">
        <v>410</v>
      </c>
      <c r="G73" s="10" t="s">
        <v>190</v>
      </c>
      <c r="H73" s="10" t="s">
        <v>547</v>
      </c>
      <c r="I73" s="10" t="s">
        <v>16</v>
      </c>
      <c r="J73" s="3" t="s">
        <v>55</v>
      </c>
      <c r="K73" s="3" t="s">
        <v>29</v>
      </c>
      <c r="L73" s="24" t="s">
        <v>5</v>
      </c>
      <c r="M73" s="10" t="s">
        <v>125</v>
      </c>
      <c r="N73" s="10">
        <f t="shared" si="1"/>
        <v>0</v>
      </c>
      <c r="O73" s="3" t="s">
        <v>56</v>
      </c>
      <c r="P73" s="11" t="s">
        <v>139</v>
      </c>
      <c r="Q73" s="88">
        <v>0</v>
      </c>
      <c r="R73" s="88">
        <v>45</v>
      </c>
      <c r="S73" s="91">
        <v>12.45</v>
      </c>
      <c r="T73" s="21">
        <v>16.599999999999998</v>
      </c>
      <c r="U73" s="35">
        <v>74</v>
      </c>
      <c r="V73" s="27">
        <v>0</v>
      </c>
      <c r="W73" s="3" t="s">
        <v>3</v>
      </c>
      <c r="X73" s="6">
        <v>2</v>
      </c>
      <c r="Y73" s="3" t="s">
        <v>5</v>
      </c>
      <c r="Z73" s="31" t="s">
        <v>5</v>
      </c>
    </row>
    <row r="74" spans="1:26" x14ac:dyDescent="0.15">
      <c r="A74" s="11" t="s">
        <v>245</v>
      </c>
      <c r="B74" s="50">
        <v>41172</v>
      </c>
      <c r="C74" s="88">
        <v>21</v>
      </c>
      <c r="D74" s="88">
        <v>9</v>
      </c>
      <c r="E74" s="88" t="s">
        <v>560</v>
      </c>
      <c r="F74" s="85" t="s">
        <v>410</v>
      </c>
      <c r="G74" s="10" t="s">
        <v>190</v>
      </c>
      <c r="H74" s="10" t="s">
        <v>547</v>
      </c>
      <c r="I74" s="10" t="s">
        <v>17</v>
      </c>
      <c r="J74" s="3" t="s">
        <v>29</v>
      </c>
      <c r="K74" s="3" t="s">
        <v>30</v>
      </c>
      <c r="L74" s="24" t="s">
        <v>5</v>
      </c>
      <c r="M74" s="10" t="s">
        <v>125</v>
      </c>
      <c r="N74" s="10">
        <f t="shared" si="1"/>
        <v>0</v>
      </c>
      <c r="O74" s="3" t="s">
        <v>56</v>
      </c>
      <c r="P74" s="11" t="s">
        <v>166</v>
      </c>
      <c r="Q74" s="88">
        <v>0</v>
      </c>
      <c r="R74" s="88">
        <v>34</v>
      </c>
      <c r="S74" s="91">
        <v>10.62</v>
      </c>
      <c r="T74" s="21">
        <v>18.741176470588233</v>
      </c>
      <c r="U74" s="35">
        <v>45</v>
      </c>
      <c r="V74" s="27">
        <v>0</v>
      </c>
      <c r="W74" s="3" t="s">
        <v>3</v>
      </c>
      <c r="X74" s="6">
        <v>4</v>
      </c>
      <c r="Y74" s="3" t="s">
        <v>5</v>
      </c>
      <c r="Z74" s="31" t="s">
        <v>5</v>
      </c>
    </row>
    <row r="75" spans="1:26" x14ac:dyDescent="0.15">
      <c r="A75" s="11" t="s">
        <v>246</v>
      </c>
      <c r="B75" s="50">
        <v>41170</v>
      </c>
      <c r="C75" s="88">
        <v>19</v>
      </c>
      <c r="D75" s="88">
        <v>9</v>
      </c>
      <c r="E75" s="88" t="s">
        <v>560</v>
      </c>
      <c r="F75" s="85" t="s">
        <v>410</v>
      </c>
      <c r="G75" s="10" t="s">
        <v>193</v>
      </c>
      <c r="H75" s="10" t="s">
        <v>547</v>
      </c>
      <c r="I75" s="10" t="s">
        <v>109</v>
      </c>
      <c r="J75" s="3" t="s">
        <v>29</v>
      </c>
      <c r="K75" s="3" t="s">
        <v>40</v>
      </c>
      <c r="L75" s="24" t="s">
        <v>5</v>
      </c>
      <c r="M75" s="10" t="s">
        <v>321</v>
      </c>
      <c r="N75" s="10">
        <f t="shared" si="1"/>
        <v>0</v>
      </c>
      <c r="O75" s="3" t="s">
        <v>56</v>
      </c>
      <c r="P75" s="11" t="s">
        <v>173</v>
      </c>
      <c r="Q75" s="88">
        <v>0</v>
      </c>
      <c r="R75" s="88">
        <v>20</v>
      </c>
      <c r="S75" s="91">
        <v>5.6</v>
      </c>
      <c r="T75" s="21">
        <v>16.8</v>
      </c>
      <c r="U75" s="35" t="s">
        <v>5</v>
      </c>
      <c r="V75" s="27">
        <v>0</v>
      </c>
      <c r="W75" s="3" t="s">
        <v>10</v>
      </c>
      <c r="X75" s="6">
        <v>2</v>
      </c>
      <c r="Y75" s="3" t="s">
        <v>5</v>
      </c>
      <c r="Z75" s="31" t="s">
        <v>311</v>
      </c>
    </row>
    <row r="76" spans="1:26" x14ac:dyDescent="0.15">
      <c r="A76" s="11" t="s">
        <v>247</v>
      </c>
      <c r="B76" s="50">
        <v>41169</v>
      </c>
      <c r="C76" s="88">
        <v>18</v>
      </c>
      <c r="D76" s="88">
        <v>9</v>
      </c>
      <c r="E76" s="88" t="s">
        <v>560</v>
      </c>
      <c r="F76" s="85" t="s">
        <v>410</v>
      </c>
      <c r="G76" s="10" t="s">
        <v>189</v>
      </c>
      <c r="H76" s="10" t="s">
        <v>546</v>
      </c>
      <c r="I76" s="10" t="s">
        <v>110</v>
      </c>
      <c r="J76" s="3" t="s">
        <v>40</v>
      </c>
      <c r="K76" s="3" t="s">
        <v>29</v>
      </c>
      <c r="L76" s="24" t="s">
        <v>5</v>
      </c>
      <c r="M76" s="10" t="s">
        <v>321</v>
      </c>
      <c r="N76" s="10">
        <f t="shared" si="1"/>
        <v>0</v>
      </c>
      <c r="O76" s="3" t="s">
        <v>56</v>
      </c>
      <c r="P76" s="11" t="s">
        <v>183</v>
      </c>
      <c r="Q76" s="88">
        <v>0</v>
      </c>
      <c r="R76" s="88">
        <v>22</v>
      </c>
      <c r="S76" s="91">
        <v>6.28</v>
      </c>
      <c r="T76" s="21">
        <v>17.127272727272729</v>
      </c>
      <c r="U76" s="35">
        <v>46</v>
      </c>
      <c r="V76" s="27" t="s">
        <v>276</v>
      </c>
      <c r="W76" s="3" t="s">
        <v>3</v>
      </c>
      <c r="X76" s="6">
        <v>3</v>
      </c>
      <c r="Y76" s="3" t="s">
        <v>5</v>
      </c>
      <c r="Z76" s="31" t="s">
        <v>311</v>
      </c>
    </row>
    <row r="77" spans="1:26" x14ac:dyDescent="0.15">
      <c r="A77" s="11" t="s">
        <v>247</v>
      </c>
      <c r="B77" s="50">
        <v>41169</v>
      </c>
      <c r="C77" s="88">
        <v>18</v>
      </c>
      <c r="D77" s="88">
        <v>9</v>
      </c>
      <c r="E77" s="88" t="s">
        <v>560</v>
      </c>
      <c r="F77" s="85" t="s">
        <v>410</v>
      </c>
      <c r="G77" s="10" t="s">
        <v>189</v>
      </c>
      <c r="H77" s="10" t="s">
        <v>546</v>
      </c>
      <c r="I77" s="10" t="s">
        <v>41</v>
      </c>
      <c r="J77" s="3" t="s">
        <v>29</v>
      </c>
      <c r="K77" s="3" t="s">
        <v>35</v>
      </c>
      <c r="L77" s="24" t="s">
        <v>5</v>
      </c>
      <c r="M77" s="10" t="s">
        <v>320</v>
      </c>
      <c r="N77" s="10">
        <f t="shared" si="1"/>
        <v>1</v>
      </c>
      <c r="O77" s="3" t="s">
        <v>0</v>
      </c>
      <c r="P77" s="11" t="s">
        <v>148</v>
      </c>
      <c r="Q77" s="88">
        <v>2</v>
      </c>
      <c r="R77" s="88">
        <v>10</v>
      </c>
      <c r="S77" s="91" t="s">
        <v>272</v>
      </c>
      <c r="T77" s="21">
        <v>23.07692307692308</v>
      </c>
      <c r="U77" s="35" t="s">
        <v>5</v>
      </c>
      <c r="V77" s="27">
        <v>0</v>
      </c>
      <c r="W77" s="3" t="s">
        <v>10</v>
      </c>
      <c r="X77" s="6">
        <v>2</v>
      </c>
      <c r="Y77" s="3" t="s">
        <v>5</v>
      </c>
      <c r="Z77" s="31" t="s">
        <v>5</v>
      </c>
    </row>
    <row r="78" spans="1:26" x14ac:dyDescent="0.15">
      <c r="A78" s="11" t="s">
        <v>248</v>
      </c>
      <c r="B78" s="50">
        <v>41167</v>
      </c>
      <c r="C78" s="88">
        <v>16</v>
      </c>
      <c r="D78" s="88">
        <v>9</v>
      </c>
      <c r="E78" s="88" t="s">
        <v>560</v>
      </c>
      <c r="F78" s="85" t="s">
        <v>410</v>
      </c>
      <c r="G78" s="10" t="s">
        <v>191</v>
      </c>
      <c r="H78" s="10" t="s">
        <v>547</v>
      </c>
      <c r="I78" s="10" t="s">
        <v>16</v>
      </c>
      <c r="J78" s="3" t="s">
        <v>55</v>
      </c>
      <c r="K78" s="3" t="s">
        <v>29</v>
      </c>
      <c r="L78" s="24" t="s">
        <v>5</v>
      </c>
      <c r="M78" s="10" t="s">
        <v>125</v>
      </c>
      <c r="N78" s="10">
        <f t="shared" si="1"/>
        <v>0</v>
      </c>
      <c r="O78" s="3" t="s">
        <v>56</v>
      </c>
      <c r="P78" s="11" t="s">
        <v>175</v>
      </c>
      <c r="Q78" s="88">
        <v>0</v>
      </c>
      <c r="R78" s="88">
        <v>41</v>
      </c>
      <c r="S78" s="91">
        <v>11.71</v>
      </c>
      <c r="T78" s="21">
        <v>17.136585365853659</v>
      </c>
      <c r="U78" s="35">
        <v>78</v>
      </c>
      <c r="V78" s="27">
        <v>0</v>
      </c>
      <c r="W78" s="3" t="s">
        <v>3</v>
      </c>
      <c r="X78" s="6">
        <v>1</v>
      </c>
      <c r="Y78" s="3" t="s">
        <v>5</v>
      </c>
      <c r="Z78" s="31" t="s">
        <v>5</v>
      </c>
    </row>
    <row r="79" spans="1:26" x14ac:dyDescent="0.15">
      <c r="A79" s="11" t="s">
        <v>248</v>
      </c>
      <c r="B79" s="50">
        <v>41167</v>
      </c>
      <c r="C79" s="88">
        <v>16</v>
      </c>
      <c r="D79" s="88">
        <v>9</v>
      </c>
      <c r="E79" s="88" t="s">
        <v>560</v>
      </c>
      <c r="F79" s="85" t="s">
        <v>410</v>
      </c>
      <c r="G79" s="10" t="s">
        <v>191</v>
      </c>
      <c r="H79" s="10" t="s">
        <v>547</v>
      </c>
      <c r="I79" s="10" t="s">
        <v>17</v>
      </c>
      <c r="J79" s="3" t="s">
        <v>29</v>
      </c>
      <c r="K79" s="3" t="s">
        <v>30</v>
      </c>
      <c r="L79" s="24" t="s">
        <v>5</v>
      </c>
      <c r="M79" s="10" t="s">
        <v>125</v>
      </c>
      <c r="N79" s="10">
        <f t="shared" si="1"/>
        <v>0</v>
      </c>
      <c r="O79" s="3" t="s">
        <v>56</v>
      </c>
      <c r="P79" s="11" t="s">
        <v>167</v>
      </c>
      <c r="Q79" s="88">
        <v>0</v>
      </c>
      <c r="R79" s="88">
        <v>39</v>
      </c>
      <c r="S79" s="91">
        <v>11.13</v>
      </c>
      <c r="T79" s="21">
        <v>17.123076923076923</v>
      </c>
      <c r="U79" s="35">
        <v>45</v>
      </c>
      <c r="V79" s="27">
        <v>0</v>
      </c>
      <c r="W79" s="3" t="s">
        <v>3</v>
      </c>
      <c r="X79" s="6">
        <v>1</v>
      </c>
      <c r="Y79" s="3" t="s">
        <v>5</v>
      </c>
      <c r="Z79" s="31" t="s">
        <v>5</v>
      </c>
    </row>
    <row r="80" spans="1:26" x14ac:dyDescent="0.15">
      <c r="A80" s="11" t="s">
        <v>249</v>
      </c>
      <c r="B80" s="50">
        <v>41163</v>
      </c>
      <c r="C80" s="88">
        <v>12</v>
      </c>
      <c r="D80" s="88">
        <v>9</v>
      </c>
      <c r="E80" s="88" t="s">
        <v>560</v>
      </c>
      <c r="F80" s="85" t="s">
        <v>410</v>
      </c>
      <c r="G80" s="10" t="s">
        <v>193</v>
      </c>
      <c r="H80" s="10" t="s">
        <v>547</v>
      </c>
      <c r="I80" s="10" t="s">
        <v>111</v>
      </c>
      <c r="J80" s="3" t="s">
        <v>29</v>
      </c>
      <c r="K80" s="3" t="s">
        <v>42</v>
      </c>
      <c r="L80" s="24" t="s">
        <v>5</v>
      </c>
      <c r="M80" s="10" t="s">
        <v>320</v>
      </c>
      <c r="N80" s="10">
        <f t="shared" si="1"/>
        <v>1</v>
      </c>
      <c r="O80" s="3" t="s">
        <v>0</v>
      </c>
      <c r="P80" s="11" t="s">
        <v>153</v>
      </c>
      <c r="Q80" s="88">
        <v>2</v>
      </c>
      <c r="R80" s="88">
        <v>23</v>
      </c>
      <c r="S80" s="91">
        <v>49.33</v>
      </c>
      <c r="T80" s="21">
        <v>20.697902097902098</v>
      </c>
      <c r="U80" s="35">
        <v>326</v>
      </c>
      <c r="V80" s="27" t="s">
        <v>285</v>
      </c>
      <c r="W80" s="3" t="s">
        <v>3</v>
      </c>
      <c r="X80" s="6">
        <v>3</v>
      </c>
      <c r="Y80" s="3" t="s">
        <v>42</v>
      </c>
      <c r="Z80" s="31" t="s">
        <v>5</v>
      </c>
    </row>
    <row r="81" spans="1:26" x14ac:dyDescent="0.15">
      <c r="A81" s="20" t="s">
        <v>250</v>
      </c>
      <c r="B81" s="50">
        <v>41162</v>
      </c>
      <c r="C81" s="88">
        <v>11</v>
      </c>
      <c r="D81" s="88">
        <v>9</v>
      </c>
      <c r="E81" s="88" t="s">
        <v>560</v>
      </c>
      <c r="F81" s="85" t="s">
        <v>410</v>
      </c>
      <c r="G81" s="15" t="s">
        <v>189</v>
      </c>
      <c r="H81" s="10" t="s">
        <v>546</v>
      </c>
      <c r="I81" s="15" t="s">
        <v>112</v>
      </c>
      <c r="J81" s="16" t="s">
        <v>29</v>
      </c>
      <c r="K81" s="16" t="s">
        <v>43</v>
      </c>
      <c r="L81" s="40" t="s">
        <v>5</v>
      </c>
      <c r="M81" s="15" t="s">
        <v>320</v>
      </c>
      <c r="N81" s="10">
        <f t="shared" si="1"/>
        <v>1</v>
      </c>
      <c r="O81" s="16" t="s">
        <v>0</v>
      </c>
      <c r="P81" s="20" t="s">
        <v>179</v>
      </c>
      <c r="Q81" s="88">
        <v>0</v>
      </c>
      <c r="R81" s="88">
        <v>16</v>
      </c>
      <c r="S81" s="92">
        <v>6</v>
      </c>
      <c r="T81" s="38">
        <v>22.5</v>
      </c>
      <c r="U81" s="37" t="s">
        <v>5</v>
      </c>
      <c r="V81" s="28">
        <v>0</v>
      </c>
      <c r="W81" s="16" t="s">
        <v>10</v>
      </c>
      <c r="X81" s="18">
        <v>2</v>
      </c>
      <c r="Y81" s="16" t="s">
        <v>47</v>
      </c>
      <c r="Z81" s="33" t="s">
        <v>44</v>
      </c>
    </row>
    <row r="82" spans="1:26" x14ac:dyDescent="0.15">
      <c r="A82" s="11" t="s">
        <v>250</v>
      </c>
      <c r="B82" s="50">
        <v>41162</v>
      </c>
      <c r="C82" s="88">
        <v>11</v>
      </c>
      <c r="D82" s="88">
        <v>9</v>
      </c>
      <c r="E82" s="88" t="s">
        <v>560</v>
      </c>
      <c r="F82" s="85" t="s">
        <v>410</v>
      </c>
      <c r="G82" s="10" t="s">
        <v>189</v>
      </c>
      <c r="H82" s="10" t="s">
        <v>546</v>
      </c>
      <c r="I82" s="10" t="s">
        <v>113</v>
      </c>
      <c r="J82" s="3" t="s">
        <v>29</v>
      </c>
      <c r="K82" s="3" t="s">
        <v>43</v>
      </c>
      <c r="L82" s="24" t="s">
        <v>5</v>
      </c>
      <c r="M82" s="10" t="s">
        <v>320</v>
      </c>
      <c r="N82" s="10">
        <f t="shared" si="1"/>
        <v>1</v>
      </c>
      <c r="O82" s="3" t="s">
        <v>0</v>
      </c>
      <c r="P82" s="11" t="s">
        <v>154</v>
      </c>
      <c r="Q82" s="88">
        <v>2</v>
      </c>
      <c r="R82" s="88">
        <v>0</v>
      </c>
      <c r="S82" s="91">
        <v>44.77</v>
      </c>
      <c r="T82" s="21">
        <v>22.385000000000002</v>
      </c>
      <c r="U82" s="35">
        <v>249</v>
      </c>
      <c r="V82" s="27" t="s">
        <v>286</v>
      </c>
      <c r="W82" s="3" t="s">
        <v>3</v>
      </c>
      <c r="X82" s="6">
        <v>6</v>
      </c>
      <c r="Y82" s="3" t="s">
        <v>47</v>
      </c>
      <c r="Z82" s="31" t="s">
        <v>5</v>
      </c>
    </row>
    <row r="83" spans="1:26" x14ac:dyDescent="0.15">
      <c r="A83" s="11" t="s">
        <v>251</v>
      </c>
      <c r="B83" s="50">
        <v>41144</v>
      </c>
      <c r="C83" s="88">
        <v>24</v>
      </c>
      <c r="D83" s="88">
        <v>8</v>
      </c>
      <c r="E83" s="88" t="s">
        <v>559</v>
      </c>
      <c r="F83" s="85" t="s">
        <v>410</v>
      </c>
      <c r="G83" s="10" t="s">
        <v>190</v>
      </c>
      <c r="H83" s="10" t="s">
        <v>547</v>
      </c>
      <c r="I83" s="15" t="s">
        <v>114</v>
      </c>
      <c r="J83" s="16" t="s">
        <v>29</v>
      </c>
      <c r="K83" s="16" t="s">
        <v>45</v>
      </c>
      <c r="L83" s="24" t="s">
        <v>5</v>
      </c>
      <c r="M83" s="15" t="s">
        <v>320</v>
      </c>
      <c r="N83" s="10">
        <f t="shared" si="1"/>
        <v>1</v>
      </c>
      <c r="O83" s="16" t="s">
        <v>0</v>
      </c>
      <c r="P83" s="11" t="s">
        <v>155</v>
      </c>
      <c r="Q83" s="88">
        <v>1</v>
      </c>
      <c r="R83" s="88">
        <v>18</v>
      </c>
      <c r="S83" s="92">
        <v>30.25</v>
      </c>
      <c r="T83" s="21">
        <v>23.26923076923077</v>
      </c>
      <c r="U83" s="37">
        <v>157</v>
      </c>
      <c r="V83" s="28" t="s">
        <v>287</v>
      </c>
      <c r="W83" s="16" t="s">
        <v>3</v>
      </c>
      <c r="X83" s="18">
        <v>3</v>
      </c>
      <c r="Y83" s="17" t="s">
        <v>5</v>
      </c>
      <c r="Z83" s="33" t="s">
        <v>46</v>
      </c>
    </row>
    <row r="84" spans="1:26" x14ac:dyDescent="0.15">
      <c r="A84" s="11" t="s">
        <v>252</v>
      </c>
      <c r="B84" s="50">
        <v>41138</v>
      </c>
      <c r="C84" s="88">
        <v>18</v>
      </c>
      <c r="D84" s="88">
        <v>8</v>
      </c>
      <c r="E84" s="88" t="s">
        <v>559</v>
      </c>
      <c r="F84" s="85" t="s">
        <v>410</v>
      </c>
      <c r="G84" s="10" t="s">
        <v>194</v>
      </c>
      <c r="H84" s="10" t="s">
        <v>547</v>
      </c>
      <c r="I84" s="10" t="s">
        <v>115</v>
      </c>
      <c r="J84" s="4" t="s">
        <v>55</v>
      </c>
      <c r="K84" s="3" t="s">
        <v>29</v>
      </c>
      <c r="L84" s="24" t="s">
        <v>5</v>
      </c>
      <c r="M84" s="10" t="s">
        <v>125</v>
      </c>
      <c r="N84" s="10">
        <f t="shared" si="1"/>
        <v>0</v>
      </c>
      <c r="O84" s="4" t="s">
        <v>56</v>
      </c>
      <c r="P84" s="11" t="s">
        <v>74</v>
      </c>
      <c r="Q84" s="88">
        <v>0</v>
      </c>
      <c r="R84" s="88">
        <v>38</v>
      </c>
      <c r="S84" s="91">
        <v>10.86</v>
      </c>
      <c r="T84" s="21">
        <v>17.147368421052633</v>
      </c>
      <c r="U84" s="35">
        <v>82</v>
      </c>
      <c r="V84" s="27">
        <v>0</v>
      </c>
      <c r="W84" s="4" t="s">
        <v>3</v>
      </c>
      <c r="X84" s="7">
        <v>2</v>
      </c>
      <c r="Y84" s="4" t="s">
        <v>5</v>
      </c>
      <c r="Z84" s="31" t="s">
        <v>5</v>
      </c>
    </row>
    <row r="85" spans="1:26" x14ac:dyDescent="0.15">
      <c r="A85" s="11" t="s">
        <v>252</v>
      </c>
      <c r="B85" s="50">
        <v>41138</v>
      </c>
      <c r="C85" s="88">
        <v>18</v>
      </c>
      <c r="D85" s="88">
        <v>8</v>
      </c>
      <c r="E85" s="88" t="s">
        <v>559</v>
      </c>
      <c r="F85" s="85" t="s">
        <v>410</v>
      </c>
      <c r="G85" s="10" t="s">
        <v>194</v>
      </c>
      <c r="H85" s="10" t="s">
        <v>547</v>
      </c>
      <c r="I85" s="10" t="s">
        <v>116</v>
      </c>
      <c r="J85" s="4" t="s">
        <v>29</v>
      </c>
      <c r="K85" s="3" t="s">
        <v>55</v>
      </c>
      <c r="L85" s="24" t="s">
        <v>5</v>
      </c>
      <c r="M85" s="10" t="s">
        <v>125</v>
      </c>
      <c r="N85" s="10">
        <f t="shared" si="1"/>
        <v>0</v>
      </c>
      <c r="O85" s="4" t="s">
        <v>56</v>
      </c>
      <c r="P85" s="11" t="s">
        <v>164</v>
      </c>
      <c r="Q85" s="88">
        <v>0</v>
      </c>
      <c r="R85" s="88">
        <v>37</v>
      </c>
      <c r="S85" s="91">
        <v>10.98</v>
      </c>
      <c r="T85" s="21">
        <v>17.805405405405406</v>
      </c>
      <c r="U85" s="35">
        <v>44</v>
      </c>
      <c r="V85" s="27">
        <v>0</v>
      </c>
      <c r="W85" s="4" t="s">
        <v>3</v>
      </c>
      <c r="X85" s="7">
        <v>2</v>
      </c>
      <c r="Y85" s="4" t="s">
        <v>5</v>
      </c>
      <c r="Z85" s="31" t="s">
        <v>5</v>
      </c>
    </row>
    <row r="86" spans="1:26" x14ac:dyDescent="0.15">
      <c r="A86" s="11" t="s">
        <v>253</v>
      </c>
      <c r="B86" s="50">
        <v>41136</v>
      </c>
      <c r="C86" s="88">
        <v>16</v>
      </c>
      <c r="D86" s="88">
        <v>8</v>
      </c>
      <c r="E86" s="88" t="s">
        <v>559</v>
      </c>
      <c r="F86" s="85" t="s">
        <v>410</v>
      </c>
      <c r="G86" s="10" t="s">
        <v>192</v>
      </c>
      <c r="H86" s="10" t="s">
        <v>547</v>
      </c>
      <c r="I86" s="10" t="s">
        <v>115</v>
      </c>
      <c r="J86" s="4" t="s">
        <v>55</v>
      </c>
      <c r="K86" s="3" t="s">
        <v>29</v>
      </c>
      <c r="L86" s="24" t="s">
        <v>5</v>
      </c>
      <c r="M86" s="10" t="s">
        <v>125</v>
      </c>
      <c r="N86" s="10">
        <f t="shared" si="1"/>
        <v>0</v>
      </c>
      <c r="O86" s="4" t="s">
        <v>56</v>
      </c>
      <c r="P86" s="11" t="s">
        <v>164</v>
      </c>
      <c r="Q86" s="88">
        <v>0</v>
      </c>
      <c r="R86" s="88">
        <v>37</v>
      </c>
      <c r="S86" s="91">
        <v>10.76</v>
      </c>
      <c r="T86" s="21">
        <v>17.448648648648646</v>
      </c>
      <c r="U86" s="35">
        <v>76</v>
      </c>
      <c r="V86" s="27">
        <v>0</v>
      </c>
      <c r="W86" s="4" t="s">
        <v>3</v>
      </c>
      <c r="X86" s="7">
        <v>3</v>
      </c>
      <c r="Y86" s="4" t="s">
        <v>5</v>
      </c>
      <c r="Z86" s="31" t="s">
        <v>5</v>
      </c>
    </row>
    <row r="87" spans="1:26" x14ac:dyDescent="0.15">
      <c r="A87" s="11" t="s">
        <v>253</v>
      </c>
      <c r="B87" s="50">
        <v>41136</v>
      </c>
      <c r="C87" s="88">
        <v>16</v>
      </c>
      <c r="D87" s="88">
        <v>8</v>
      </c>
      <c r="E87" s="88" t="s">
        <v>559</v>
      </c>
      <c r="F87" s="85" t="s">
        <v>410</v>
      </c>
      <c r="G87" s="10" t="s">
        <v>192</v>
      </c>
      <c r="H87" s="10" t="s">
        <v>547</v>
      </c>
      <c r="I87" s="10" t="s">
        <v>116</v>
      </c>
      <c r="J87" s="4" t="s">
        <v>29</v>
      </c>
      <c r="K87" s="3" t="s">
        <v>55</v>
      </c>
      <c r="L87" s="24" t="s">
        <v>5</v>
      </c>
      <c r="M87" s="10" t="s">
        <v>125</v>
      </c>
      <c r="N87" s="10">
        <f t="shared" si="1"/>
        <v>0</v>
      </c>
      <c r="O87" s="4" t="s">
        <v>56</v>
      </c>
      <c r="P87" s="11" t="s">
        <v>176</v>
      </c>
      <c r="Q87" s="88">
        <v>0</v>
      </c>
      <c r="R87" s="88">
        <v>43</v>
      </c>
      <c r="S87" s="91">
        <v>10.71</v>
      </c>
      <c r="T87" s="21">
        <v>14.944186046511629</v>
      </c>
      <c r="U87" s="35">
        <v>44</v>
      </c>
      <c r="V87" s="27">
        <v>0</v>
      </c>
      <c r="W87" s="4" t="s">
        <v>3</v>
      </c>
      <c r="X87" s="7">
        <v>2</v>
      </c>
      <c r="Y87" s="4" t="s">
        <v>5</v>
      </c>
      <c r="Z87" s="31" t="s">
        <v>5</v>
      </c>
    </row>
    <row r="88" spans="1:26" ht="20" customHeight="1" x14ac:dyDescent="0.15">
      <c r="A88" s="11" t="s">
        <v>254</v>
      </c>
      <c r="B88" s="50">
        <v>41134</v>
      </c>
      <c r="C88" s="88">
        <v>14</v>
      </c>
      <c r="D88" s="88">
        <v>8</v>
      </c>
      <c r="E88" s="88" t="s">
        <v>559</v>
      </c>
      <c r="F88" s="85" t="s">
        <v>410</v>
      </c>
      <c r="G88" s="10" t="s">
        <v>189</v>
      </c>
      <c r="H88" s="10" t="s">
        <v>546</v>
      </c>
      <c r="I88" s="10" t="s">
        <v>34</v>
      </c>
      <c r="J88" s="4" t="s">
        <v>29</v>
      </c>
      <c r="K88" s="3" t="s">
        <v>57</v>
      </c>
      <c r="L88" s="24" t="s">
        <v>5</v>
      </c>
      <c r="M88" s="10" t="s">
        <v>320</v>
      </c>
      <c r="N88" s="10">
        <f t="shared" si="1"/>
        <v>1</v>
      </c>
      <c r="O88" s="4" t="s">
        <v>0</v>
      </c>
      <c r="P88" s="11" t="s">
        <v>156</v>
      </c>
      <c r="Q88" s="88">
        <v>1</v>
      </c>
      <c r="R88" s="88">
        <v>40</v>
      </c>
      <c r="S88" s="91">
        <v>29.4</v>
      </c>
      <c r="T88" s="21">
        <v>17.64</v>
      </c>
      <c r="U88" s="35">
        <v>160</v>
      </c>
      <c r="V88" s="27" t="s">
        <v>273</v>
      </c>
      <c r="W88" s="4" t="s">
        <v>3</v>
      </c>
      <c r="X88" s="7">
        <v>3</v>
      </c>
      <c r="Y88" s="4" t="s">
        <v>5</v>
      </c>
      <c r="Z88" s="31" t="s">
        <v>270</v>
      </c>
    </row>
    <row r="89" spans="1:26" ht="15" customHeight="1" x14ac:dyDescent="0.15">
      <c r="A89" s="11" t="s">
        <v>255</v>
      </c>
      <c r="B89" s="50">
        <v>41127</v>
      </c>
      <c r="C89" s="88">
        <v>7</v>
      </c>
      <c r="D89" s="88">
        <v>8</v>
      </c>
      <c r="E89" s="88" t="s">
        <v>559</v>
      </c>
      <c r="F89" s="85" t="s">
        <v>410</v>
      </c>
      <c r="G89" s="10" t="s">
        <v>189</v>
      </c>
      <c r="H89" s="10" t="s">
        <v>546</v>
      </c>
      <c r="I89" s="10" t="s">
        <v>117</v>
      </c>
      <c r="J89" s="4" t="s">
        <v>29</v>
      </c>
      <c r="K89" s="3" t="s">
        <v>49</v>
      </c>
      <c r="L89" s="24" t="s">
        <v>5</v>
      </c>
      <c r="M89" s="10" t="s">
        <v>320</v>
      </c>
      <c r="N89" s="10">
        <f t="shared" si="1"/>
        <v>1</v>
      </c>
      <c r="O89" s="4" t="s">
        <v>0</v>
      </c>
      <c r="P89" s="11" t="s">
        <v>157</v>
      </c>
      <c r="Q89" s="88">
        <v>5</v>
      </c>
      <c r="R89" s="88">
        <v>45</v>
      </c>
      <c r="S89" s="91">
        <v>128.41</v>
      </c>
      <c r="T89" s="21">
        <v>22.332173913043476</v>
      </c>
      <c r="U89" s="35">
        <v>793</v>
      </c>
      <c r="V89" s="27" t="s">
        <v>288</v>
      </c>
      <c r="W89" s="4" t="s">
        <v>3</v>
      </c>
      <c r="X89" s="7">
        <v>2</v>
      </c>
      <c r="Y89" s="4" t="s">
        <v>387</v>
      </c>
      <c r="Z89" s="31" t="s">
        <v>58</v>
      </c>
    </row>
    <row r="90" spans="1:26" x14ac:dyDescent="0.15">
      <c r="A90" s="11" t="s">
        <v>256</v>
      </c>
      <c r="B90" s="50">
        <v>41125</v>
      </c>
      <c r="C90" s="88">
        <v>5</v>
      </c>
      <c r="D90" s="88">
        <v>8</v>
      </c>
      <c r="E90" s="88" t="s">
        <v>559</v>
      </c>
      <c r="F90" s="85" t="s">
        <v>410</v>
      </c>
      <c r="G90" s="10" t="s">
        <v>191</v>
      </c>
      <c r="H90" s="10" t="s">
        <v>547</v>
      </c>
      <c r="I90" s="10" t="s">
        <v>118</v>
      </c>
      <c r="J90" s="4" t="s">
        <v>55</v>
      </c>
      <c r="K90" s="3" t="s">
        <v>29</v>
      </c>
      <c r="L90" s="24" t="s">
        <v>5</v>
      </c>
      <c r="M90" s="10" t="s">
        <v>125</v>
      </c>
      <c r="N90" s="10">
        <f t="shared" si="1"/>
        <v>0</v>
      </c>
      <c r="O90" s="4" t="s">
        <v>56</v>
      </c>
      <c r="P90" s="11" t="s">
        <v>177</v>
      </c>
      <c r="Q90" s="88">
        <v>0</v>
      </c>
      <c r="R90" s="88">
        <v>49</v>
      </c>
      <c r="S90" s="91">
        <v>12.09</v>
      </c>
      <c r="T90" s="21">
        <v>14.804081632653061</v>
      </c>
      <c r="U90" s="35">
        <v>75</v>
      </c>
      <c r="V90" s="27">
        <v>0</v>
      </c>
      <c r="W90" s="4" t="s">
        <v>3</v>
      </c>
      <c r="X90" s="7">
        <v>1</v>
      </c>
      <c r="Y90" s="4" t="s">
        <v>5</v>
      </c>
      <c r="Z90" s="31" t="s">
        <v>5</v>
      </c>
    </row>
    <row r="91" spans="1:26" x14ac:dyDescent="0.15">
      <c r="A91" s="11" t="s">
        <v>256</v>
      </c>
      <c r="B91" s="50">
        <v>41125</v>
      </c>
      <c r="C91" s="88">
        <v>5</v>
      </c>
      <c r="D91" s="88">
        <v>8</v>
      </c>
      <c r="E91" s="88" t="s">
        <v>559</v>
      </c>
      <c r="F91" s="85" t="s">
        <v>410</v>
      </c>
      <c r="G91" s="10" t="s">
        <v>191</v>
      </c>
      <c r="H91" s="10" t="s">
        <v>547</v>
      </c>
      <c r="I91" s="10" t="s">
        <v>17</v>
      </c>
      <c r="J91" s="4" t="s">
        <v>29</v>
      </c>
      <c r="K91" s="3" t="s">
        <v>55</v>
      </c>
      <c r="L91" s="24" t="s">
        <v>5</v>
      </c>
      <c r="M91" s="10" t="s">
        <v>125</v>
      </c>
      <c r="N91" s="10">
        <f t="shared" si="1"/>
        <v>0</v>
      </c>
      <c r="O91" s="4" t="s">
        <v>56</v>
      </c>
      <c r="P91" s="11" t="s">
        <v>166</v>
      </c>
      <c r="Q91" s="88">
        <v>0</v>
      </c>
      <c r="R91" s="88">
        <v>34</v>
      </c>
      <c r="S91" s="91">
        <v>10.17</v>
      </c>
      <c r="T91" s="21">
        <v>17.947058823529414</v>
      </c>
      <c r="U91" s="35">
        <v>44</v>
      </c>
      <c r="V91" s="27">
        <v>0</v>
      </c>
      <c r="W91" s="4" t="s">
        <v>3</v>
      </c>
      <c r="X91" s="7">
        <v>0</v>
      </c>
      <c r="Y91" s="4" t="s">
        <v>5</v>
      </c>
      <c r="Z91" s="31" t="s">
        <v>5</v>
      </c>
    </row>
    <row r="92" spans="1:26" x14ac:dyDescent="0.15">
      <c r="A92" s="11" t="s">
        <v>257</v>
      </c>
      <c r="B92" s="50">
        <v>41120</v>
      </c>
      <c r="C92" s="88">
        <v>31</v>
      </c>
      <c r="D92" s="88">
        <v>7</v>
      </c>
      <c r="E92" s="88" t="s">
        <v>558</v>
      </c>
      <c r="F92" s="85" t="s">
        <v>410</v>
      </c>
      <c r="G92" s="10" t="s">
        <v>189</v>
      </c>
      <c r="H92" s="10" t="s">
        <v>546</v>
      </c>
      <c r="I92" s="10" t="s">
        <v>119</v>
      </c>
      <c r="J92" s="4" t="s">
        <v>29</v>
      </c>
      <c r="K92" s="4" t="s">
        <v>271</v>
      </c>
      <c r="L92" s="24" t="s">
        <v>5</v>
      </c>
      <c r="M92" s="10" t="s">
        <v>320</v>
      </c>
      <c r="N92" s="10">
        <f t="shared" si="1"/>
        <v>1</v>
      </c>
      <c r="O92" s="4" t="s">
        <v>0</v>
      </c>
      <c r="P92" s="11" t="s">
        <v>158</v>
      </c>
      <c r="Q92" s="88">
        <v>1</v>
      </c>
      <c r="R92" s="88">
        <v>44</v>
      </c>
      <c r="S92" s="91">
        <v>37.76</v>
      </c>
      <c r="T92" s="21">
        <v>21.784615384615382</v>
      </c>
      <c r="U92" s="35">
        <v>198</v>
      </c>
      <c r="V92" s="27" t="s">
        <v>286</v>
      </c>
      <c r="W92" s="4" t="s">
        <v>3</v>
      </c>
      <c r="X92" s="7">
        <v>1</v>
      </c>
      <c r="Y92" s="4" t="s">
        <v>8</v>
      </c>
      <c r="Z92" s="31" t="s">
        <v>59</v>
      </c>
    </row>
    <row r="93" spans="1:26" x14ac:dyDescent="0.15">
      <c r="A93" s="11" t="s">
        <v>258</v>
      </c>
      <c r="B93" s="50">
        <v>41117</v>
      </c>
      <c r="C93" s="88">
        <v>28</v>
      </c>
      <c r="D93" s="88">
        <v>7</v>
      </c>
      <c r="E93" s="88" t="s">
        <v>558</v>
      </c>
      <c r="F93" s="85" t="s">
        <v>410</v>
      </c>
      <c r="G93" s="10" t="s">
        <v>194</v>
      </c>
      <c r="H93" s="10" t="s">
        <v>547</v>
      </c>
      <c r="I93" s="10" t="s">
        <v>21</v>
      </c>
      <c r="J93" s="4" t="s">
        <v>55</v>
      </c>
      <c r="K93" s="4" t="s">
        <v>29</v>
      </c>
      <c r="L93" s="24" t="s">
        <v>5</v>
      </c>
      <c r="M93" s="10" t="s">
        <v>125</v>
      </c>
      <c r="N93" s="10">
        <f t="shared" si="1"/>
        <v>0</v>
      </c>
      <c r="O93" s="4" t="s">
        <v>56</v>
      </c>
      <c r="P93" s="11" t="s">
        <v>177</v>
      </c>
      <c r="Q93" s="88">
        <v>0</v>
      </c>
      <c r="R93" s="88">
        <v>49</v>
      </c>
      <c r="S93" s="91">
        <v>11.52</v>
      </c>
      <c r="T93" s="21">
        <v>14.106122448979592</v>
      </c>
      <c r="U93" s="35">
        <v>76</v>
      </c>
      <c r="V93" s="27">
        <v>0</v>
      </c>
      <c r="W93" s="4" t="s">
        <v>3</v>
      </c>
      <c r="X93" s="7">
        <v>0</v>
      </c>
      <c r="Y93" s="4" t="s">
        <v>5</v>
      </c>
      <c r="Z93" s="31" t="s">
        <v>5</v>
      </c>
    </row>
    <row r="94" spans="1:26" x14ac:dyDescent="0.15">
      <c r="A94" s="11" t="s">
        <v>258</v>
      </c>
      <c r="B94" s="50">
        <v>41117</v>
      </c>
      <c r="C94" s="88">
        <v>28</v>
      </c>
      <c r="D94" s="88">
        <v>7</v>
      </c>
      <c r="E94" s="88" t="s">
        <v>558</v>
      </c>
      <c r="F94" s="85" t="s">
        <v>410</v>
      </c>
      <c r="G94" s="10" t="s">
        <v>194</v>
      </c>
      <c r="H94" s="10" t="s">
        <v>547</v>
      </c>
      <c r="I94" s="10" t="s">
        <v>120</v>
      </c>
      <c r="J94" s="4" t="s">
        <v>29</v>
      </c>
      <c r="K94" s="4" t="s">
        <v>55</v>
      </c>
      <c r="L94" s="24" t="s">
        <v>5</v>
      </c>
      <c r="M94" s="10" t="s">
        <v>125</v>
      </c>
      <c r="N94" s="10">
        <f t="shared" si="1"/>
        <v>0</v>
      </c>
      <c r="O94" s="4" t="s">
        <v>56</v>
      </c>
      <c r="P94" s="11" t="s">
        <v>167</v>
      </c>
      <c r="Q94" s="88">
        <v>0</v>
      </c>
      <c r="R94" s="88">
        <v>39</v>
      </c>
      <c r="S94" s="91">
        <v>10.41</v>
      </c>
      <c r="T94" s="21">
        <v>16.015384615384615</v>
      </c>
      <c r="U94" s="35">
        <v>44</v>
      </c>
      <c r="V94" s="27">
        <v>0</v>
      </c>
      <c r="W94" s="4" t="s">
        <v>3</v>
      </c>
      <c r="X94" s="7">
        <v>0</v>
      </c>
      <c r="Y94" s="4" t="s">
        <v>5</v>
      </c>
      <c r="Z94" s="31" t="s">
        <v>5</v>
      </c>
    </row>
    <row r="95" spans="1:26" ht="14" customHeight="1" x14ac:dyDescent="0.15">
      <c r="A95" s="20" t="s">
        <v>259</v>
      </c>
      <c r="B95" s="50">
        <v>41112</v>
      </c>
      <c r="C95" s="88">
        <v>23</v>
      </c>
      <c r="D95" s="88">
        <v>7</v>
      </c>
      <c r="E95" s="88" t="s">
        <v>558</v>
      </c>
      <c r="F95" s="85" t="s">
        <v>410</v>
      </c>
      <c r="G95" s="15" t="s">
        <v>188</v>
      </c>
      <c r="H95" s="10" t="s">
        <v>546</v>
      </c>
      <c r="I95" s="15" t="s">
        <v>121</v>
      </c>
      <c r="J95" s="17" t="s">
        <v>29</v>
      </c>
      <c r="K95" s="17" t="s">
        <v>32</v>
      </c>
      <c r="L95" s="40" t="s">
        <v>5</v>
      </c>
      <c r="M95" s="15" t="s">
        <v>321</v>
      </c>
      <c r="N95" s="10">
        <f t="shared" si="1"/>
        <v>0</v>
      </c>
      <c r="O95" s="17" t="s">
        <v>0</v>
      </c>
      <c r="P95" s="20" t="s">
        <v>184</v>
      </c>
      <c r="Q95" s="88">
        <v>0</v>
      </c>
      <c r="R95" s="88">
        <v>50</v>
      </c>
      <c r="S95" s="92">
        <v>11.47</v>
      </c>
      <c r="T95" s="38">
        <v>13.763999999999999</v>
      </c>
      <c r="U95" s="37">
        <v>69</v>
      </c>
      <c r="V95" s="28">
        <v>0</v>
      </c>
      <c r="W95" s="17" t="s">
        <v>3</v>
      </c>
      <c r="X95" s="41">
        <v>1</v>
      </c>
      <c r="Y95" s="17" t="s">
        <v>5</v>
      </c>
      <c r="Z95" s="34" t="s">
        <v>60</v>
      </c>
    </row>
    <row r="96" spans="1:26" x14ac:dyDescent="0.15">
      <c r="A96" s="11" t="s">
        <v>259</v>
      </c>
      <c r="B96" s="50">
        <v>41112</v>
      </c>
      <c r="C96" s="88">
        <v>23</v>
      </c>
      <c r="D96" s="88">
        <v>7</v>
      </c>
      <c r="E96" s="88" t="s">
        <v>558</v>
      </c>
      <c r="F96" s="85" t="s">
        <v>410</v>
      </c>
      <c r="G96" s="10" t="s">
        <v>188</v>
      </c>
      <c r="H96" s="10" t="s">
        <v>546</v>
      </c>
      <c r="I96" s="10" t="s">
        <v>122</v>
      </c>
      <c r="J96" s="4" t="s">
        <v>29</v>
      </c>
      <c r="K96" s="4" t="s">
        <v>35</v>
      </c>
      <c r="L96" s="24" t="s">
        <v>319</v>
      </c>
      <c r="M96" s="10" t="s">
        <v>320</v>
      </c>
      <c r="N96" s="10">
        <f t="shared" si="1"/>
        <v>1</v>
      </c>
      <c r="O96" s="4" t="s">
        <v>0</v>
      </c>
      <c r="P96" s="11" t="s">
        <v>159</v>
      </c>
      <c r="Q96" s="88">
        <v>1</v>
      </c>
      <c r="R96" s="88">
        <v>49</v>
      </c>
      <c r="S96" s="91">
        <v>41.05</v>
      </c>
      <c r="T96" s="21">
        <v>22.596330275229356</v>
      </c>
      <c r="U96" s="35">
        <v>253</v>
      </c>
      <c r="V96" s="27" t="s">
        <v>289</v>
      </c>
      <c r="W96" s="4" t="s">
        <v>3</v>
      </c>
      <c r="X96" s="7">
        <v>0</v>
      </c>
      <c r="Y96" s="4" t="s">
        <v>61</v>
      </c>
      <c r="Z96" s="31" t="s">
        <v>5</v>
      </c>
    </row>
    <row r="97" spans="1:26" x14ac:dyDescent="0.15">
      <c r="A97" s="11" t="s">
        <v>260</v>
      </c>
      <c r="B97" s="50">
        <v>41106</v>
      </c>
      <c r="C97" s="88">
        <v>17</v>
      </c>
      <c r="D97" s="88">
        <v>7</v>
      </c>
      <c r="E97" s="88" t="s">
        <v>558</v>
      </c>
      <c r="F97" s="85" t="s">
        <v>410</v>
      </c>
      <c r="G97" s="10" t="s">
        <v>189</v>
      </c>
      <c r="H97" s="10" t="s">
        <v>546</v>
      </c>
      <c r="I97" s="15" t="s">
        <v>62</v>
      </c>
      <c r="J97" s="17" t="s">
        <v>29</v>
      </c>
      <c r="K97" s="17" t="s">
        <v>35</v>
      </c>
      <c r="L97" s="24" t="s">
        <v>5</v>
      </c>
      <c r="M97" s="15" t="s">
        <v>320</v>
      </c>
      <c r="N97" s="10">
        <f t="shared" si="1"/>
        <v>1</v>
      </c>
      <c r="O97" s="17" t="s">
        <v>0</v>
      </c>
      <c r="P97" s="11" t="s">
        <v>148</v>
      </c>
      <c r="Q97" s="88">
        <v>2</v>
      </c>
      <c r="R97" s="88">
        <v>10</v>
      </c>
      <c r="S97" s="92">
        <v>51.48</v>
      </c>
      <c r="T97" s="21">
        <v>23.76</v>
      </c>
      <c r="U97" s="37">
        <v>306</v>
      </c>
      <c r="V97" s="28" t="s">
        <v>290</v>
      </c>
      <c r="W97" s="17" t="s">
        <v>3</v>
      </c>
      <c r="X97" s="7">
        <v>0</v>
      </c>
      <c r="Y97" s="17" t="s">
        <v>47</v>
      </c>
      <c r="Z97" s="34" t="s">
        <v>5</v>
      </c>
    </row>
    <row r="98" spans="1:26" x14ac:dyDescent="0.15">
      <c r="A98" s="11" t="s">
        <v>261</v>
      </c>
      <c r="B98" s="50">
        <v>41103</v>
      </c>
      <c r="C98" s="88">
        <v>14</v>
      </c>
      <c r="D98" s="88">
        <v>7</v>
      </c>
      <c r="E98" s="88" t="s">
        <v>558</v>
      </c>
      <c r="F98" s="85" t="s">
        <v>410</v>
      </c>
      <c r="G98" s="10" t="s">
        <v>194</v>
      </c>
      <c r="H98" s="10" t="s">
        <v>547</v>
      </c>
      <c r="I98" s="10" t="s">
        <v>26</v>
      </c>
      <c r="J98" s="4" t="s">
        <v>55</v>
      </c>
      <c r="K98" s="4" t="s">
        <v>29</v>
      </c>
      <c r="L98" s="24" t="s">
        <v>5</v>
      </c>
      <c r="M98" s="10" t="s">
        <v>125</v>
      </c>
      <c r="N98" s="10">
        <f t="shared" si="1"/>
        <v>0</v>
      </c>
      <c r="O98" s="4" t="s">
        <v>56</v>
      </c>
      <c r="P98" s="11" t="s">
        <v>164</v>
      </c>
      <c r="Q98" s="88">
        <v>0</v>
      </c>
      <c r="R98" s="88">
        <v>37</v>
      </c>
      <c r="S98" s="91">
        <v>12.69</v>
      </c>
      <c r="T98" s="21">
        <v>20.578378378378378</v>
      </c>
      <c r="U98" s="35">
        <v>74</v>
      </c>
      <c r="V98" s="27">
        <v>0</v>
      </c>
      <c r="W98" s="4" t="s">
        <v>3</v>
      </c>
      <c r="X98" s="7">
        <v>0</v>
      </c>
      <c r="Y98" s="4" t="s">
        <v>5</v>
      </c>
      <c r="Z98" s="31" t="s">
        <v>5</v>
      </c>
    </row>
    <row r="99" spans="1:26" x14ac:dyDescent="0.15">
      <c r="A99" s="11" t="s">
        <v>261</v>
      </c>
      <c r="B99" s="50">
        <v>41103</v>
      </c>
      <c r="C99" s="88">
        <v>14</v>
      </c>
      <c r="D99" s="88">
        <v>7</v>
      </c>
      <c r="E99" s="88" t="s">
        <v>558</v>
      </c>
      <c r="F99" s="85" t="s">
        <v>410</v>
      </c>
      <c r="G99" s="10" t="s">
        <v>194</v>
      </c>
      <c r="H99" s="10" t="s">
        <v>547</v>
      </c>
      <c r="I99" s="10" t="s">
        <v>17</v>
      </c>
      <c r="J99" s="4" t="s">
        <v>29</v>
      </c>
      <c r="K99" s="4" t="s">
        <v>55</v>
      </c>
      <c r="L99" s="24" t="s">
        <v>5</v>
      </c>
      <c r="M99" s="10" t="s">
        <v>125</v>
      </c>
      <c r="N99" s="10">
        <f t="shared" si="1"/>
        <v>0</v>
      </c>
      <c r="O99" s="4" t="s">
        <v>56</v>
      </c>
      <c r="P99" s="11" t="s">
        <v>180</v>
      </c>
      <c r="Q99" s="88">
        <v>0</v>
      </c>
      <c r="R99" s="88">
        <v>33</v>
      </c>
      <c r="S99" s="91">
        <v>10.31</v>
      </c>
      <c r="T99" s="21">
        <v>18.745454545454546</v>
      </c>
      <c r="U99" s="35">
        <v>45</v>
      </c>
      <c r="V99" s="27">
        <v>0</v>
      </c>
      <c r="W99" s="4" t="s">
        <v>3</v>
      </c>
      <c r="X99" s="7">
        <v>0</v>
      </c>
      <c r="Y99" s="4" t="s">
        <v>5</v>
      </c>
      <c r="Z99" s="31" t="s">
        <v>5</v>
      </c>
    </row>
    <row r="100" spans="1:26" x14ac:dyDescent="0.15">
      <c r="A100" s="11" t="s">
        <v>262</v>
      </c>
      <c r="B100" s="50">
        <v>41101</v>
      </c>
      <c r="C100" s="88">
        <v>12</v>
      </c>
      <c r="D100" s="88">
        <v>7</v>
      </c>
      <c r="E100" s="88" t="s">
        <v>558</v>
      </c>
      <c r="F100" s="85" t="s">
        <v>410</v>
      </c>
      <c r="G100" s="10" t="s">
        <v>192</v>
      </c>
      <c r="H100" s="10" t="s">
        <v>547</v>
      </c>
      <c r="I100" s="10" t="s">
        <v>16</v>
      </c>
      <c r="J100" s="4" t="s">
        <v>55</v>
      </c>
      <c r="K100" s="4" t="s">
        <v>29</v>
      </c>
      <c r="L100" s="24" t="s">
        <v>5</v>
      </c>
      <c r="M100" s="10" t="s">
        <v>125</v>
      </c>
      <c r="N100" s="10">
        <f t="shared" si="1"/>
        <v>0</v>
      </c>
      <c r="O100" s="4" t="s">
        <v>56</v>
      </c>
      <c r="P100" s="11" t="s">
        <v>164</v>
      </c>
      <c r="Q100" s="88">
        <v>0</v>
      </c>
      <c r="R100" s="88">
        <v>37</v>
      </c>
      <c r="S100" s="91">
        <v>11.65</v>
      </c>
      <c r="T100" s="21">
        <v>18.891891891891891</v>
      </c>
      <c r="U100" s="35">
        <v>74</v>
      </c>
      <c r="V100" s="27">
        <v>0</v>
      </c>
      <c r="W100" s="4" t="s">
        <v>3</v>
      </c>
      <c r="X100" s="7">
        <v>0</v>
      </c>
      <c r="Y100" s="4" t="s">
        <v>5</v>
      </c>
      <c r="Z100" s="31" t="s">
        <v>5</v>
      </c>
    </row>
    <row r="101" spans="1:26" x14ac:dyDescent="0.15">
      <c r="A101" s="11" t="s">
        <v>262</v>
      </c>
      <c r="B101" s="50">
        <v>41101</v>
      </c>
      <c r="C101" s="88">
        <v>12</v>
      </c>
      <c r="D101" s="88">
        <v>7</v>
      </c>
      <c r="E101" s="88" t="s">
        <v>558</v>
      </c>
      <c r="F101" s="85" t="s">
        <v>410</v>
      </c>
      <c r="G101" s="10" t="s">
        <v>192</v>
      </c>
      <c r="H101" s="10" t="s">
        <v>547</v>
      </c>
      <c r="I101" s="10" t="s">
        <v>17</v>
      </c>
      <c r="J101" s="4" t="s">
        <v>29</v>
      </c>
      <c r="K101" s="4" t="s">
        <v>55</v>
      </c>
      <c r="L101" s="24" t="s">
        <v>5</v>
      </c>
      <c r="M101" s="10" t="s">
        <v>125</v>
      </c>
      <c r="N101" s="10">
        <f t="shared" si="1"/>
        <v>0</v>
      </c>
      <c r="O101" s="4" t="s">
        <v>56</v>
      </c>
      <c r="P101" s="11" t="s">
        <v>169</v>
      </c>
      <c r="Q101" s="88">
        <v>0</v>
      </c>
      <c r="R101" s="88">
        <v>35</v>
      </c>
      <c r="S101" s="91">
        <v>10.23</v>
      </c>
      <c r="T101" s="21">
        <v>17.537142857142857</v>
      </c>
      <c r="U101" s="35">
        <v>45</v>
      </c>
      <c r="V101" s="27">
        <v>0</v>
      </c>
      <c r="W101" s="4" t="s">
        <v>3</v>
      </c>
      <c r="X101" s="7">
        <v>1</v>
      </c>
      <c r="Y101" s="4" t="s">
        <v>5</v>
      </c>
      <c r="Z101" s="31" t="s">
        <v>5</v>
      </c>
    </row>
    <row r="102" spans="1:26" x14ac:dyDescent="0.15">
      <c r="A102" s="11" t="s">
        <v>263</v>
      </c>
      <c r="B102" s="50">
        <v>41087</v>
      </c>
      <c r="C102" s="88">
        <v>28</v>
      </c>
      <c r="D102" s="88">
        <v>6</v>
      </c>
      <c r="E102" s="88" t="s">
        <v>557</v>
      </c>
      <c r="F102" s="85" t="s">
        <v>410</v>
      </c>
      <c r="G102" s="10" t="s">
        <v>192</v>
      </c>
      <c r="H102" s="10" t="s">
        <v>547</v>
      </c>
      <c r="I102" s="10" t="s">
        <v>63</v>
      </c>
      <c r="J102" s="4" t="s">
        <v>29</v>
      </c>
      <c r="K102" s="4" t="s">
        <v>271</v>
      </c>
      <c r="L102" s="24" t="s">
        <v>5</v>
      </c>
      <c r="M102" s="10" t="s">
        <v>320</v>
      </c>
      <c r="N102" s="10">
        <f t="shared" si="1"/>
        <v>1</v>
      </c>
      <c r="O102" s="4" t="s">
        <v>0</v>
      </c>
      <c r="P102" s="11" t="s">
        <v>160</v>
      </c>
      <c r="Q102" s="88">
        <v>1</v>
      </c>
      <c r="R102" s="88">
        <v>43</v>
      </c>
      <c r="S102" s="91">
        <v>37.200000000000003</v>
      </c>
      <c r="T102" s="21">
        <v>21.66990291262136</v>
      </c>
      <c r="U102" s="35">
        <v>184</v>
      </c>
      <c r="V102" s="27" t="s">
        <v>291</v>
      </c>
      <c r="W102" s="4" t="s">
        <v>3</v>
      </c>
      <c r="X102" s="7">
        <v>2</v>
      </c>
      <c r="Y102" s="4" t="s">
        <v>5</v>
      </c>
      <c r="Z102" s="31" t="s">
        <v>5</v>
      </c>
    </row>
    <row r="103" spans="1:26" x14ac:dyDescent="0.15">
      <c r="A103" s="11" t="s">
        <v>264</v>
      </c>
      <c r="B103" s="50">
        <v>41078</v>
      </c>
      <c r="C103" s="88">
        <v>19</v>
      </c>
      <c r="D103" s="88">
        <v>6</v>
      </c>
      <c r="E103" s="88" t="s">
        <v>557</v>
      </c>
      <c r="F103" s="85" t="s">
        <v>410</v>
      </c>
      <c r="G103" s="10" t="s">
        <v>189</v>
      </c>
      <c r="H103" s="10" t="s">
        <v>546</v>
      </c>
      <c r="I103" s="10" t="s">
        <v>64</v>
      </c>
      <c r="J103" s="4" t="s">
        <v>29</v>
      </c>
      <c r="K103" s="4" t="s">
        <v>35</v>
      </c>
      <c r="L103" s="24" t="s">
        <v>5</v>
      </c>
      <c r="M103" s="10" t="s">
        <v>320</v>
      </c>
      <c r="N103" s="10">
        <f t="shared" si="1"/>
        <v>1</v>
      </c>
      <c r="O103" s="4" t="s">
        <v>0</v>
      </c>
      <c r="P103" s="11" t="s">
        <v>161</v>
      </c>
      <c r="Q103" s="88">
        <v>2</v>
      </c>
      <c r="R103" s="88">
        <v>8</v>
      </c>
      <c r="S103" s="91">
        <v>48.58</v>
      </c>
      <c r="T103" s="21">
        <v>22.771874999999998</v>
      </c>
      <c r="U103" s="35">
        <v>278</v>
      </c>
      <c r="V103" s="27" t="s">
        <v>292</v>
      </c>
      <c r="W103" s="4" t="s">
        <v>3</v>
      </c>
      <c r="X103" s="7">
        <v>0</v>
      </c>
      <c r="Y103" s="4" t="s">
        <v>47</v>
      </c>
      <c r="Z103" s="31" t="s">
        <v>5</v>
      </c>
    </row>
    <row r="104" spans="1:26" x14ac:dyDescent="0.15">
      <c r="A104" s="11" t="s">
        <v>265</v>
      </c>
      <c r="B104" s="50">
        <v>41072</v>
      </c>
      <c r="C104" s="88">
        <v>13</v>
      </c>
      <c r="D104" s="88">
        <v>6</v>
      </c>
      <c r="E104" s="88" t="s">
        <v>557</v>
      </c>
      <c r="F104" s="85" t="s">
        <v>410</v>
      </c>
      <c r="G104" s="10" t="s">
        <v>193</v>
      </c>
      <c r="H104" s="10" t="s">
        <v>547</v>
      </c>
      <c r="I104" s="10" t="s">
        <v>123</v>
      </c>
      <c r="J104" s="4" t="s">
        <v>55</v>
      </c>
      <c r="K104" s="4" t="s">
        <v>29</v>
      </c>
      <c r="L104" s="24" t="s">
        <v>5</v>
      </c>
      <c r="M104" s="10" t="s">
        <v>125</v>
      </c>
      <c r="N104" s="10">
        <f t="shared" si="1"/>
        <v>0</v>
      </c>
      <c r="O104" s="4" t="s">
        <v>56</v>
      </c>
      <c r="P104" s="11" t="s">
        <v>181</v>
      </c>
      <c r="Q104" s="88">
        <v>0</v>
      </c>
      <c r="R104" s="88">
        <v>47</v>
      </c>
      <c r="S104" s="91">
        <v>12.9</v>
      </c>
      <c r="T104" s="21">
        <v>16.468085106382979</v>
      </c>
      <c r="U104" s="35">
        <v>74</v>
      </c>
      <c r="V104" s="27">
        <v>0</v>
      </c>
      <c r="W104" s="4" t="s">
        <v>3</v>
      </c>
      <c r="X104" s="7">
        <v>0</v>
      </c>
      <c r="Y104" s="4" t="s">
        <v>5</v>
      </c>
      <c r="Z104" s="31" t="s">
        <v>5</v>
      </c>
    </row>
    <row r="105" spans="1:26" x14ac:dyDescent="0.15">
      <c r="A105" s="11" t="s">
        <v>265</v>
      </c>
      <c r="B105" s="50">
        <v>41072</v>
      </c>
      <c r="C105" s="88">
        <v>13</v>
      </c>
      <c r="D105" s="88">
        <v>6</v>
      </c>
      <c r="E105" s="88" t="s">
        <v>557</v>
      </c>
      <c r="F105" s="85" t="s">
        <v>410</v>
      </c>
      <c r="G105" s="10" t="s">
        <v>193</v>
      </c>
      <c r="H105" s="10" t="s">
        <v>547</v>
      </c>
      <c r="I105" s="10" t="s">
        <v>27</v>
      </c>
      <c r="J105" s="4" t="s">
        <v>29</v>
      </c>
      <c r="K105" s="4" t="s">
        <v>55</v>
      </c>
      <c r="L105" s="24" t="s">
        <v>5</v>
      </c>
      <c r="M105" s="10" t="s">
        <v>125</v>
      </c>
      <c r="N105" s="10">
        <f t="shared" si="1"/>
        <v>0</v>
      </c>
      <c r="O105" s="4" t="s">
        <v>56</v>
      </c>
      <c r="P105" s="11" t="s">
        <v>185</v>
      </c>
      <c r="Q105" s="88">
        <v>0</v>
      </c>
      <c r="R105" s="88">
        <v>32</v>
      </c>
      <c r="S105" s="91">
        <v>10.42</v>
      </c>
      <c r="T105" s="21">
        <v>19.537500000000001</v>
      </c>
      <c r="U105" s="35">
        <v>45</v>
      </c>
      <c r="V105" s="27">
        <v>0</v>
      </c>
      <c r="W105" s="4" t="s">
        <v>3</v>
      </c>
      <c r="X105" s="7">
        <v>0</v>
      </c>
      <c r="Y105" s="4" t="s">
        <v>5</v>
      </c>
      <c r="Z105" s="31" t="s">
        <v>5</v>
      </c>
    </row>
    <row r="106" spans="1:26" x14ac:dyDescent="0.15">
      <c r="A106" s="20" t="s">
        <v>266</v>
      </c>
      <c r="B106" s="50">
        <v>41071</v>
      </c>
      <c r="C106" s="88">
        <v>12</v>
      </c>
      <c r="D106" s="88">
        <v>6</v>
      </c>
      <c r="E106" s="88" t="s">
        <v>557</v>
      </c>
      <c r="F106" s="85" t="s">
        <v>410</v>
      </c>
      <c r="G106" s="15" t="s">
        <v>189</v>
      </c>
      <c r="H106" s="10" t="s">
        <v>546</v>
      </c>
      <c r="I106" s="15" t="s">
        <v>124</v>
      </c>
      <c r="J106" s="17" t="s">
        <v>29</v>
      </c>
      <c r="K106" s="17" t="s">
        <v>35</v>
      </c>
      <c r="L106" s="40" t="s">
        <v>5</v>
      </c>
      <c r="M106" s="15" t="s">
        <v>320</v>
      </c>
      <c r="N106" s="10">
        <f t="shared" si="1"/>
        <v>1</v>
      </c>
      <c r="O106" s="17" t="s">
        <v>0</v>
      </c>
      <c r="P106" s="20" t="s">
        <v>162</v>
      </c>
      <c r="Q106" s="88">
        <v>2</v>
      </c>
      <c r="R106" s="88">
        <v>9</v>
      </c>
      <c r="S106" s="92">
        <v>42.62</v>
      </c>
      <c r="T106" s="38">
        <v>19.823255813953487</v>
      </c>
      <c r="U106" s="37">
        <v>219</v>
      </c>
      <c r="V106" s="28" t="s">
        <v>293</v>
      </c>
      <c r="W106" s="17" t="s">
        <v>3</v>
      </c>
      <c r="X106" s="41">
        <v>0</v>
      </c>
      <c r="Y106" s="17" t="s">
        <v>47</v>
      </c>
      <c r="Z106" s="34" t="s">
        <v>5</v>
      </c>
    </row>
    <row r="107" spans="1:26" x14ac:dyDescent="0.15">
      <c r="A107" s="42" t="s">
        <v>331</v>
      </c>
      <c r="B107" s="50">
        <v>41064</v>
      </c>
      <c r="C107" s="88">
        <v>5</v>
      </c>
      <c r="D107" s="88">
        <v>6</v>
      </c>
      <c r="E107" s="88" t="s">
        <v>557</v>
      </c>
      <c r="F107" s="85" t="s">
        <v>410</v>
      </c>
      <c r="G107" t="s">
        <v>189</v>
      </c>
      <c r="H107" s="10" t="s">
        <v>546</v>
      </c>
      <c r="I107" t="s">
        <v>323</v>
      </c>
      <c r="J107" s="19" t="s">
        <v>29</v>
      </c>
      <c r="K107" s="19" t="s">
        <v>271</v>
      </c>
      <c r="L107" s="19" t="s">
        <v>5</v>
      </c>
      <c r="M107" t="s">
        <v>320</v>
      </c>
      <c r="N107" s="10">
        <f t="shared" si="1"/>
        <v>1</v>
      </c>
      <c r="O107" s="19" t="str">
        <f t="shared" ref="O107:O141" si="2">IF(M107 = "workout","roundtrip","oneway")</f>
        <v>roundtrip</v>
      </c>
      <c r="P107" s="42" t="s">
        <v>160</v>
      </c>
      <c r="Q107" s="88">
        <v>1</v>
      </c>
      <c r="R107" s="88">
        <v>43</v>
      </c>
      <c r="S107" s="49">
        <v>38.65</v>
      </c>
      <c r="T107" s="43">
        <v>22.514563106796114</v>
      </c>
      <c r="U107" s="42">
        <v>182</v>
      </c>
      <c r="V107" s="22">
        <v>0</v>
      </c>
      <c r="W107" s="17" t="s">
        <v>3</v>
      </c>
      <c r="X107" s="23">
        <v>0</v>
      </c>
      <c r="Y107" s="19" t="s">
        <v>47</v>
      </c>
      <c r="Z107" s="34" t="s">
        <v>5</v>
      </c>
    </row>
    <row r="108" spans="1:26" x14ac:dyDescent="0.15">
      <c r="A108" s="42" t="s">
        <v>332</v>
      </c>
      <c r="B108" s="50">
        <v>41062</v>
      </c>
      <c r="C108" s="88">
        <v>3</v>
      </c>
      <c r="D108" s="88">
        <v>6</v>
      </c>
      <c r="E108" s="88" t="s">
        <v>557</v>
      </c>
      <c r="F108" s="85" t="s">
        <v>410</v>
      </c>
      <c r="G108" t="s">
        <v>191</v>
      </c>
      <c r="H108" s="10" t="s">
        <v>547</v>
      </c>
      <c r="I108" t="s">
        <v>16</v>
      </c>
      <c r="J108" s="19" t="s">
        <v>55</v>
      </c>
      <c r="K108" s="19" t="s">
        <v>29</v>
      </c>
      <c r="L108" s="19" t="s">
        <v>5</v>
      </c>
      <c r="M108" t="s">
        <v>125</v>
      </c>
      <c r="N108" s="10">
        <f t="shared" si="1"/>
        <v>0</v>
      </c>
      <c r="O108" s="19" t="str">
        <f t="shared" si="2"/>
        <v>oneway</v>
      </c>
      <c r="P108" s="42" t="s">
        <v>175</v>
      </c>
      <c r="Q108" s="88">
        <v>0</v>
      </c>
      <c r="R108" s="88">
        <v>41</v>
      </c>
      <c r="S108" s="49">
        <v>11.57</v>
      </c>
      <c r="T108" s="43">
        <v>16.931707317073172</v>
      </c>
      <c r="U108" s="42">
        <v>77</v>
      </c>
      <c r="V108" s="22">
        <v>0</v>
      </c>
      <c r="W108" s="17" t="s">
        <v>3</v>
      </c>
      <c r="X108" s="23">
        <v>0</v>
      </c>
      <c r="Y108" s="19" t="s">
        <v>5</v>
      </c>
      <c r="Z108" s="31" t="s">
        <v>5</v>
      </c>
    </row>
    <row r="109" spans="1:26" x14ac:dyDescent="0.15">
      <c r="A109" s="42" t="s">
        <v>332</v>
      </c>
      <c r="B109" s="50">
        <v>41062</v>
      </c>
      <c r="C109" s="88">
        <v>3</v>
      </c>
      <c r="D109" s="88">
        <v>6</v>
      </c>
      <c r="E109" s="88" t="s">
        <v>557</v>
      </c>
      <c r="F109" s="85" t="s">
        <v>410</v>
      </c>
      <c r="G109" t="s">
        <v>191</v>
      </c>
      <c r="H109" s="10" t="s">
        <v>547</v>
      </c>
      <c r="I109" t="s">
        <v>324</v>
      </c>
      <c r="J109" s="19" t="s">
        <v>29</v>
      </c>
      <c r="K109" s="19" t="s">
        <v>55</v>
      </c>
      <c r="L109" s="19" t="s">
        <v>5</v>
      </c>
      <c r="M109" t="s">
        <v>125</v>
      </c>
      <c r="N109" s="10">
        <f t="shared" si="1"/>
        <v>0</v>
      </c>
      <c r="O109" s="19" t="str">
        <f t="shared" si="2"/>
        <v>oneway</v>
      </c>
      <c r="P109" s="42" t="s">
        <v>342</v>
      </c>
      <c r="Q109" s="88">
        <v>0</v>
      </c>
      <c r="R109" s="88">
        <v>31</v>
      </c>
      <c r="S109" s="49">
        <v>10.06</v>
      </c>
      <c r="T109" s="43">
        <v>19.470967741935482</v>
      </c>
      <c r="U109" s="42">
        <v>45</v>
      </c>
      <c r="V109" s="19">
        <v>0</v>
      </c>
      <c r="W109" s="17" t="s">
        <v>3</v>
      </c>
      <c r="X109" s="23">
        <v>0</v>
      </c>
      <c r="Y109" s="19" t="s">
        <v>5</v>
      </c>
      <c r="Z109" s="31" t="s">
        <v>5</v>
      </c>
    </row>
    <row r="110" spans="1:26" x14ac:dyDescent="0.15">
      <c r="A110" s="42" t="s">
        <v>333</v>
      </c>
      <c r="B110" s="50">
        <v>41046</v>
      </c>
      <c r="C110" s="88">
        <v>18</v>
      </c>
      <c r="D110" s="88">
        <v>5</v>
      </c>
      <c r="E110" s="88" t="s">
        <v>402</v>
      </c>
      <c r="F110" s="85" t="s">
        <v>410</v>
      </c>
      <c r="G110" t="s">
        <v>190</v>
      </c>
      <c r="H110" s="10" t="s">
        <v>547</v>
      </c>
      <c r="I110" t="s">
        <v>325</v>
      </c>
      <c r="J110" s="19" t="s">
        <v>29</v>
      </c>
      <c r="K110" s="19" t="s">
        <v>271</v>
      </c>
      <c r="L110" s="19" t="s">
        <v>5</v>
      </c>
      <c r="M110" t="s">
        <v>320</v>
      </c>
      <c r="N110" s="10">
        <f t="shared" si="1"/>
        <v>1</v>
      </c>
      <c r="O110" s="19" t="str">
        <f t="shared" si="2"/>
        <v>roundtrip</v>
      </c>
      <c r="P110" s="42" t="s">
        <v>156</v>
      </c>
      <c r="Q110" s="88">
        <v>1</v>
      </c>
      <c r="R110" s="88">
        <v>40</v>
      </c>
      <c r="S110" s="49">
        <v>38.78</v>
      </c>
      <c r="T110" s="43">
        <v>23.268000000000004</v>
      </c>
      <c r="U110" s="42">
        <v>197</v>
      </c>
      <c r="V110" s="19" t="s">
        <v>375</v>
      </c>
      <c r="W110" s="17" t="s">
        <v>3</v>
      </c>
      <c r="X110" s="23">
        <v>1</v>
      </c>
      <c r="Y110" s="19" t="s">
        <v>5</v>
      </c>
      <c r="Z110" s="31" t="s">
        <v>5</v>
      </c>
    </row>
    <row r="111" spans="1:26" ht="16" customHeight="1" x14ac:dyDescent="0.15">
      <c r="A111" s="42" t="s">
        <v>334</v>
      </c>
      <c r="B111" s="50">
        <v>41043</v>
      </c>
      <c r="C111" s="88">
        <v>15</v>
      </c>
      <c r="D111" s="88">
        <v>5</v>
      </c>
      <c r="E111" s="88" t="s">
        <v>402</v>
      </c>
      <c r="F111" s="85" t="s">
        <v>410</v>
      </c>
      <c r="G111" t="s">
        <v>189</v>
      </c>
      <c r="H111" s="10" t="s">
        <v>546</v>
      </c>
      <c r="I111" t="s">
        <v>326</v>
      </c>
      <c r="J111" s="19" t="s">
        <v>29</v>
      </c>
      <c r="K111" s="19" t="s">
        <v>371</v>
      </c>
      <c r="L111" s="19" t="s">
        <v>5</v>
      </c>
      <c r="M111" t="s">
        <v>320</v>
      </c>
      <c r="N111" s="10">
        <f t="shared" si="1"/>
        <v>1</v>
      </c>
      <c r="O111" s="19" t="str">
        <f t="shared" si="2"/>
        <v>roundtrip</v>
      </c>
      <c r="P111" s="42" t="s">
        <v>80</v>
      </c>
      <c r="Q111" s="88">
        <v>1</v>
      </c>
      <c r="R111" s="88">
        <v>35</v>
      </c>
      <c r="S111" s="49">
        <v>36.6</v>
      </c>
      <c r="T111" s="43">
        <v>23.11578947368421</v>
      </c>
      <c r="U111" s="42">
        <v>191</v>
      </c>
      <c r="V111" s="19" t="s">
        <v>382</v>
      </c>
      <c r="W111" s="17" t="s">
        <v>3</v>
      </c>
      <c r="X111" s="23">
        <v>1</v>
      </c>
      <c r="Y111" s="19" t="s">
        <v>8</v>
      </c>
      <c r="Z111" s="31" t="s">
        <v>5</v>
      </c>
    </row>
    <row r="112" spans="1:26" x14ac:dyDescent="0.15">
      <c r="A112" s="42" t="s">
        <v>335</v>
      </c>
      <c r="B112" s="50">
        <v>41038</v>
      </c>
      <c r="C112" s="88">
        <v>10</v>
      </c>
      <c r="D112" s="88">
        <v>5</v>
      </c>
      <c r="E112" s="88" t="s">
        <v>402</v>
      </c>
      <c r="F112" s="85" t="s">
        <v>410</v>
      </c>
      <c r="G112" t="s">
        <v>192</v>
      </c>
      <c r="H112" s="10" t="s">
        <v>547</v>
      </c>
      <c r="I112" t="s">
        <v>16</v>
      </c>
      <c r="J112" s="19" t="s">
        <v>55</v>
      </c>
      <c r="K112" s="19" t="s">
        <v>29</v>
      </c>
      <c r="L112" s="19" t="s">
        <v>5</v>
      </c>
      <c r="M112" t="s">
        <v>125</v>
      </c>
      <c r="N112" s="10">
        <f t="shared" si="1"/>
        <v>0</v>
      </c>
      <c r="O112" s="19" t="str">
        <f t="shared" si="2"/>
        <v>oneway</v>
      </c>
      <c r="P112" s="42" t="s">
        <v>167</v>
      </c>
      <c r="Q112" s="88">
        <v>0</v>
      </c>
      <c r="R112" s="88">
        <v>39</v>
      </c>
      <c r="S112" s="49">
        <v>12.3</v>
      </c>
      <c r="T112" s="43">
        <v>18.923076923076923</v>
      </c>
      <c r="U112" s="42">
        <v>74</v>
      </c>
      <c r="V112" s="19">
        <v>0</v>
      </c>
      <c r="W112" s="17" t="s">
        <v>3</v>
      </c>
      <c r="X112" s="23">
        <v>0</v>
      </c>
      <c r="Y112" s="19" t="s">
        <v>5</v>
      </c>
      <c r="Z112" s="31" t="s">
        <v>5</v>
      </c>
    </row>
    <row r="113" spans="1:26" x14ac:dyDescent="0.15">
      <c r="A113" s="42" t="s">
        <v>335</v>
      </c>
      <c r="B113" s="50">
        <v>41038</v>
      </c>
      <c r="C113" s="88">
        <v>10</v>
      </c>
      <c r="D113" s="88">
        <v>5</v>
      </c>
      <c r="E113" s="88" t="s">
        <v>402</v>
      </c>
      <c r="F113" s="85" t="s">
        <v>410</v>
      </c>
      <c r="G113" t="s">
        <v>192</v>
      </c>
      <c r="H113" s="10" t="s">
        <v>547</v>
      </c>
      <c r="I113" t="s">
        <v>327</v>
      </c>
      <c r="J113" s="19" t="s">
        <v>29</v>
      </c>
      <c r="K113" s="19" t="s">
        <v>344</v>
      </c>
      <c r="L113" s="19" t="s">
        <v>5</v>
      </c>
      <c r="M113" t="s">
        <v>125</v>
      </c>
      <c r="N113" s="10">
        <f t="shared" si="1"/>
        <v>0</v>
      </c>
      <c r="O113" s="19" t="str">
        <f t="shared" si="2"/>
        <v>oneway</v>
      </c>
      <c r="P113" s="42" t="s">
        <v>166</v>
      </c>
      <c r="Q113" s="88">
        <v>0</v>
      </c>
      <c r="R113" s="88">
        <v>34</v>
      </c>
      <c r="S113" s="49">
        <v>10.050000000000001</v>
      </c>
      <c r="T113" s="43">
        <v>17.735294117647062</v>
      </c>
      <c r="U113" s="42">
        <v>44</v>
      </c>
      <c r="V113" s="19">
        <v>0</v>
      </c>
      <c r="W113" s="17" t="s">
        <v>3</v>
      </c>
      <c r="X113" s="23">
        <v>0</v>
      </c>
      <c r="Y113" s="19" t="s">
        <v>5</v>
      </c>
      <c r="Z113" s="31" t="s">
        <v>5</v>
      </c>
    </row>
    <row r="114" spans="1:26" x14ac:dyDescent="0.15">
      <c r="A114" s="42" t="s">
        <v>336</v>
      </c>
      <c r="B114" s="50">
        <v>41029</v>
      </c>
      <c r="C114" s="88">
        <v>1</v>
      </c>
      <c r="D114" s="88">
        <v>5</v>
      </c>
      <c r="E114" s="88" t="s">
        <v>402</v>
      </c>
      <c r="F114" s="85" t="s">
        <v>410</v>
      </c>
      <c r="G114" t="s">
        <v>189</v>
      </c>
      <c r="H114" s="10" t="s">
        <v>546</v>
      </c>
      <c r="I114" t="s">
        <v>324</v>
      </c>
      <c r="J114" s="19" t="s">
        <v>29</v>
      </c>
      <c r="K114" s="19" t="s">
        <v>271</v>
      </c>
      <c r="L114" s="19" t="s">
        <v>385</v>
      </c>
      <c r="M114" t="s">
        <v>320</v>
      </c>
      <c r="N114" s="10">
        <f t="shared" si="1"/>
        <v>1</v>
      </c>
      <c r="O114" s="19" t="str">
        <f t="shared" si="2"/>
        <v>roundtrip</v>
      </c>
      <c r="P114" s="42" t="s">
        <v>158</v>
      </c>
      <c r="Q114" s="88">
        <v>1</v>
      </c>
      <c r="R114" s="88">
        <v>44</v>
      </c>
      <c r="S114" s="49">
        <v>40.33</v>
      </c>
      <c r="T114" s="43">
        <v>23.267307692307689</v>
      </c>
      <c r="U114" s="42">
        <v>194</v>
      </c>
      <c r="V114" s="19" t="s">
        <v>376</v>
      </c>
      <c r="W114" s="17" t="s">
        <v>3</v>
      </c>
      <c r="X114" s="23">
        <v>0</v>
      </c>
      <c r="Y114" s="19" t="s">
        <v>47</v>
      </c>
      <c r="Z114" s="31" t="s">
        <v>5</v>
      </c>
    </row>
    <row r="115" spans="1:26" x14ac:dyDescent="0.15">
      <c r="A115" s="42" t="s">
        <v>337</v>
      </c>
      <c r="B115" s="50">
        <v>41025</v>
      </c>
      <c r="C115" s="88">
        <v>27</v>
      </c>
      <c r="D115" s="88">
        <v>4</v>
      </c>
      <c r="E115" s="88" t="s">
        <v>556</v>
      </c>
      <c r="F115" s="85" t="s">
        <v>410</v>
      </c>
      <c r="G115" t="s">
        <v>190</v>
      </c>
      <c r="H115" s="10" t="s">
        <v>547</v>
      </c>
      <c r="I115" t="s">
        <v>16</v>
      </c>
      <c r="J115" s="19" t="s">
        <v>55</v>
      </c>
      <c r="K115" s="19" t="s">
        <v>29</v>
      </c>
      <c r="L115" s="19" t="s">
        <v>5</v>
      </c>
      <c r="M115" t="s">
        <v>125</v>
      </c>
      <c r="N115" s="10">
        <f t="shared" si="1"/>
        <v>0</v>
      </c>
      <c r="O115" s="19" t="str">
        <f t="shared" si="2"/>
        <v>oneway</v>
      </c>
      <c r="P115" s="42" t="s">
        <v>172</v>
      </c>
      <c r="Q115" s="88">
        <v>0</v>
      </c>
      <c r="R115" s="88">
        <v>40</v>
      </c>
      <c r="S115" s="49">
        <v>11.65</v>
      </c>
      <c r="T115" s="43">
        <v>17.475000000000001</v>
      </c>
      <c r="U115" s="42">
        <v>77</v>
      </c>
      <c r="V115" s="19">
        <v>0</v>
      </c>
      <c r="W115" s="17" t="s">
        <v>3</v>
      </c>
      <c r="X115" s="23">
        <v>0</v>
      </c>
      <c r="Y115" s="19" t="s">
        <v>5</v>
      </c>
      <c r="Z115" s="31" t="s">
        <v>5</v>
      </c>
    </row>
    <row r="116" spans="1:26" x14ac:dyDescent="0.15">
      <c r="A116" s="42" t="s">
        <v>337</v>
      </c>
      <c r="B116" s="50">
        <v>41025</v>
      </c>
      <c r="C116" s="88">
        <v>27</v>
      </c>
      <c r="D116" s="88">
        <v>4</v>
      </c>
      <c r="E116" s="88" t="s">
        <v>556</v>
      </c>
      <c r="F116" s="85" t="s">
        <v>410</v>
      </c>
      <c r="G116" t="s">
        <v>190</v>
      </c>
      <c r="H116" s="10" t="s">
        <v>547</v>
      </c>
      <c r="I116" t="s">
        <v>17</v>
      </c>
      <c r="J116" s="19" t="s">
        <v>29</v>
      </c>
      <c r="K116" s="19" t="s">
        <v>55</v>
      </c>
      <c r="L116" s="19" t="s">
        <v>5</v>
      </c>
      <c r="M116" t="s">
        <v>125</v>
      </c>
      <c r="N116" s="10">
        <f t="shared" si="1"/>
        <v>0</v>
      </c>
      <c r="O116" s="19" t="str">
        <f t="shared" si="2"/>
        <v>oneway</v>
      </c>
      <c r="P116" s="42" t="s">
        <v>185</v>
      </c>
      <c r="Q116" s="88">
        <v>0</v>
      </c>
      <c r="R116" s="88">
        <v>32</v>
      </c>
      <c r="S116" s="49">
        <v>10.44</v>
      </c>
      <c r="T116" s="43">
        <v>19.574999999999999</v>
      </c>
      <c r="U116" s="42">
        <v>44</v>
      </c>
      <c r="V116" s="19">
        <v>0</v>
      </c>
      <c r="W116" s="17" t="s">
        <v>3</v>
      </c>
      <c r="X116" s="23">
        <v>0</v>
      </c>
      <c r="Y116" s="19" t="s">
        <v>5</v>
      </c>
      <c r="Z116" s="19"/>
    </row>
    <row r="117" spans="1:26" ht="16" customHeight="1" x14ac:dyDescent="0.15">
      <c r="A117" s="42" t="s">
        <v>338</v>
      </c>
      <c r="B117" s="50">
        <v>41022</v>
      </c>
      <c r="C117" s="88">
        <v>24</v>
      </c>
      <c r="D117" s="88">
        <v>4</v>
      </c>
      <c r="E117" s="88" t="s">
        <v>556</v>
      </c>
      <c r="F117" s="85" t="s">
        <v>410</v>
      </c>
      <c r="G117" t="s">
        <v>189</v>
      </c>
      <c r="H117" s="10" t="s">
        <v>546</v>
      </c>
      <c r="I117" t="s">
        <v>328</v>
      </c>
      <c r="J117" s="19" t="s">
        <v>29</v>
      </c>
      <c r="K117" s="19" t="s">
        <v>35</v>
      </c>
      <c r="L117" s="19" t="s">
        <v>385</v>
      </c>
      <c r="M117" t="s">
        <v>320</v>
      </c>
      <c r="N117" s="10">
        <f t="shared" si="1"/>
        <v>1</v>
      </c>
      <c r="O117" s="19" t="str">
        <f t="shared" si="2"/>
        <v>roundtrip</v>
      </c>
      <c r="P117" s="42" t="s">
        <v>341</v>
      </c>
      <c r="Q117" s="88">
        <v>1</v>
      </c>
      <c r="R117" s="88">
        <v>41</v>
      </c>
      <c r="S117" s="49">
        <v>41.7</v>
      </c>
      <c r="T117" s="43">
        <v>24.772277227722775</v>
      </c>
      <c r="U117" s="42">
        <v>244</v>
      </c>
      <c r="V117" s="19" t="s">
        <v>381</v>
      </c>
      <c r="W117" s="17" t="s">
        <v>3</v>
      </c>
      <c r="X117" s="23">
        <v>0</v>
      </c>
      <c r="Y117" s="19" t="s">
        <v>47</v>
      </c>
      <c r="Z117" s="19" t="s">
        <v>384</v>
      </c>
    </row>
    <row r="118" spans="1:26" ht="22" customHeight="1" x14ac:dyDescent="0.15">
      <c r="A118" s="42" t="s">
        <v>339</v>
      </c>
      <c r="B118" s="50">
        <v>41019</v>
      </c>
      <c r="C118" s="88">
        <v>21</v>
      </c>
      <c r="D118" s="88">
        <v>4</v>
      </c>
      <c r="E118" s="88" t="s">
        <v>556</v>
      </c>
      <c r="F118" s="85" t="s">
        <v>410</v>
      </c>
      <c r="G118" t="s">
        <v>194</v>
      </c>
      <c r="H118" s="10" t="s">
        <v>547</v>
      </c>
      <c r="I118" t="s">
        <v>16</v>
      </c>
      <c r="J118" s="19" t="s">
        <v>55</v>
      </c>
      <c r="K118" s="19" t="s">
        <v>29</v>
      </c>
      <c r="L118" s="19" t="s">
        <v>5</v>
      </c>
      <c r="M118" t="s">
        <v>125</v>
      </c>
      <c r="N118" s="10">
        <f t="shared" si="1"/>
        <v>0</v>
      </c>
      <c r="O118" s="19" t="str">
        <f t="shared" si="2"/>
        <v>oneway</v>
      </c>
      <c r="P118" s="42" t="s">
        <v>74</v>
      </c>
      <c r="Q118" s="88">
        <v>0</v>
      </c>
      <c r="R118" s="88">
        <v>38</v>
      </c>
      <c r="S118" s="49">
        <v>11.95</v>
      </c>
      <c r="T118" s="43">
        <v>18.868421052631579</v>
      </c>
      <c r="U118" s="42">
        <v>75</v>
      </c>
      <c r="V118" s="19" t="s">
        <v>377</v>
      </c>
      <c r="W118" s="17" t="s">
        <v>3</v>
      </c>
      <c r="X118" s="23">
        <v>0</v>
      </c>
      <c r="Y118" s="19" t="s">
        <v>5</v>
      </c>
      <c r="Z118" s="82" t="s">
        <v>5</v>
      </c>
    </row>
    <row r="119" spans="1:26" x14ac:dyDescent="0.15">
      <c r="A119" s="42" t="s">
        <v>339</v>
      </c>
      <c r="B119" s="50">
        <v>41019</v>
      </c>
      <c r="C119" s="88">
        <v>21</v>
      </c>
      <c r="D119" s="88">
        <v>4</v>
      </c>
      <c r="E119" s="88" t="s">
        <v>556</v>
      </c>
      <c r="F119" s="85" t="s">
        <v>410</v>
      </c>
      <c r="G119" t="s">
        <v>194</v>
      </c>
      <c r="H119" s="10" t="s">
        <v>547</v>
      </c>
      <c r="I119" t="s">
        <v>17</v>
      </c>
      <c r="J119" s="19" t="s">
        <v>29</v>
      </c>
      <c r="K119" s="19" t="s">
        <v>55</v>
      </c>
      <c r="L119" s="19" t="s">
        <v>5</v>
      </c>
      <c r="M119" t="s">
        <v>125</v>
      </c>
      <c r="N119" s="10">
        <f t="shared" si="1"/>
        <v>0</v>
      </c>
      <c r="O119" s="19" t="str">
        <f t="shared" si="2"/>
        <v>oneway</v>
      </c>
      <c r="P119" s="42" t="s">
        <v>180</v>
      </c>
      <c r="Q119" s="88">
        <v>0</v>
      </c>
      <c r="R119" s="88">
        <v>33</v>
      </c>
      <c r="S119" s="49">
        <v>11.24</v>
      </c>
      <c r="T119" s="43">
        <v>20.436363636363634</v>
      </c>
      <c r="U119" s="42">
        <v>45</v>
      </c>
      <c r="V119" s="19">
        <v>0</v>
      </c>
      <c r="W119" s="17" t="s">
        <v>3</v>
      </c>
      <c r="X119" s="23">
        <v>0</v>
      </c>
      <c r="Y119" s="19" t="s">
        <v>5</v>
      </c>
      <c r="Z119" s="83" t="s">
        <v>5</v>
      </c>
    </row>
    <row r="120" spans="1:26" x14ac:dyDescent="0.15">
      <c r="A120" s="42" t="s">
        <v>340</v>
      </c>
      <c r="B120" s="50">
        <v>41017</v>
      </c>
      <c r="C120" s="88">
        <v>19</v>
      </c>
      <c r="D120" s="88">
        <v>4</v>
      </c>
      <c r="E120" s="88" t="s">
        <v>556</v>
      </c>
      <c r="F120" s="85" t="s">
        <v>410</v>
      </c>
      <c r="G120" t="s">
        <v>192</v>
      </c>
      <c r="H120" s="10" t="s">
        <v>547</v>
      </c>
      <c r="I120" t="s">
        <v>329</v>
      </c>
      <c r="J120" s="19" t="s">
        <v>55</v>
      </c>
      <c r="K120" s="19" t="s">
        <v>29</v>
      </c>
      <c r="L120" s="19" t="s">
        <v>5</v>
      </c>
      <c r="M120" t="s">
        <v>125</v>
      </c>
      <c r="N120" s="10">
        <f t="shared" si="1"/>
        <v>0</v>
      </c>
      <c r="O120" s="19" t="str">
        <f t="shared" si="2"/>
        <v>oneway</v>
      </c>
      <c r="P120" s="42" t="s">
        <v>168</v>
      </c>
      <c r="Q120" s="88">
        <v>0</v>
      </c>
      <c r="R120" s="88">
        <v>44</v>
      </c>
      <c r="S120" s="49">
        <v>11.8</v>
      </c>
      <c r="T120" s="43">
        <v>16.090909090909093</v>
      </c>
      <c r="U120" s="42">
        <v>80</v>
      </c>
      <c r="V120" s="19">
        <v>0</v>
      </c>
      <c r="W120" s="17" t="s">
        <v>3</v>
      </c>
      <c r="X120" s="23">
        <v>0</v>
      </c>
      <c r="Y120" s="19" t="s">
        <v>5</v>
      </c>
      <c r="Z120" s="83" t="s">
        <v>5</v>
      </c>
    </row>
    <row r="121" spans="1:26" x14ac:dyDescent="0.15">
      <c r="A121" s="42" t="s">
        <v>340</v>
      </c>
      <c r="B121" s="50">
        <v>41017</v>
      </c>
      <c r="C121" s="88">
        <v>19</v>
      </c>
      <c r="D121" s="88">
        <v>4</v>
      </c>
      <c r="E121" s="88" t="s">
        <v>556</v>
      </c>
      <c r="F121" s="85" t="s">
        <v>410</v>
      </c>
      <c r="G121" t="s">
        <v>192</v>
      </c>
      <c r="H121" s="10" t="s">
        <v>547</v>
      </c>
      <c r="I121" t="s">
        <v>330</v>
      </c>
      <c r="J121" s="19" t="s">
        <v>29</v>
      </c>
      <c r="K121" s="19" t="s">
        <v>55</v>
      </c>
      <c r="L121" s="19" t="s">
        <v>5</v>
      </c>
      <c r="M121" t="s">
        <v>125</v>
      </c>
      <c r="N121" s="10">
        <f t="shared" si="1"/>
        <v>0</v>
      </c>
      <c r="O121" s="19" t="str">
        <f t="shared" si="2"/>
        <v>oneway</v>
      </c>
      <c r="P121" s="42" t="s">
        <v>343</v>
      </c>
      <c r="Q121" s="88">
        <v>0</v>
      </c>
      <c r="R121" s="88">
        <v>24</v>
      </c>
      <c r="S121" s="49">
        <v>11.44</v>
      </c>
      <c r="T121" s="43">
        <v>28.599999999999998</v>
      </c>
      <c r="U121" s="42">
        <v>44</v>
      </c>
      <c r="V121" s="19">
        <v>0</v>
      </c>
      <c r="W121" s="17" t="s">
        <v>3</v>
      </c>
      <c r="X121" s="23">
        <v>1</v>
      </c>
      <c r="Y121" s="19" t="s">
        <v>5</v>
      </c>
      <c r="Z121" s="83" t="s">
        <v>5</v>
      </c>
    </row>
    <row r="122" spans="1:26" x14ac:dyDescent="0.15">
      <c r="A122" s="42" t="s">
        <v>358</v>
      </c>
      <c r="B122" s="50">
        <v>41015</v>
      </c>
      <c r="C122" s="88">
        <v>17</v>
      </c>
      <c r="D122" s="88">
        <v>4</v>
      </c>
      <c r="E122" s="88" t="s">
        <v>556</v>
      </c>
      <c r="F122" s="85" t="s">
        <v>410</v>
      </c>
      <c r="G122" t="s">
        <v>189</v>
      </c>
      <c r="H122" s="10" t="s">
        <v>546</v>
      </c>
      <c r="I122" t="s">
        <v>326</v>
      </c>
      <c r="J122" s="54" t="s">
        <v>29</v>
      </c>
      <c r="K122" s="19" t="s">
        <v>5</v>
      </c>
      <c r="L122" s="19" t="s">
        <v>5</v>
      </c>
      <c r="M122" t="s">
        <v>320</v>
      </c>
      <c r="N122" s="10">
        <f t="shared" si="1"/>
        <v>1</v>
      </c>
      <c r="O122" s="19" t="str">
        <f t="shared" si="2"/>
        <v>roundtrip</v>
      </c>
      <c r="P122" s="42" t="s">
        <v>353</v>
      </c>
      <c r="Q122" s="88">
        <v>1</v>
      </c>
      <c r="R122" s="88">
        <v>30</v>
      </c>
      <c r="S122" s="49">
        <v>37</v>
      </c>
      <c r="T122" s="44">
        <v>24.666666666666668</v>
      </c>
      <c r="U122" s="46" t="s">
        <v>5</v>
      </c>
      <c r="V122" s="19">
        <v>0</v>
      </c>
      <c r="W122" s="19" t="s">
        <v>10</v>
      </c>
      <c r="X122" s="23">
        <v>0</v>
      </c>
      <c r="Y122" s="19" t="s">
        <v>5</v>
      </c>
      <c r="Z122" s="83" t="s">
        <v>5</v>
      </c>
    </row>
    <row r="123" spans="1:26" x14ac:dyDescent="0.15">
      <c r="A123" s="42" t="s">
        <v>359</v>
      </c>
      <c r="B123" s="50">
        <v>41011</v>
      </c>
      <c r="C123" s="88">
        <v>13</v>
      </c>
      <c r="D123" s="88">
        <v>4</v>
      </c>
      <c r="E123" s="88" t="s">
        <v>556</v>
      </c>
      <c r="F123" s="85" t="s">
        <v>410</v>
      </c>
      <c r="G123" t="s">
        <v>190</v>
      </c>
      <c r="H123" s="10" t="s">
        <v>547</v>
      </c>
      <c r="I123" t="s">
        <v>26</v>
      </c>
      <c r="J123" s="54" t="s">
        <v>55</v>
      </c>
      <c r="K123" s="19" t="s">
        <v>29</v>
      </c>
      <c r="L123" s="19" t="s">
        <v>5</v>
      </c>
      <c r="M123" t="s">
        <v>125</v>
      </c>
      <c r="N123" s="10">
        <f t="shared" si="1"/>
        <v>0</v>
      </c>
      <c r="O123" s="19" t="str">
        <f t="shared" si="2"/>
        <v>oneway</v>
      </c>
      <c r="P123" s="42" t="s">
        <v>185</v>
      </c>
      <c r="Q123" s="88">
        <v>0</v>
      </c>
      <c r="R123" s="88">
        <v>32</v>
      </c>
      <c r="S123" s="49">
        <v>11.66</v>
      </c>
      <c r="T123" s="44">
        <v>21.862500000000001</v>
      </c>
      <c r="U123" s="45">
        <v>75</v>
      </c>
      <c r="V123" s="19" t="s">
        <v>274</v>
      </c>
      <c r="W123" s="19" t="s">
        <v>3</v>
      </c>
      <c r="X123" s="23">
        <v>1</v>
      </c>
      <c r="Y123" s="19" t="s">
        <v>5</v>
      </c>
      <c r="Z123" s="83" t="s">
        <v>5</v>
      </c>
    </row>
    <row r="124" spans="1:26" x14ac:dyDescent="0.15">
      <c r="A124" s="42" t="s">
        <v>359</v>
      </c>
      <c r="B124" s="50">
        <v>41011</v>
      </c>
      <c r="C124" s="88">
        <v>13</v>
      </c>
      <c r="D124" s="88">
        <v>4</v>
      </c>
      <c r="E124" s="88" t="s">
        <v>556</v>
      </c>
      <c r="F124" s="85" t="s">
        <v>410</v>
      </c>
      <c r="G124" t="s">
        <v>190</v>
      </c>
      <c r="H124" s="10" t="s">
        <v>547</v>
      </c>
      <c r="I124" t="s">
        <v>17</v>
      </c>
      <c r="J124" s="19" t="s">
        <v>29</v>
      </c>
      <c r="K124" s="19" t="s">
        <v>55</v>
      </c>
      <c r="L124" s="19" t="s">
        <v>5</v>
      </c>
      <c r="M124" t="s">
        <v>125</v>
      </c>
      <c r="N124" s="10">
        <f t="shared" si="1"/>
        <v>0</v>
      </c>
      <c r="O124" s="19" t="str">
        <f t="shared" si="2"/>
        <v>oneway</v>
      </c>
      <c r="P124" s="42" t="s">
        <v>180</v>
      </c>
      <c r="Q124" s="88">
        <v>0</v>
      </c>
      <c r="R124" s="88">
        <v>33</v>
      </c>
      <c r="S124" s="49">
        <v>10.28</v>
      </c>
      <c r="T124" s="44">
        <v>18.690909090909088</v>
      </c>
      <c r="U124" s="45">
        <v>45</v>
      </c>
      <c r="V124" s="19">
        <v>0</v>
      </c>
      <c r="W124" s="19" t="s">
        <v>3</v>
      </c>
      <c r="X124" s="23">
        <v>1</v>
      </c>
      <c r="Y124" s="19" t="s">
        <v>5</v>
      </c>
      <c r="Z124" s="83" t="s">
        <v>5</v>
      </c>
    </row>
    <row r="125" spans="1:26" x14ac:dyDescent="0.15">
      <c r="A125" s="42" t="s">
        <v>360</v>
      </c>
      <c r="B125" s="50">
        <v>41009</v>
      </c>
      <c r="C125" s="88">
        <v>11</v>
      </c>
      <c r="D125" s="88">
        <v>4</v>
      </c>
      <c r="E125" s="88" t="s">
        <v>556</v>
      </c>
      <c r="F125" s="85" t="s">
        <v>410</v>
      </c>
      <c r="G125" t="s">
        <v>193</v>
      </c>
      <c r="H125" s="10" t="s">
        <v>547</v>
      </c>
      <c r="I125" t="s">
        <v>21</v>
      </c>
      <c r="J125" s="19" t="s">
        <v>55</v>
      </c>
      <c r="K125" s="19" t="s">
        <v>29</v>
      </c>
      <c r="L125" s="19" t="s">
        <v>5</v>
      </c>
      <c r="M125" t="s">
        <v>125</v>
      </c>
      <c r="N125" s="10">
        <f t="shared" si="1"/>
        <v>0</v>
      </c>
      <c r="O125" s="19" t="str">
        <f t="shared" si="2"/>
        <v>oneway</v>
      </c>
      <c r="P125" s="42" t="s">
        <v>182</v>
      </c>
      <c r="Q125" s="88">
        <v>0</v>
      </c>
      <c r="R125" s="88">
        <v>36</v>
      </c>
      <c r="S125" s="49">
        <v>11.77</v>
      </c>
      <c r="T125" s="44">
        <v>19.616666666666667</v>
      </c>
      <c r="U125" s="45">
        <v>76</v>
      </c>
      <c r="V125" s="19" t="s">
        <v>276</v>
      </c>
      <c r="W125" s="19" t="s">
        <v>3</v>
      </c>
      <c r="X125" s="23">
        <v>0</v>
      </c>
      <c r="Y125" s="19" t="s">
        <v>5</v>
      </c>
      <c r="Z125" s="83" t="s">
        <v>5</v>
      </c>
    </row>
    <row r="126" spans="1:26" x14ac:dyDescent="0.15">
      <c r="A126" s="42" t="s">
        <v>360</v>
      </c>
      <c r="B126" s="50">
        <v>41009</v>
      </c>
      <c r="C126" s="88">
        <v>11</v>
      </c>
      <c r="D126" s="88">
        <v>4</v>
      </c>
      <c r="E126" s="88" t="s">
        <v>556</v>
      </c>
      <c r="F126" s="85" t="s">
        <v>410</v>
      </c>
      <c r="G126" t="s">
        <v>193</v>
      </c>
      <c r="H126" s="10" t="s">
        <v>547</v>
      </c>
      <c r="I126" t="s">
        <v>345</v>
      </c>
      <c r="J126" s="19" t="s">
        <v>29</v>
      </c>
      <c r="K126" s="19" t="s">
        <v>55</v>
      </c>
      <c r="L126" s="19" t="s">
        <v>5</v>
      </c>
      <c r="M126" t="s">
        <v>125</v>
      </c>
      <c r="N126" s="10">
        <f t="shared" si="1"/>
        <v>0</v>
      </c>
      <c r="O126" s="19" t="str">
        <f t="shared" si="2"/>
        <v>oneway</v>
      </c>
      <c r="P126" s="42" t="s">
        <v>171</v>
      </c>
      <c r="Q126" s="88">
        <v>0</v>
      </c>
      <c r="R126" s="88">
        <v>30</v>
      </c>
      <c r="S126" s="49">
        <v>10.38</v>
      </c>
      <c r="T126" s="44">
        <v>20.76</v>
      </c>
      <c r="U126" s="45">
        <v>44</v>
      </c>
      <c r="V126" s="19">
        <v>0</v>
      </c>
      <c r="W126" s="19" t="s">
        <v>3</v>
      </c>
      <c r="X126" s="23">
        <v>0</v>
      </c>
      <c r="Y126" s="19" t="s">
        <v>5</v>
      </c>
      <c r="Z126" s="83" t="s">
        <v>5</v>
      </c>
    </row>
    <row r="127" spans="1:26" x14ac:dyDescent="0.15">
      <c r="A127" s="42" t="s">
        <v>361</v>
      </c>
      <c r="B127" s="50">
        <v>41008</v>
      </c>
      <c r="C127" s="88">
        <v>10</v>
      </c>
      <c r="D127" s="88">
        <v>4</v>
      </c>
      <c r="E127" s="88" t="s">
        <v>556</v>
      </c>
      <c r="F127" s="85" t="s">
        <v>410</v>
      </c>
      <c r="G127" t="s">
        <v>189</v>
      </c>
      <c r="H127" s="10" t="s">
        <v>546</v>
      </c>
      <c r="I127" t="s">
        <v>346</v>
      </c>
      <c r="J127" s="19" t="s">
        <v>29</v>
      </c>
      <c r="K127" s="19" t="s">
        <v>372</v>
      </c>
      <c r="L127" s="19" t="s">
        <v>385</v>
      </c>
      <c r="M127" t="s">
        <v>320</v>
      </c>
      <c r="N127" s="10">
        <f t="shared" si="1"/>
        <v>1</v>
      </c>
      <c r="O127" s="19" t="str">
        <f t="shared" si="2"/>
        <v>roundtrip</v>
      </c>
      <c r="P127" s="42" t="s">
        <v>134</v>
      </c>
      <c r="Q127" s="88">
        <v>1</v>
      </c>
      <c r="R127" s="88">
        <v>36</v>
      </c>
      <c r="S127" s="49">
        <v>35.22</v>
      </c>
      <c r="T127" s="44">
        <v>22.012499999999999</v>
      </c>
      <c r="U127" s="45">
        <v>199</v>
      </c>
      <c r="V127" s="19" t="s">
        <v>380</v>
      </c>
      <c r="W127" s="19" t="s">
        <v>3</v>
      </c>
      <c r="X127" s="23">
        <v>0</v>
      </c>
      <c r="Y127" s="19" t="s">
        <v>8</v>
      </c>
      <c r="Z127" s="82" t="s">
        <v>5</v>
      </c>
    </row>
    <row r="128" spans="1:26" x14ac:dyDescent="0.15">
      <c r="A128" s="42" t="s">
        <v>362</v>
      </c>
      <c r="B128" s="50">
        <v>41005</v>
      </c>
      <c r="C128" s="88">
        <v>7</v>
      </c>
      <c r="D128" s="88">
        <v>4</v>
      </c>
      <c r="E128" s="88" t="s">
        <v>556</v>
      </c>
      <c r="F128" s="85" t="s">
        <v>410</v>
      </c>
      <c r="G128" t="s">
        <v>194</v>
      </c>
      <c r="H128" s="10" t="s">
        <v>547</v>
      </c>
      <c r="I128" t="s">
        <v>21</v>
      </c>
      <c r="J128" s="19" t="s">
        <v>55</v>
      </c>
      <c r="K128" s="19" t="s">
        <v>29</v>
      </c>
      <c r="L128" s="19" t="s">
        <v>5</v>
      </c>
      <c r="M128" t="s">
        <v>125</v>
      </c>
      <c r="N128" s="10">
        <f t="shared" si="1"/>
        <v>0</v>
      </c>
      <c r="O128" s="19" t="str">
        <f t="shared" si="2"/>
        <v>oneway</v>
      </c>
      <c r="P128" s="42" t="s">
        <v>166</v>
      </c>
      <c r="Q128" s="88">
        <v>0</v>
      </c>
      <c r="R128" s="88">
        <v>34</v>
      </c>
      <c r="S128" s="49">
        <v>10.27</v>
      </c>
      <c r="T128" s="44">
        <v>18.123529411764707</v>
      </c>
      <c r="U128" s="45">
        <v>72</v>
      </c>
      <c r="V128" s="19">
        <v>0</v>
      </c>
      <c r="W128" s="19" t="s">
        <v>3</v>
      </c>
      <c r="X128" s="23">
        <v>0</v>
      </c>
      <c r="Y128" s="19" t="s">
        <v>5</v>
      </c>
      <c r="Z128" s="83" t="s">
        <v>5</v>
      </c>
    </row>
    <row r="129" spans="1:28" x14ac:dyDescent="0.15">
      <c r="A129" s="42" t="s">
        <v>362</v>
      </c>
      <c r="B129" s="50">
        <v>41005</v>
      </c>
      <c r="C129" s="88">
        <v>7</v>
      </c>
      <c r="D129" s="88">
        <v>4</v>
      </c>
      <c r="E129" s="88" t="s">
        <v>556</v>
      </c>
      <c r="F129" s="85" t="s">
        <v>410</v>
      </c>
      <c r="G129" t="s">
        <v>194</v>
      </c>
      <c r="H129" s="10" t="s">
        <v>547</v>
      </c>
      <c r="I129" t="s">
        <v>347</v>
      </c>
      <c r="J129" s="19" t="s">
        <v>29</v>
      </c>
      <c r="K129" s="19" t="s">
        <v>55</v>
      </c>
      <c r="L129" s="19" t="s">
        <v>5</v>
      </c>
      <c r="M129" t="s">
        <v>125</v>
      </c>
      <c r="N129" s="10">
        <f t="shared" si="1"/>
        <v>0</v>
      </c>
      <c r="O129" s="19" t="str">
        <f t="shared" si="2"/>
        <v>oneway</v>
      </c>
      <c r="P129" s="42" t="s">
        <v>182</v>
      </c>
      <c r="Q129" s="88">
        <v>0</v>
      </c>
      <c r="R129" s="88">
        <v>36</v>
      </c>
      <c r="S129" s="49">
        <v>10.199999999999999</v>
      </c>
      <c r="T129" s="44">
        <v>17</v>
      </c>
      <c r="U129" s="45">
        <v>45</v>
      </c>
      <c r="V129" s="19">
        <v>0</v>
      </c>
      <c r="W129" s="19" t="s">
        <v>3</v>
      </c>
      <c r="X129" s="23">
        <v>0</v>
      </c>
      <c r="Y129" s="19" t="s">
        <v>5</v>
      </c>
      <c r="Z129" s="83" t="s">
        <v>5</v>
      </c>
    </row>
    <row r="130" spans="1:28" x14ac:dyDescent="0.15">
      <c r="A130" s="42" t="s">
        <v>363</v>
      </c>
      <c r="B130" s="50">
        <v>41003</v>
      </c>
      <c r="C130" s="88">
        <v>5</v>
      </c>
      <c r="D130" s="88">
        <v>4</v>
      </c>
      <c r="E130" s="88" t="s">
        <v>556</v>
      </c>
      <c r="F130" s="85" t="s">
        <v>410</v>
      </c>
      <c r="G130" t="s">
        <v>192</v>
      </c>
      <c r="H130" s="10" t="s">
        <v>547</v>
      </c>
      <c r="I130" t="s">
        <v>348</v>
      </c>
      <c r="J130" s="19" t="s">
        <v>55</v>
      </c>
      <c r="K130" s="19" t="s">
        <v>29</v>
      </c>
      <c r="L130" s="19" t="s">
        <v>5</v>
      </c>
      <c r="M130" t="s">
        <v>125</v>
      </c>
      <c r="N130" s="10">
        <f t="shared" si="1"/>
        <v>0</v>
      </c>
      <c r="O130" s="19" t="str">
        <f t="shared" si="2"/>
        <v>oneway</v>
      </c>
      <c r="P130" s="42" t="s">
        <v>164</v>
      </c>
      <c r="Q130" s="88">
        <v>0</v>
      </c>
      <c r="R130" s="88">
        <v>37</v>
      </c>
      <c r="S130" s="49">
        <v>11.65</v>
      </c>
      <c r="T130" s="44">
        <v>18.891891891891891</v>
      </c>
      <c r="U130" s="45">
        <v>75</v>
      </c>
      <c r="V130" s="19" t="s">
        <v>276</v>
      </c>
      <c r="W130" s="19" t="s">
        <v>3</v>
      </c>
      <c r="X130" s="23">
        <v>0</v>
      </c>
      <c r="Y130" s="19" t="s">
        <v>5</v>
      </c>
      <c r="Z130" s="83" t="s">
        <v>5</v>
      </c>
    </row>
    <row r="131" spans="1:28" x14ac:dyDescent="0.15">
      <c r="A131" s="42" t="s">
        <v>363</v>
      </c>
      <c r="B131" s="50">
        <v>41003</v>
      </c>
      <c r="C131" s="88">
        <v>5</v>
      </c>
      <c r="D131" s="88">
        <v>4</v>
      </c>
      <c r="E131" s="88" t="s">
        <v>556</v>
      </c>
      <c r="F131" s="85" t="s">
        <v>410</v>
      </c>
      <c r="G131" t="s">
        <v>192</v>
      </c>
      <c r="H131" s="10" t="s">
        <v>547</v>
      </c>
      <c r="I131" t="s">
        <v>17</v>
      </c>
      <c r="J131" s="19" t="s">
        <v>29</v>
      </c>
      <c r="K131" s="19" t="s">
        <v>55</v>
      </c>
      <c r="L131" s="19" t="s">
        <v>5</v>
      </c>
      <c r="M131" t="s">
        <v>125</v>
      </c>
      <c r="N131" s="10">
        <f t="shared" ref="N131:N183" si="3">IF(M131="workout",1,0)</f>
        <v>0</v>
      </c>
      <c r="O131" s="19" t="str">
        <f t="shared" si="2"/>
        <v>oneway</v>
      </c>
      <c r="P131" s="42" t="s">
        <v>169</v>
      </c>
      <c r="Q131" s="88">
        <v>0</v>
      </c>
      <c r="R131" s="88">
        <v>35</v>
      </c>
      <c r="S131" s="49">
        <v>10.09</v>
      </c>
      <c r="T131" s="44">
        <v>17.297142857142855</v>
      </c>
      <c r="U131" s="45">
        <v>45</v>
      </c>
      <c r="V131" s="19">
        <v>0</v>
      </c>
      <c r="W131" s="19" t="s">
        <v>3</v>
      </c>
      <c r="X131" s="23">
        <v>0</v>
      </c>
      <c r="Y131" s="19" t="s">
        <v>5</v>
      </c>
      <c r="Z131" s="83" t="s">
        <v>5</v>
      </c>
    </row>
    <row r="132" spans="1:28" x14ac:dyDescent="0.15">
      <c r="A132" s="42" t="s">
        <v>364</v>
      </c>
      <c r="B132" s="50">
        <v>41001</v>
      </c>
      <c r="C132" s="88">
        <v>3</v>
      </c>
      <c r="D132" s="88">
        <v>4</v>
      </c>
      <c r="E132" s="88" t="s">
        <v>556</v>
      </c>
      <c r="F132" s="85" t="s">
        <v>410</v>
      </c>
      <c r="G132" t="s">
        <v>189</v>
      </c>
      <c r="H132" s="10" t="s">
        <v>546</v>
      </c>
      <c r="I132" t="s">
        <v>349</v>
      </c>
      <c r="J132" s="19" t="s">
        <v>29</v>
      </c>
      <c r="K132" s="19" t="s">
        <v>371</v>
      </c>
      <c r="L132" s="19" t="s">
        <v>385</v>
      </c>
      <c r="M132" t="s">
        <v>320</v>
      </c>
      <c r="N132" s="10">
        <f t="shared" si="3"/>
        <v>1</v>
      </c>
      <c r="O132" s="19" t="str">
        <f t="shared" si="2"/>
        <v>roundtrip</v>
      </c>
      <c r="P132" s="42" t="s">
        <v>354</v>
      </c>
      <c r="Q132" s="88">
        <v>1</v>
      </c>
      <c r="R132" s="88">
        <v>26</v>
      </c>
      <c r="S132" s="49">
        <v>34.53</v>
      </c>
      <c r="T132" s="44">
        <v>24.090697674418607</v>
      </c>
      <c r="U132" s="45">
        <v>185</v>
      </c>
      <c r="V132" s="19" t="s">
        <v>379</v>
      </c>
      <c r="W132" s="19" t="s">
        <v>3</v>
      </c>
      <c r="X132" s="23">
        <v>0</v>
      </c>
      <c r="Y132" s="19" t="s">
        <v>47</v>
      </c>
      <c r="Z132" s="83" t="s">
        <v>5</v>
      </c>
    </row>
    <row r="133" spans="1:28" x14ac:dyDescent="0.15">
      <c r="A133" s="42" t="s">
        <v>365</v>
      </c>
      <c r="B133" s="50">
        <v>40995</v>
      </c>
      <c r="C133" s="88">
        <v>28</v>
      </c>
      <c r="D133" s="88">
        <v>3</v>
      </c>
      <c r="E133" s="88" t="s">
        <v>555</v>
      </c>
      <c r="F133" s="85" t="s">
        <v>410</v>
      </c>
      <c r="G133" t="s">
        <v>193</v>
      </c>
      <c r="H133" s="10" t="s">
        <v>547</v>
      </c>
      <c r="I133" t="s">
        <v>16</v>
      </c>
      <c r="J133" s="19" t="s">
        <v>55</v>
      </c>
      <c r="K133" s="19" t="s">
        <v>29</v>
      </c>
      <c r="L133" s="19" t="s">
        <v>5</v>
      </c>
      <c r="M133" t="s">
        <v>125</v>
      </c>
      <c r="N133" s="10">
        <f t="shared" si="3"/>
        <v>0</v>
      </c>
      <c r="O133" s="19" t="str">
        <f t="shared" si="2"/>
        <v>oneway</v>
      </c>
      <c r="P133" s="42" t="s">
        <v>165</v>
      </c>
      <c r="Q133" s="88">
        <v>0</v>
      </c>
      <c r="R133" s="88">
        <v>52</v>
      </c>
      <c r="S133" s="49">
        <v>15.14</v>
      </c>
      <c r="T133" s="44">
        <v>17.469230769230769</v>
      </c>
      <c r="U133" s="45">
        <v>93</v>
      </c>
      <c r="V133" s="19">
        <v>0</v>
      </c>
      <c r="W133" s="19" t="s">
        <v>3</v>
      </c>
      <c r="X133" s="23">
        <v>0</v>
      </c>
      <c r="Y133" s="19" t="s">
        <v>5</v>
      </c>
      <c r="Z133" s="83" t="s">
        <v>5</v>
      </c>
    </row>
    <row r="134" spans="1:28" x14ac:dyDescent="0.15">
      <c r="A134" s="42" t="s">
        <v>365</v>
      </c>
      <c r="B134" s="50">
        <v>40995</v>
      </c>
      <c r="C134" s="88">
        <v>28</v>
      </c>
      <c r="D134" s="88">
        <v>3</v>
      </c>
      <c r="E134" s="88" t="s">
        <v>555</v>
      </c>
      <c r="F134" s="85" t="s">
        <v>410</v>
      </c>
      <c r="G134" t="s">
        <v>193</v>
      </c>
      <c r="H134" s="10" t="s">
        <v>547</v>
      </c>
      <c r="I134" t="s">
        <v>17</v>
      </c>
      <c r="J134" s="19" t="s">
        <v>29</v>
      </c>
      <c r="K134" s="19" t="s">
        <v>55</v>
      </c>
      <c r="L134" s="19" t="s">
        <v>5</v>
      </c>
      <c r="M134" t="s">
        <v>125</v>
      </c>
      <c r="N134" s="10">
        <f t="shared" si="3"/>
        <v>0</v>
      </c>
      <c r="O134" s="19" t="str">
        <f t="shared" si="2"/>
        <v>oneway</v>
      </c>
      <c r="P134" s="42" t="s">
        <v>169</v>
      </c>
      <c r="Q134" s="88">
        <v>0</v>
      </c>
      <c r="R134" s="88">
        <v>35</v>
      </c>
      <c r="S134" s="49">
        <v>10.5</v>
      </c>
      <c r="T134" s="44">
        <v>18</v>
      </c>
      <c r="U134" s="45" t="s">
        <v>5</v>
      </c>
      <c r="V134" s="19">
        <v>0</v>
      </c>
      <c r="W134" s="19" t="s">
        <v>10</v>
      </c>
      <c r="X134" s="23">
        <v>0</v>
      </c>
      <c r="Y134" s="19" t="s">
        <v>5</v>
      </c>
      <c r="Z134" s="83" t="s">
        <v>5</v>
      </c>
    </row>
    <row r="135" spans="1:28" x14ac:dyDescent="0.15">
      <c r="A135" s="42" t="s">
        <v>366</v>
      </c>
      <c r="B135" s="50">
        <v>40994</v>
      </c>
      <c r="C135" s="88">
        <v>27</v>
      </c>
      <c r="D135" s="88">
        <v>3</v>
      </c>
      <c r="E135" s="88" t="s">
        <v>555</v>
      </c>
      <c r="F135" s="85" t="s">
        <v>410</v>
      </c>
      <c r="G135" t="s">
        <v>189</v>
      </c>
      <c r="H135" s="10" t="s">
        <v>546</v>
      </c>
      <c r="I135" t="s">
        <v>350</v>
      </c>
      <c r="J135" s="19" t="s">
        <v>29</v>
      </c>
      <c r="K135" s="19" t="s">
        <v>314</v>
      </c>
      <c r="L135" s="19" t="s">
        <v>5</v>
      </c>
      <c r="M135" t="s">
        <v>320</v>
      </c>
      <c r="N135" s="10">
        <f t="shared" si="3"/>
        <v>1</v>
      </c>
      <c r="O135" s="19" t="str">
        <f t="shared" si="2"/>
        <v>roundtrip</v>
      </c>
      <c r="P135" s="42" t="s">
        <v>355</v>
      </c>
      <c r="Q135" s="88">
        <v>4</v>
      </c>
      <c r="R135" s="88">
        <v>42</v>
      </c>
      <c r="S135" s="49">
        <v>106.51</v>
      </c>
      <c r="T135" s="44">
        <v>22.661702127659574</v>
      </c>
      <c r="U135" s="45">
        <v>672</v>
      </c>
      <c r="V135" s="19" t="s">
        <v>378</v>
      </c>
      <c r="W135" s="19" t="s">
        <v>3</v>
      </c>
      <c r="X135" s="23">
        <v>0</v>
      </c>
      <c r="Y135" s="19" t="s">
        <v>4</v>
      </c>
      <c r="Z135" s="83" t="s">
        <v>5</v>
      </c>
    </row>
    <row r="136" spans="1:28" x14ac:dyDescent="0.15">
      <c r="A136" s="42" t="s">
        <v>367</v>
      </c>
      <c r="B136" s="50">
        <v>40989</v>
      </c>
      <c r="C136" s="88">
        <v>22</v>
      </c>
      <c r="D136" s="88">
        <v>3</v>
      </c>
      <c r="E136" s="88" t="s">
        <v>555</v>
      </c>
      <c r="F136" s="85" t="s">
        <v>410</v>
      </c>
      <c r="G136" t="s">
        <v>192</v>
      </c>
      <c r="H136" s="10" t="s">
        <v>547</v>
      </c>
      <c r="I136" t="s">
        <v>16</v>
      </c>
      <c r="J136" s="19" t="s">
        <v>55</v>
      </c>
      <c r="K136" s="19" t="s">
        <v>29</v>
      </c>
      <c r="L136" s="19" t="s">
        <v>5</v>
      </c>
      <c r="M136" t="s">
        <v>125</v>
      </c>
      <c r="N136" s="10">
        <f t="shared" si="3"/>
        <v>0</v>
      </c>
      <c r="O136" s="19" t="str">
        <f t="shared" si="2"/>
        <v>oneway</v>
      </c>
      <c r="P136" s="42" t="s">
        <v>167</v>
      </c>
      <c r="Q136" s="88">
        <v>0</v>
      </c>
      <c r="R136" s="88">
        <v>39</v>
      </c>
      <c r="S136" s="49">
        <v>10.93</v>
      </c>
      <c r="T136" s="44">
        <v>16.815384615384616</v>
      </c>
      <c r="U136" s="45">
        <v>79</v>
      </c>
      <c r="V136" s="19">
        <v>0</v>
      </c>
      <c r="W136" s="19" t="s">
        <v>3</v>
      </c>
      <c r="X136" s="23">
        <v>0</v>
      </c>
      <c r="Y136" s="19" t="s">
        <v>5</v>
      </c>
      <c r="Z136" s="83" t="s">
        <v>5</v>
      </c>
    </row>
    <row r="137" spans="1:28" x14ac:dyDescent="0.15">
      <c r="A137" s="42" t="s">
        <v>367</v>
      </c>
      <c r="B137" s="50">
        <v>40989</v>
      </c>
      <c r="C137" s="88">
        <v>22</v>
      </c>
      <c r="D137" s="88">
        <v>3</v>
      </c>
      <c r="E137" s="88" t="s">
        <v>555</v>
      </c>
      <c r="F137" s="85" t="s">
        <v>410</v>
      </c>
      <c r="G137" t="s">
        <v>192</v>
      </c>
      <c r="H137" s="10" t="s">
        <v>547</v>
      </c>
      <c r="I137" t="s">
        <v>324</v>
      </c>
      <c r="J137" s="19" t="s">
        <v>29</v>
      </c>
      <c r="K137" s="19" t="s">
        <v>55</v>
      </c>
      <c r="L137" s="19" t="s">
        <v>5</v>
      </c>
      <c r="M137" t="s">
        <v>125</v>
      </c>
      <c r="N137" s="10">
        <f t="shared" si="3"/>
        <v>0</v>
      </c>
      <c r="O137" s="19" t="str">
        <f t="shared" si="2"/>
        <v>oneway</v>
      </c>
      <c r="P137" s="42" t="s">
        <v>166</v>
      </c>
      <c r="Q137" s="88">
        <v>0</v>
      </c>
      <c r="R137" s="88">
        <v>34</v>
      </c>
      <c r="S137" s="49">
        <v>10.18</v>
      </c>
      <c r="T137" s="44">
        <v>17.964705882352941</v>
      </c>
      <c r="U137" s="45">
        <v>44</v>
      </c>
      <c r="V137" s="19">
        <v>0</v>
      </c>
      <c r="W137" s="19" t="s">
        <v>3</v>
      </c>
      <c r="X137" s="23">
        <v>0</v>
      </c>
      <c r="Y137" s="19" t="s">
        <v>5</v>
      </c>
      <c r="Z137" s="83" t="s">
        <v>5</v>
      </c>
    </row>
    <row r="138" spans="1:28" x14ac:dyDescent="0.15">
      <c r="A138" s="42" t="s">
        <v>368</v>
      </c>
      <c r="B138" s="50">
        <v>40986</v>
      </c>
      <c r="C138" s="88">
        <v>19</v>
      </c>
      <c r="D138" s="88">
        <v>3</v>
      </c>
      <c r="E138" s="88" t="s">
        <v>555</v>
      </c>
      <c r="F138" s="85" t="s">
        <v>410</v>
      </c>
      <c r="G138" t="s">
        <v>188</v>
      </c>
      <c r="H138" s="10" t="s">
        <v>546</v>
      </c>
      <c r="I138" t="s">
        <v>351</v>
      </c>
      <c r="J138" s="19" t="s">
        <v>29</v>
      </c>
      <c r="K138" s="19" t="s">
        <v>373</v>
      </c>
      <c r="L138" s="19" t="s">
        <v>5</v>
      </c>
      <c r="M138" t="s">
        <v>321</v>
      </c>
      <c r="N138" s="10">
        <f t="shared" si="3"/>
        <v>0</v>
      </c>
      <c r="O138" s="19" t="str">
        <f t="shared" si="2"/>
        <v>oneway</v>
      </c>
      <c r="P138" s="42" t="s">
        <v>357</v>
      </c>
      <c r="Q138" s="88">
        <v>0</v>
      </c>
      <c r="R138" s="88">
        <v>29</v>
      </c>
      <c r="S138" s="49">
        <v>8.99</v>
      </c>
      <c r="T138" s="44">
        <v>18.600000000000001</v>
      </c>
      <c r="U138" s="45">
        <v>52</v>
      </c>
      <c r="V138" s="19">
        <v>0</v>
      </c>
      <c r="W138" s="19" t="s">
        <v>3</v>
      </c>
      <c r="X138" s="23">
        <v>0</v>
      </c>
      <c r="Y138" s="19" t="s">
        <v>5</v>
      </c>
      <c r="Z138" s="83" t="s">
        <v>5</v>
      </c>
    </row>
    <row r="139" spans="1:28" x14ac:dyDescent="0.15">
      <c r="A139" s="42" t="s">
        <v>369</v>
      </c>
      <c r="B139" s="50">
        <v>40982</v>
      </c>
      <c r="C139" s="88">
        <v>15</v>
      </c>
      <c r="D139" s="88">
        <v>3</v>
      </c>
      <c r="E139" s="88" t="s">
        <v>555</v>
      </c>
      <c r="F139" s="85" t="s">
        <v>410</v>
      </c>
      <c r="G139" t="s">
        <v>192</v>
      </c>
      <c r="H139" s="10" t="s">
        <v>547</v>
      </c>
      <c r="I139" t="s">
        <v>352</v>
      </c>
      <c r="J139" s="19" t="s">
        <v>55</v>
      </c>
      <c r="K139" s="19" t="s">
        <v>29</v>
      </c>
      <c r="L139" s="19" t="s">
        <v>5</v>
      </c>
      <c r="M139" t="s">
        <v>125</v>
      </c>
      <c r="N139" s="10">
        <f t="shared" si="3"/>
        <v>0</v>
      </c>
      <c r="O139" s="19" t="str">
        <f t="shared" si="2"/>
        <v>oneway</v>
      </c>
      <c r="P139" s="42" t="s">
        <v>168</v>
      </c>
      <c r="Q139" s="88">
        <v>0</v>
      </c>
      <c r="R139" s="88">
        <v>44</v>
      </c>
      <c r="S139" s="49">
        <v>11.22</v>
      </c>
      <c r="T139" s="44">
        <v>15.300000000000002</v>
      </c>
      <c r="U139" s="45">
        <v>78</v>
      </c>
      <c r="V139" s="19">
        <v>0</v>
      </c>
      <c r="W139" s="19" t="s">
        <v>3</v>
      </c>
      <c r="X139" s="23">
        <v>0</v>
      </c>
      <c r="Y139" s="19" t="s">
        <v>5</v>
      </c>
      <c r="Z139" s="83" t="s">
        <v>5</v>
      </c>
    </row>
    <row r="140" spans="1:28" x14ac:dyDescent="0.15">
      <c r="A140" s="42" t="s">
        <v>369</v>
      </c>
      <c r="B140" s="50">
        <v>40982</v>
      </c>
      <c r="C140" s="88">
        <v>15</v>
      </c>
      <c r="D140" s="88">
        <v>3</v>
      </c>
      <c r="E140" s="88" t="s">
        <v>555</v>
      </c>
      <c r="F140" s="85" t="s">
        <v>410</v>
      </c>
      <c r="G140" t="s">
        <v>192</v>
      </c>
      <c r="H140" s="10" t="s">
        <v>547</v>
      </c>
      <c r="I140" t="s">
        <v>17</v>
      </c>
      <c r="J140" s="19" t="s">
        <v>29</v>
      </c>
      <c r="K140" s="19" t="s">
        <v>55</v>
      </c>
      <c r="L140" s="19" t="s">
        <v>5</v>
      </c>
      <c r="M140" t="s">
        <v>125</v>
      </c>
      <c r="N140" s="10">
        <f t="shared" si="3"/>
        <v>0</v>
      </c>
      <c r="O140" s="19" t="str">
        <f t="shared" si="2"/>
        <v>oneway</v>
      </c>
      <c r="P140" s="42" t="s">
        <v>180</v>
      </c>
      <c r="Q140" s="88">
        <v>0</v>
      </c>
      <c r="R140" s="88">
        <v>33</v>
      </c>
      <c r="S140" s="49">
        <v>10.71</v>
      </c>
      <c r="T140" s="44">
        <v>19.472727272727273</v>
      </c>
      <c r="U140" s="45">
        <v>44</v>
      </c>
      <c r="V140" s="19">
        <v>0</v>
      </c>
      <c r="W140" s="19" t="s">
        <v>3</v>
      </c>
      <c r="X140" s="23">
        <v>0</v>
      </c>
      <c r="Y140" s="19" t="s">
        <v>5</v>
      </c>
      <c r="Z140" s="83" t="s">
        <v>5</v>
      </c>
    </row>
    <row r="141" spans="1:28" ht="17" customHeight="1" x14ac:dyDescent="0.15">
      <c r="A141" s="42" t="s">
        <v>370</v>
      </c>
      <c r="B141" s="50">
        <v>40980</v>
      </c>
      <c r="C141" s="88">
        <v>13</v>
      </c>
      <c r="D141" s="88">
        <v>3</v>
      </c>
      <c r="E141" s="88" t="s">
        <v>555</v>
      </c>
      <c r="F141" s="85" t="s">
        <v>410</v>
      </c>
      <c r="G141" t="s">
        <v>189</v>
      </c>
      <c r="H141" s="10" t="s">
        <v>546</v>
      </c>
      <c r="I141" t="s">
        <v>324</v>
      </c>
      <c r="J141" s="19" t="s">
        <v>29</v>
      </c>
      <c r="K141" s="19" t="s">
        <v>371</v>
      </c>
      <c r="L141" t="s">
        <v>385</v>
      </c>
      <c r="M141" t="s">
        <v>320</v>
      </c>
      <c r="N141" s="10">
        <f t="shared" si="3"/>
        <v>1</v>
      </c>
      <c r="O141" s="19" t="str">
        <f t="shared" si="2"/>
        <v>roundtrip</v>
      </c>
      <c r="P141" s="42" t="s">
        <v>356</v>
      </c>
      <c r="Q141" s="88">
        <v>1</v>
      </c>
      <c r="R141" s="88">
        <v>27</v>
      </c>
      <c r="S141" s="49">
        <v>33.54</v>
      </c>
      <c r="T141" s="44">
        <v>23.131034482758622</v>
      </c>
      <c r="U141" s="45">
        <v>201</v>
      </c>
      <c r="V141" s="19" t="s">
        <v>383</v>
      </c>
      <c r="W141" s="19" t="s">
        <v>3</v>
      </c>
      <c r="X141" s="23">
        <v>0</v>
      </c>
      <c r="Y141" s="19" t="s">
        <v>47</v>
      </c>
      <c r="Z141" s="19" t="s">
        <v>374</v>
      </c>
      <c r="AB141" s="51"/>
    </row>
    <row r="142" spans="1:28" x14ac:dyDescent="0.15">
      <c r="A142" s="42" t="s">
        <v>507</v>
      </c>
      <c r="B142" s="79">
        <v>40978</v>
      </c>
      <c r="C142" s="88">
        <v>11</v>
      </c>
      <c r="D142" s="88">
        <v>3</v>
      </c>
      <c r="E142" s="88" t="s">
        <v>555</v>
      </c>
      <c r="F142" s="85" t="s">
        <v>410</v>
      </c>
      <c r="G142" t="s">
        <v>191</v>
      </c>
      <c r="H142" s="10" t="s">
        <v>547</v>
      </c>
      <c r="I142" t="s">
        <v>442</v>
      </c>
      <c r="J142" t="s">
        <v>55</v>
      </c>
      <c r="K142" t="s">
        <v>29</v>
      </c>
      <c r="M142" t="s">
        <v>125</v>
      </c>
      <c r="N142" s="10">
        <f t="shared" si="3"/>
        <v>0</v>
      </c>
      <c r="O142" t="s">
        <v>56</v>
      </c>
      <c r="P142" t="s">
        <v>482</v>
      </c>
      <c r="Q142" s="88">
        <v>0</v>
      </c>
      <c r="R142" s="88">
        <v>55</v>
      </c>
      <c r="S142" s="49">
        <v>15.96</v>
      </c>
      <c r="T142" s="44">
        <v>17.410909090909094</v>
      </c>
      <c r="U142" s="45">
        <v>95</v>
      </c>
      <c r="V142">
        <v>0</v>
      </c>
      <c r="W142" t="s">
        <v>3</v>
      </c>
      <c r="X142" s="23">
        <v>0</v>
      </c>
      <c r="Z142" s="83" t="s">
        <v>5</v>
      </c>
    </row>
    <row r="143" spans="1:28" x14ac:dyDescent="0.15">
      <c r="A143" s="42" t="s">
        <v>507</v>
      </c>
      <c r="B143" s="79">
        <v>40978</v>
      </c>
      <c r="C143" s="88">
        <v>11</v>
      </c>
      <c r="D143" s="88">
        <v>3</v>
      </c>
      <c r="E143" s="88" t="s">
        <v>555</v>
      </c>
      <c r="F143" s="85" t="s">
        <v>410</v>
      </c>
      <c r="G143" t="s">
        <v>191</v>
      </c>
      <c r="H143" s="10" t="s">
        <v>547</v>
      </c>
      <c r="I143" s="53" t="s">
        <v>17</v>
      </c>
      <c r="J143" t="s">
        <v>29</v>
      </c>
      <c r="K143" t="s">
        <v>55</v>
      </c>
      <c r="M143" t="s">
        <v>125</v>
      </c>
      <c r="N143" s="10">
        <f t="shared" si="3"/>
        <v>0</v>
      </c>
      <c r="O143" t="s">
        <v>56</v>
      </c>
      <c r="P143" t="s">
        <v>169</v>
      </c>
      <c r="Q143" s="88">
        <v>0</v>
      </c>
      <c r="R143" s="88">
        <v>35</v>
      </c>
      <c r="S143" s="49">
        <v>10.45</v>
      </c>
      <c r="T143" s="44">
        <v>17.914285714285711</v>
      </c>
      <c r="U143" s="45">
        <v>45</v>
      </c>
      <c r="V143">
        <v>0</v>
      </c>
      <c r="W143" t="s">
        <v>3</v>
      </c>
      <c r="X143" s="23">
        <v>0</v>
      </c>
      <c r="Z143" s="83" t="s">
        <v>5</v>
      </c>
    </row>
    <row r="144" spans="1:28" x14ac:dyDescent="0.15">
      <c r="A144" s="42" t="s">
        <v>508</v>
      </c>
      <c r="B144" s="79">
        <v>40974</v>
      </c>
      <c r="C144" s="88">
        <v>7</v>
      </c>
      <c r="D144" s="88">
        <v>3</v>
      </c>
      <c r="E144" s="88" t="s">
        <v>555</v>
      </c>
      <c r="F144" s="85" t="s">
        <v>410</v>
      </c>
      <c r="G144" t="s">
        <v>193</v>
      </c>
      <c r="H144" s="10" t="s">
        <v>547</v>
      </c>
      <c r="I144" t="s">
        <v>478</v>
      </c>
      <c r="J144" t="s">
        <v>55</v>
      </c>
      <c r="K144" t="s">
        <v>29</v>
      </c>
      <c r="M144" t="s">
        <v>125</v>
      </c>
      <c r="N144" s="10">
        <f t="shared" si="3"/>
        <v>0</v>
      </c>
      <c r="O144" t="s">
        <v>56</v>
      </c>
      <c r="P144" t="s">
        <v>185</v>
      </c>
      <c r="Q144" s="88">
        <v>0</v>
      </c>
      <c r="R144" s="88">
        <v>32</v>
      </c>
      <c r="S144" s="49">
        <v>10.96</v>
      </c>
      <c r="T144" s="44">
        <v>20.55</v>
      </c>
      <c r="U144" s="45">
        <v>66</v>
      </c>
      <c r="V144" t="s">
        <v>275</v>
      </c>
      <c r="W144" t="s">
        <v>3</v>
      </c>
      <c r="X144" s="23">
        <v>0</v>
      </c>
      <c r="Z144" t="s">
        <v>506</v>
      </c>
    </row>
    <row r="145" spans="1:26" x14ac:dyDescent="0.15">
      <c r="A145" s="42" t="s">
        <v>508</v>
      </c>
      <c r="B145" s="79">
        <v>40974</v>
      </c>
      <c r="C145" s="88">
        <v>7</v>
      </c>
      <c r="D145" s="88">
        <v>3</v>
      </c>
      <c r="E145" s="88" t="s">
        <v>555</v>
      </c>
      <c r="F145" s="85" t="s">
        <v>410</v>
      </c>
      <c r="G145" t="s">
        <v>193</v>
      </c>
      <c r="H145" s="10" t="s">
        <v>547</v>
      </c>
      <c r="I145" t="s">
        <v>477</v>
      </c>
      <c r="J145" t="s">
        <v>29</v>
      </c>
      <c r="K145" t="s">
        <v>55</v>
      </c>
      <c r="M145" t="s">
        <v>125</v>
      </c>
      <c r="N145" s="10">
        <f t="shared" si="3"/>
        <v>0</v>
      </c>
      <c r="O145" t="s">
        <v>56</v>
      </c>
      <c r="P145" t="s">
        <v>357</v>
      </c>
      <c r="Q145" s="88">
        <v>0</v>
      </c>
      <c r="R145" s="88">
        <v>29</v>
      </c>
      <c r="S145" s="49">
        <v>10.8</v>
      </c>
      <c r="T145" s="44">
        <v>22.344827586206897</v>
      </c>
      <c r="U145" s="45">
        <v>45</v>
      </c>
      <c r="V145" t="s">
        <v>275</v>
      </c>
      <c r="W145" t="s">
        <v>3</v>
      </c>
      <c r="X145" s="23">
        <v>0</v>
      </c>
      <c r="Z145" s="83" t="s">
        <v>5</v>
      </c>
    </row>
    <row r="146" spans="1:26" x14ac:dyDescent="0.15">
      <c r="A146" s="80" t="s">
        <v>509</v>
      </c>
      <c r="B146" s="79">
        <v>40967</v>
      </c>
      <c r="C146" s="88">
        <v>29</v>
      </c>
      <c r="D146" s="88">
        <v>2</v>
      </c>
      <c r="E146" s="88" t="s">
        <v>554</v>
      </c>
      <c r="F146" s="85" t="s">
        <v>410</v>
      </c>
      <c r="G146" t="s">
        <v>193</v>
      </c>
      <c r="H146" s="10" t="s">
        <v>547</v>
      </c>
      <c r="I146" t="s">
        <v>16</v>
      </c>
      <c r="J146" t="s">
        <v>55</v>
      </c>
      <c r="K146" t="s">
        <v>29</v>
      </c>
      <c r="M146" t="s">
        <v>125</v>
      </c>
      <c r="N146" s="10">
        <f t="shared" si="3"/>
        <v>0</v>
      </c>
      <c r="O146" t="s">
        <v>56</v>
      </c>
      <c r="P146" t="s">
        <v>139</v>
      </c>
      <c r="Q146" s="88">
        <v>0</v>
      </c>
      <c r="R146" s="88">
        <v>45</v>
      </c>
      <c r="S146" s="49">
        <v>15.98</v>
      </c>
      <c r="T146" s="44">
        <v>21.306666666666668</v>
      </c>
      <c r="U146" s="45">
        <v>94</v>
      </c>
      <c r="V146" t="s">
        <v>497</v>
      </c>
      <c r="W146" t="s">
        <v>3</v>
      </c>
      <c r="X146" s="23">
        <v>0</v>
      </c>
      <c r="Z146" s="83" t="s">
        <v>5</v>
      </c>
    </row>
    <row r="147" spans="1:26" x14ac:dyDescent="0.15">
      <c r="A147" s="80" t="s">
        <v>509</v>
      </c>
      <c r="B147" s="79">
        <v>40967</v>
      </c>
      <c r="C147" s="88">
        <v>29</v>
      </c>
      <c r="D147" s="88">
        <v>2</v>
      </c>
      <c r="E147" s="88" t="s">
        <v>554</v>
      </c>
      <c r="F147" s="85" t="s">
        <v>410</v>
      </c>
      <c r="G147" t="s">
        <v>193</v>
      </c>
      <c r="H147" s="10" t="s">
        <v>547</v>
      </c>
      <c r="I147" t="s">
        <v>17</v>
      </c>
      <c r="J147" t="s">
        <v>29</v>
      </c>
      <c r="K147" t="s">
        <v>55</v>
      </c>
      <c r="M147" t="s">
        <v>125</v>
      </c>
      <c r="N147" s="10">
        <f t="shared" si="3"/>
        <v>0</v>
      </c>
      <c r="O147" t="s">
        <v>56</v>
      </c>
      <c r="P147" t="s">
        <v>182</v>
      </c>
      <c r="Q147" s="88">
        <v>0</v>
      </c>
      <c r="R147" s="88">
        <v>36</v>
      </c>
      <c r="S147" s="49">
        <v>11.02</v>
      </c>
      <c r="T147" s="44">
        <v>18.366666666666667</v>
      </c>
      <c r="U147" s="45">
        <v>45</v>
      </c>
      <c r="V147">
        <v>0</v>
      </c>
      <c r="W147" t="s">
        <v>3</v>
      </c>
      <c r="X147" s="23">
        <v>0</v>
      </c>
      <c r="Z147" s="83" t="s">
        <v>5</v>
      </c>
    </row>
    <row r="148" spans="1:26" x14ac:dyDescent="0.15">
      <c r="A148" s="80" t="s">
        <v>510</v>
      </c>
      <c r="B148" s="79">
        <v>40962</v>
      </c>
      <c r="C148" s="88">
        <v>24</v>
      </c>
      <c r="D148" s="88">
        <v>2</v>
      </c>
      <c r="E148" s="88" t="s">
        <v>554</v>
      </c>
      <c r="F148" s="85" t="s">
        <v>410</v>
      </c>
      <c r="G148" t="s">
        <v>190</v>
      </c>
      <c r="H148" s="10" t="s">
        <v>547</v>
      </c>
      <c r="I148" t="s">
        <v>16</v>
      </c>
      <c r="J148" t="s">
        <v>55</v>
      </c>
      <c r="K148" t="s">
        <v>29</v>
      </c>
      <c r="M148" t="s">
        <v>125</v>
      </c>
      <c r="N148" s="10">
        <f t="shared" si="3"/>
        <v>0</v>
      </c>
      <c r="O148" t="s">
        <v>56</v>
      </c>
      <c r="P148" t="s">
        <v>172</v>
      </c>
      <c r="Q148" s="88">
        <v>0</v>
      </c>
      <c r="R148" s="88">
        <v>40</v>
      </c>
      <c r="S148" s="49">
        <v>11.92</v>
      </c>
      <c r="T148" s="44">
        <v>17.880000000000003</v>
      </c>
      <c r="U148" s="45">
        <v>81</v>
      </c>
      <c r="V148" t="s">
        <v>274</v>
      </c>
      <c r="W148" t="s">
        <v>3</v>
      </c>
      <c r="X148" s="23">
        <v>0</v>
      </c>
      <c r="Z148" s="83" t="s">
        <v>5</v>
      </c>
    </row>
    <row r="149" spans="1:26" x14ac:dyDescent="0.15">
      <c r="A149" s="80" t="s">
        <v>510</v>
      </c>
      <c r="B149" s="79">
        <v>40962</v>
      </c>
      <c r="C149" s="88">
        <v>24</v>
      </c>
      <c r="D149" s="88">
        <v>2</v>
      </c>
      <c r="E149" s="88" t="s">
        <v>554</v>
      </c>
      <c r="F149" s="85" t="s">
        <v>410</v>
      </c>
      <c r="G149" t="s">
        <v>190</v>
      </c>
      <c r="H149" s="10" t="s">
        <v>547</v>
      </c>
      <c r="I149" t="s">
        <v>428</v>
      </c>
      <c r="J149" t="s">
        <v>29</v>
      </c>
      <c r="K149" t="s">
        <v>55</v>
      </c>
      <c r="M149" t="s">
        <v>125</v>
      </c>
      <c r="N149" s="10">
        <f t="shared" si="3"/>
        <v>0</v>
      </c>
      <c r="O149" t="s">
        <v>56</v>
      </c>
      <c r="P149" t="s">
        <v>166</v>
      </c>
      <c r="Q149" s="88">
        <v>0</v>
      </c>
      <c r="R149" s="88">
        <v>34</v>
      </c>
      <c r="S149" s="49">
        <v>10.08</v>
      </c>
      <c r="T149" s="44">
        <v>17.788235294117648</v>
      </c>
      <c r="U149" s="45">
        <v>45</v>
      </c>
      <c r="V149">
        <v>0</v>
      </c>
      <c r="W149" t="s">
        <v>3</v>
      </c>
      <c r="X149" s="23">
        <v>0</v>
      </c>
      <c r="Z149" s="83" t="s">
        <v>5</v>
      </c>
    </row>
    <row r="150" spans="1:26" x14ac:dyDescent="0.15">
      <c r="A150" s="80" t="s">
        <v>511</v>
      </c>
      <c r="B150" s="79">
        <v>40959</v>
      </c>
      <c r="C150" s="88">
        <v>21</v>
      </c>
      <c r="D150" s="88">
        <v>2</v>
      </c>
      <c r="E150" s="88" t="s">
        <v>554</v>
      </c>
      <c r="F150" s="85" t="s">
        <v>410</v>
      </c>
      <c r="G150" t="s">
        <v>189</v>
      </c>
      <c r="H150" s="10" t="s">
        <v>546</v>
      </c>
      <c r="I150" t="s">
        <v>430</v>
      </c>
      <c r="J150" t="s">
        <v>29</v>
      </c>
      <c r="K150" t="s">
        <v>35</v>
      </c>
      <c r="M150" t="s">
        <v>320</v>
      </c>
      <c r="N150" s="10">
        <f t="shared" si="3"/>
        <v>1</v>
      </c>
      <c r="O150" t="s">
        <v>0</v>
      </c>
      <c r="P150" t="s">
        <v>483</v>
      </c>
      <c r="Q150" s="88">
        <v>2</v>
      </c>
      <c r="R150" s="88">
        <v>5</v>
      </c>
      <c r="S150" s="49">
        <v>52.23</v>
      </c>
      <c r="T150" s="44">
        <v>25.070399999999996</v>
      </c>
      <c r="U150" s="45">
        <v>286</v>
      </c>
      <c r="V150" t="s">
        <v>489</v>
      </c>
      <c r="W150" t="s">
        <v>3</v>
      </c>
      <c r="X150" s="23">
        <v>0</v>
      </c>
      <c r="Y150" t="s">
        <v>47</v>
      </c>
      <c r="Z150" t="s">
        <v>536</v>
      </c>
    </row>
    <row r="151" spans="1:26" x14ac:dyDescent="0.15">
      <c r="A151" s="80" t="s">
        <v>512</v>
      </c>
      <c r="B151" s="79">
        <v>40957</v>
      </c>
      <c r="C151" s="88">
        <v>19</v>
      </c>
      <c r="D151" s="88">
        <v>2</v>
      </c>
      <c r="E151" s="88" t="s">
        <v>554</v>
      </c>
      <c r="F151" s="85" t="s">
        <v>410</v>
      </c>
      <c r="G151" t="s">
        <v>191</v>
      </c>
      <c r="H151" s="10" t="s">
        <v>547</v>
      </c>
      <c r="I151" t="s">
        <v>26</v>
      </c>
      <c r="J151" t="s">
        <v>55</v>
      </c>
      <c r="K151" t="s">
        <v>29</v>
      </c>
      <c r="M151" t="s">
        <v>125</v>
      </c>
      <c r="N151" s="10">
        <f t="shared" si="3"/>
        <v>0</v>
      </c>
      <c r="O151" t="s">
        <v>56</v>
      </c>
      <c r="P151" t="s">
        <v>182</v>
      </c>
      <c r="Q151" s="88">
        <v>0</v>
      </c>
      <c r="R151" s="88">
        <v>36</v>
      </c>
      <c r="S151" s="49">
        <v>11.18</v>
      </c>
      <c r="T151" s="44">
        <v>18.633333333333333</v>
      </c>
      <c r="U151" s="45">
        <v>82</v>
      </c>
      <c r="V151">
        <v>0</v>
      </c>
      <c r="W151" t="s">
        <v>3</v>
      </c>
      <c r="X151" s="23">
        <v>0</v>
      </c>
      <c r="Y151" s="83" t="s">
        <v>5</v>
      </c>
      <c r="Z151" s="83" t="s">
        <v>5</v>
      </c>
    </row>
    <row r="152" spans="1:26" x14ac:dyDescent="0.15">
      <c r="A152" s="80" t="s">
        <v>512</v>
      </c>
      <c r="B152" s="79">
        <v>40957</v>
      </c>
      <c r="C152" s="88">
        <v>19</v>
      </c>
      <c r="D152" s="88">
        <v>2</v>
      </c>
      <c r="E152" s="88" t="s">
        <v>554</v>
      </c>
      <c r="F152" s="85" t="s">
        <v>410</v>
      </c>
      <c r="G152" t="s">
        <v>191</v>
      </c>
      <c r="H152" s="10" t="s">
        <v>547</v>
      </c>
      <c r="I152" t="s">
        <v>17</v>
      </c>
      <c r="J152" t="s">
        <v>29</v>
      </c>
      <c r="K152" t="s">
        <v>55</v>
      </c>
      <c r="M152" t="s">
        <v>125</v>
      </c>
      <c r="N152" s="10">
        <f t="shared" si="3"/>
        <v>0</v>
      </c>
      <c r="O152" t="s">
        <v>56</v>
      </c>
      <c r="P152" t="s">
        <v>171</v>
      </c>
      <c r="Q152" s="88">
        <v>0</v>
      </c>
      <c r="R152" s="88">
        <v>30</v>
      </c>
      <c r="S152" s="49">
        <v>9.93</v>
      </c>
      <c r="T152" s="44">
        <v>19.86</v>
      </c>
      <c r="U152" s="45">
        <v>45</v>
      </c>
      <c r="V152">
        <v>0</v>
      </c>
      <c r="W152" t="s">
        <v>3</v>
      </c>
      <c r="X152" s="23">
        <v>0</v>
      </c>
      <c r="Y152" s="83" t="s">
        <v>5</v>
      </c>
      <c r="Z152" s="83" t="s">
        <v>5</v>
      </c>
    </row>
    <row r="153" spans="1:26" x14ac:dyDescent="0.15">
      <c r="A153" s="80" t="s">
        <v>513</v>
      </c>
      <c r="B153" s="79">
        <v>40955</v>
      </c>
      <c r="C153" s="88">
        <v>17</v>
      </c>
      <c r="D153" s="88">
        <v>2</v>
      </c>
      <c r="E153" s="88" t="s">
        <v>554</v>
      </c>
      <c r="F153" s="85" t="s">
        <v>410</v>
      </c>
      <c r="G153" t="s">
        <v>190</v>
      </c>
      <c r="H153" s="10" t="s">
        <v>547</v>
      </c>
      <c r="I153" t="s">
        <v>16</v>
      </c>
      <c r="J153" t="s">
        <v>55</v>
      </c>
      <c r="K153" t="s">
        <v>29</v>
      </c>
      <c r="M153" t="s">
        <v>125</v>
      </c>
      <c r="N153" s="10">
        <f t="shared" si="3"/>
        <v>0</v>
      </c>
      <c r="O153" t="s">
        <v>56</v>
      </c>
      <c r="P153" t="s">
        <v>140</v>
      </c>
      <c r="Q153" s="88">
        <v>0</v>
      </c>
      <c r="R153" s="88">
        <v>42</v>
      </c>
      <c r="S153" s="49">
        <v>10.49</v>
      </c>
      <c r="T153" s="44">
        <v>14.985714285714288</v>
      </c>
      <c r="U153" s="45">
        <v>80</v>
      </c>
      <c r="V153">
        <v>0</v>
      </c>
      <c r="W153" t="s">
        <v>3</v>
      </c>
      <c r="X153" s="23">
        <v>0</v>
      </c>
      <c r="Y153" s="83" t="s">
        <v>5</v>
      </c>
      <c r="Z153" s="83" t="s">
        <v>5</v>
      </c>
    </row>
    <row r="154" spans="1:26" x14ac:dyDescent="0.15">
      <c r="A154" s="80" t="s">
        <v>513</v>
      </c>
      <c r="B154" s="79">
        <v>40955</v>
      </c>
      <c r="C154" s="88">
        <v>17</v>
      </c>
      <c r="D154" s="88">
        <v>2</v>
      </c>
      <c r="E154" s="88" t="s">
        <v>554</v>
      </c>
      <c r="F154" s="85" t="s">
        <v>410</v>
      </c>
      <c r="G154" t="s">
        <v>190</v>
      </c>
      <c r="H154" s="10" t="s">
        <v>547</v>
      </c>
      <c r="I154" t="s">
        <v>17</v>
      </c>
      <c r="J154" t="s">
        <v>29</v>
      </c>
      <c r="K154" t="s">
        <v>55</v>
      </c>
      <c r="M154" t="s">
        <v>125</v>
      </c>
      <c r="N154" s="10">
        <f t="shared" si="3"/>
        <v>0</v>
      </c>
      <c r="O154" t="s">
        <v>56</v>
      </c>
      <c r="P154" t="s">
        <v>342</v>
      </c>
      <c r="Q154" s="88">
        <v>0</v>
      </c>
      <c r="R154" s="88">
        <v>31</v>
      </c>
      <c r="S154" s="49">
        <v>10.09</v>
      </c>
      <c r="T154" s="44">
        <v>19.529032258064515</v>
      </c>
      <c r="U154" s="45">
        <v>45</v>
      </c>
      <c r="V154">
        <v>0</v>
      </c>
      <c r="W154" t="s">
        <v>3</v>
      </c>
      <c r="X154" s="23">
        <v>0</v>
      </c>
      <c r="Y154" s="83" t="s">
        <v>5</v>
      </c>
      <c r="Z154" s="83" t="s">
        <v>5</v>
      </c>
    </row>
    <row r="155" spans="1:26" x14ac:dyDescent="0.15">
      <c r="A155" s="80" t="s">
        <v>514</v>
      </c>
      <c r="B155" s="79">
        <v>40952</v>
      </c>
      <c r="C155" s="88">
        <v>14</v>
      </c>
      <c r="D155" s="88">
        <v>2</v>
      </c>
      <c r="E155" s="88" t="s">
        <v>554</v>
      </c>
      <c r="F155" s="85" t="s">
        <v>410</v>
      </c>
      <c r="G155" t="s">
        <v>189</v>
      </c>
      <c r="H155" s="10" t="s">
        <v>546</v>
      </c>
      <c r="I155" t="s">
        <v>437</v>
      </c>
      <c r="J155" t="s">
        <v>29</v>
      </c>
      <c r="K155" t="s">
        <v>493</v>
      </c>
      <c r="M155" t="s">
        <v>320</v>
      </c>
      <c r="N155" s="10">
        <f t="shared" si="3"/>
        <v>1</v>
      </c>
      <c r="O155" t="s">
        <v>0</v>
      </c>
      <c r="P155" t="s">
        <v>79</v>
      </c>
      <c r="Q155" s="88">
        <v>1</v>
      </c>
      <c r="R155" s="88">
        <v>55</v>
      </c>
      <c r="S155" s="49" t="s">
        <v>532</v>
      </c>
      <c r="T155" s="44">
        <v>18.260869565217394</v>
      </c>
      <c r="U155" s="45">
        <v>191</v>
      </c>
      <c r="V155" t="s">
        <v>488</v>
      </c>
      <c r="W155" t="s">
        <v>3</v>
      </c>
      <c r="X155" s="23">
        <v>0</v>
      </c>
      <c r="Y155" s="83" t="s">
        <v>5</v>
      </c>
      <c r="Z155" s="83" t="s">
        <v>5</v>
      </c>
    </row>
    <row r="156" spans="1:26" x14ac:dyDescent="0.15">
      <c r="A156" s="80" t="s">
        <v>515</v>
      </c>
      <c r="B156" s="79">
        <v>40948</v>
      </c>
      <c r="C156" s="88">
        <v>10</v>
      </c>
      <c r="D156" s="88">
        <v>2</v>
      </c>
      <c r="E156" s="88" t="s">
        <v>554</v>
      </c>
      <c r="F156" s="85" t="s">
        <v>410</v>
      </c>
      <c r="G156" t="s">
        <v>190</v>
      </c>
      <c r="H156" s="10" t="s">
        <v>547</v>
      </c>
      <c r="I156" t="s">
        <v>16</v>
      </c>
      <c r="J156" t="s">
        <v>55</v>
      </c>
      <c r="K156" t="s">
        <v>29</v>
      </c>
      <c r="M156" t="s">
        <v>125</v>
      </c>
      <c r="N156" s="10">
        <f t="shared" si="3"/>
        <v>0</v>
      </c>
      <c r="O156" t="s">
        <v>56</v>
      </c>
      <c r="P156" t="s">
        <v>182</v>
      </c>
      <c r="Q156" s="88">
        <v>0</v>
      </c>
      <c r="R156" s="88">
        <v>36</v>
      </c>
      <c r="S156" s="49">
        <v>10.61</v>
      </c>
      <c r="T156" s="44">
        <v>17.683333333333334</v>
      </c>
      <c r="U156" s="45">
        <v>81</v>
      </c>
      <c r="V156">
        <v>0</v>
      </c>
      <c r="W156" t="s">
        <v>3</v>
      </c>
      <c r="X156" s="23">
        <v>0</v>
      </c>
      <c r="Y156" s="83" t="s">
        <v>5</v>
      </c>
      <c r="Z156" s="83" t="s">
        <v>5</v>
      </c>
    </row>
    <row r="157" spans="1:26" x14ac:dyDescent="0.15">
      <c r="A157" s="80" t="s">
        <v>515</v>
      </c>
      <c r="B157" s="79">
        <v>40948</v>
      </c>
      <c r="C157" s="88">
        <v>10</v>
      </c>
      <c r="D157" s="88">
        <v>2</v>
      </c>
      <c r="E157" s="88" t="s">
        <v>554</v>
      </c>
      <c r="F157" s="85" t="s">
        <v>410</v>
      </c>
      <c r="G157" t="s">
        <v>190</v>
      </c>
      <c r="H157" s="10" t="s">
        <v>547</v>
      </c>
      <c r="I157" t="s">
        <v>17</v>
      </c>
      <c r="J157" t="s">
        <v>29</v>
      </c>
      <c r="K157" t="s">
        <v>55</v>
      </c>
      <c r="M157" t="s">
        <v>125</v>
      </c>
      <c r="N157" s="10">
        <f t="shared" si="3"/>
        <v>0</v>
      </c>
      <c r="O157" t="s">
        <v>56</v>
      </c>
      <c r="P157" t="s">
        <v>166</v>
      </c>
      <c r="Q157" s="88">
        <v>0</v>
      </c>
      <c r="R157" s="88">
        <v>34</v>
      </c>
      <c r="S157" s="49">
        <v>10.17</v>
      </c>
      <c r="T157" s="44">
        <v>17.947058823529414</v>
      </c>
      <c r="U157" s="45">
        <v>45</v>
      </c>
      <c r="V157">
        <v>0</v>
      </c>
      <c r="W157" t="s">
        <v>3</v>
      </c>
      <c r="X157" s="23">
        <v>0</v>
      </c>
      <c r="Y157" s="83" t="s">
        <v>5</v>
      </c>
      <c r="Z157" s="83" t="s">
        <v>5</v>
      </c>
    </row>
    <row r="158" spans="1:26" x14ac:dyDescent="0.15">
      <c r="A158" s="80" t="s">
        <v>515</v>
      </c>
      <c r="B158" s="79">
        <v>40948</v>
      </c>
      <c r="C158" s="88">
        <v>10</v>
      </c>
      <c r="D158" s="88">
        <v>2</v>
      </c>
      <c r="E158" s="88" t="s">
        <v>554</v>
      </c>
      <c r="F158" s="85" t="s">
        <v>410</v>
      </c>
      <c r="G158" t="s">
        <v>190</v>
      </c>
      <c r="H158" s="10" t="s">
        <v>547</v>
      </c>
      <c r="I158" t="s">
        <v>440</v>
      </c>
      <c r="J158" t="s">
        <v>29</v>
      </c>
      <c r="K158" t="s">
        <v>5</v>
      </c>
      <c r="M158" t="s">
        <v>321</v>
      </c>
      <c r="N158" s="10">
        <f t="shared" si="3"/>
        <v>0</v>
      </c>
      <c r="O158" t="s">
        <v>0</v>
      </c>
      <c r="P158" t="s">
        <v>139</v>
      </c>
      <c r="Q158" s="88">
        <v>0</v>
      </c>
      <c r="R158" s="88">
        <v>45</v>
      </c>
      <c r="S158" s="49">
        <v>10</v>
      </c>
      <c r="T158" s="44">
        <v>13.333333333333334</v>
      </c>
      <c r="U158" s="45" t="s">
        <v>5</v>
      </c>
      <c r="V158">
        <v>0</v>
      </c>
      <c r="W158" t="s">
        <v>10</v>
      </c>
      <c r="X158" s="23">
        <v>0</v>
      </c>
      <c r="Y158" s="83" t="s">
        <v>5</v>
      </c>
      <c r="Z158" s="83" t="s">
        <v>5</v>
      </c>
    </row>
    <row r="159" spans="1:26" x14ac:dyDescent="0.15">
      <c r="A159" s="80" t="s">
        <v>516</v>
      </c>
      <c r="B159" s="79">
        <v>40947</v>
      </c>
      <c r="C159" s="88">
        <v>9</v>
      </c>
      <c r="D159" s="88">
        <v>2</v>
      </c>
      <c r="E159" s="88" t="s">
        <v>554</v>
      </c>
      <c r="F159" s="85" t="s">
        <v>410</v>
      </c>
      <c r="G159" t="s">
        <v>192</v>
      </c>
      <c r="H159" s="10" t="s">
        <v>547</v>
      </c>
      <c r="I159" t="s">
        <v>442</v>
      </c>
      <c r="J159" t="s">
        <v>55</v>
      </c>
      <c r="K159" t="s">
        <v>29</v>
      </c>
      <c r="M159" t="s">
        <v>125</v>
      </c>
      <c r="N159" s="10">
        <f t="shared" si="3"/>
        <v>0</v>
      </c>
      <c r="O159" t="s">
        <v>56</v>
      </c>
      <c r="P159" t="s">
        <v>164</v>
      </c>
      <c r="Q159" s="88">
        <v>0</v>
      </c>
      <c r="R159" s="88">
        <v>37</v>
      </c>
      <c r="S159" s="49">
        <v>10.43</v>
      </c>
      <c r="T159" s="44">
        <v>16.913513513513511</v>
      </c>
      <c r="U159" s="45">
        <v>83</v>
      </c>
      <c r="V159">
        <v>0</v>
      </c>
      <c r="W159" t="s">
        <v>3</v>
      </c>
      <c r="X159" s="23">
        <v>0</v>
      </c>
      <c r="Y159" s="83" t="s">
        <v>5</v>
      </c>
      <c r="Z159" s="83" t="s">
        <v>5</v>
      </c>
    </row>
    <row r="160" spans="1:26" x14ac:dyDescent="0.15">
      <c r="A160" s="80" t="s">
        <v>516</v>
      </c>
      <c r="B160" s="79">
        <v>40947</v>
      </c>
      <c r="C160" s="88">
        <v>9</v>
      </c>
      <c r="D160" s="88">
        <v>2</v>
      </c>
      <c r="E160" s="88" t="s">
        <v>554</v>
      </c>
      <c r="F160" s="85" t="s">
        <v>410</v>
      </c>
      <c r="G160" t="s">
        <v>192</v>
      </c>
      <c r="H160" s="10" t="s">
        <v>547</v>
      </c>
      <c r="I160" t="s">
        <v>479</v>
      </c>
      <c r="J160" t="s">
        <v>29</v>
      </c>
      <c r="K160" t="s">
        <v>55</v>
      </c>
      <c r="M160" t="s">
        <v>125</v>
      </c>
      <c r="N160" s="10">
        <f t="shared" si="3"/>
        <v>0</v>
      </c>
      <c r="O160" t="s">
        <v>56</v>
      </c>
      <c r="P160" t="s">
        <v>342</v>
      </c>
      <c r="Q160" s="88">
        <v>0</v>
      </c>
      <c r="R160" s="88">
        <v>31</v>
      </c>
      <c r="S160" s="49">
        <v>10.27</v>
      </c>
      <c r="T160" s="44">
        <v>19.877419354838707</v>
      </c>
      <c r="U160" s="45">
        <v>44</v>
      </c>
      <c r="V160">
        <v>0</v>
      </c>
      <c r="W160" t="s">
        <v>3</v>
      </c>
      <c r="X160" s="23">
        <v>0</v>
      </c>
      <c r="Y160" s="83" t="s">
        <v>5</v>
      </c>
      <c r="Z160" s="83" t="s">
        <v>5</v>
      </c>
    </row>
    <row r="161" spans="1:26" x14ac:dyDescent="0.15">
      <c r="A161" s="80" t="s">
        <v>517</v>
      </c>
      <c r="B161" s="79">
        <v>40945</v>
      </c>
      <c r="C161" s="88">
        <v>7</v>
      </c>
      <c r="D161" s="88">
        <v>2</v>
      </c>
      <c r="E161" s="88" t="s">
        <v>554</v>
      </c>
      <c r="F161" s="85" t="s">
        <v>410</v>
      </c>
      <c r="G161" t="s">
        <v>189</v>
      </c>
      <c r="H161" s="10" t="s">
        <v>546</v>
      </c>
      <c r="I161" t="s">
        <v>446</v>
      </c>
      <c r="J161" t="s">
        <v>29</v>
      </c>
      <c r="K161" t="s">
        <v>533</v>
      </c>
      <c r="M161" t="s">
        <v>320</v>
      </c>
      <c r="N161" s="10">
        <f t="shared" si="3"/>
        <v>1</v>
      </c>
      <c r="O161" t="s">
        <v>0</v>
      </c>
      <c r="P161" t="s">
        <v>484</v>
      </c>
      <c r="Q161" s="88">
        <v>1</v>
      </c>
      <c r="R161" s="88">
        <v>6</v>
      </c>
      <c r="S161" s="49">
        <v>25.57</v>
      </c>
      <c r="T161" s="44">
        <v>23.245454545454542</v>
      </c>
      <c r="U161" s="45">
        <v>114</v>
      </c>
      <c r="V161">
        <v>0</v>
      </c>
      <c r="W161" t="s">
        <v>3</v>
      </c>
      <c r="X161" s="23">
        <v>0</v>
      </c>
      <c r="Y161" s="83" t="s">
        <v>5</v>
      </c>
      <c r="Z161" t="s">
        <v>535</v>
      </c>
    </row>
    <row r="162" spans="1:26" x14ac:dyDescent="0.15">
      <c r="A162" s="80" t="s">
        <v>518</v>
      </c>
      <c r="B162" s="79">
        <v>40944</v>
      </c>
      <c r="C162" s="88">
        <v>6</v>
      </c>
      <c r="D162" s="88">
        <v>2</v>
      </c>
      <c r="E162" s="88" t="s">
        <v>554</v>
      </c>
      <c r="F162" s="85" t="s">
        <v>410</v>
      </c>
      <c r="G162" t="s">
        <v>188</v>
      </c>
      <c r="H162" s="10" t="s">
        <v>546</v>
      </c>
      <c r="I162" t="s">
        <v>21</v>
      </c>
      <c r="J162" t="s">
        <v>29</v>
      </c>
      <c r="K162" t="s">
        <v>5</v>
      </c>
      <c r="M162" t="s">
        <v>126</v>
      </c>
      <c r="N162" s="10">
        <f t="shared" si="3"/>
        <v>0</v>
      </c>
      <c r="O162" t="s">
        <v>0</v>
      </c>
      <c r="P162" t="s">
        <v>139</v>
      </c>
      <c r="Q162" s="88">
        <v>0</v>
      </c>
      <c r="R162" s="88">
        <v>45</v>
      </c>
      <c r="S162" s="49">
        <v>12.2</v>
      </c>
      <c r="T162" s="44">
        <v>16.266666666666666</v>
      </c>
      <c r="U162" s="45" t="s">
        <v>5</v>
      </c>
      <c r="V162">
        <v>0</v>
      </c>
      <c r="W162" t="s">
        <v>10</v>
      </c>
      <c r="X162" s="23">
        <v>0</v>
      </c>
      <c r="Y162" s="83" t="s">
        <v>5</v>
      </c>
      <c r="Z162" s="83" t="s">
        <v>5</v>
      </c>
    </row>
    <row r="163" spans="1:26" x14ac:dyDescent="0.15">
      <c r="A163" s="80" t="s">
        <v>519</v>
      </c>
      <c r="B163" s="79">
        <v>40942</v>
      </c>
      <c r="C163" s="88">
        <v>4</v>
      </c>
      <c r="D163" s="88">
        <v>2</v>
      </c>
      <c r="E163" s="88" t="s">
        <v>554</v>
      </c>
      <c r="F163" s="85" t="s">
        <v>410</v>
      </c>
      <c r="G163" t="s">
        <v>194</v>
      </c>
      <c r="H163" s="10" t="s">
        <v>547</v>
      </c>
      <c r="I163" t="s">
        <v>16</v>
      </c>
      <c r="J163" t="s">
        <v>55</v>
      </c>
      <c r="K163" t="s">
        <v>29</v>
      </c>
      <c r="M163" t="s">
        <v>125</v>
      </c>
      <c r="N163" s="10">
        <f t="shared" si="3"/>
        <v>0</v>
      </c>
      <c r="O163" t="s">
        <v>56</v>
      </c>
      <c r="P163" t="s">
        <v>182</v>
      </c>
      <c r="Q163" s="88">
        <v>0</v>
      </c>
      <c r="R163" s="88">
        <v>36</v>
      </c>
      <c r="S163" s="49">
        <v>10.27</v>
      </c>
      <c r="T163" s="44">
        <v>17.116666666666667</v>
      </c>
      <c r="U163" s="45">
        <v>81</v>
      </c>
      <c r="V163" t="s">
        <v>275</v>
      </c>
      <c r="W163" t="s">
        <v>3</v>
      </c>
      <c r="X163" s="23">
        <v>0</v>
      </c>
      <c r="Y163" s="83" t="s">
        <v>5</v>
      </c>
      <c r="Z163" s="83" t="s">
        <v>5</v>
      </c>
    </row>
    <row r="164" spans="1:26" x14ac:dyDescent="0.15">
      <c r="A164" s="80" t="s">
        <v>519</v>
      </c>
      <c r="B164" s="79">
        <v>40942</v>
      </c>
      <c r="C164" s="88">
        <v>4</v>
      </c>
      <c r="D164" s="88">
        <v>2</v>
      </c>
      <c r="E164" s="88" t="s">
        <v>554</v>
      </c>
      <c r="F164" s="85" t="s">
        <v>410</v>
      </c>
      <c r="G164" t="s">
        <v>194</v>
      </c>
      <c r="H164" s="10" t="s">
        <v>547</v>
      </c>
      <c r="I164" t="s">
        <v>17</v>
      </c>
      <c r="J164" t="s">
        <v>29</v>
      </c>
      <c r="K164" t="s">
        <v>55</v>
      </c>
      <c r="M164" t="s">
        <v>125</v>
      </c>
      <c r="N164" s="10">
        <f t="shared" si="3"/>
        <v>0</v>
      </c>
      <c r="O164" t="s">
        <v>56</v>
      </c>
      <c r="P164" t="s">
        <v>166</v>
      </c>
      <c r="Q164" s="88">
        <v>0</v>
      </c>
      <c r="R164" s="88">
        <v>34</v>
      </c>
      <c r="S164" s="49">
        <v>10.28</v>
      </c>
      <c r="T164" s="44">
        <v>18.141176470588235</v>
      </c>
      <c r="U164" s="45">
        <v>45</v>
      </c>
      <c r="V164">
        <v>0</v>
      </c>
      <c r="W164" t="s">
        <v>3</v>
      </c>
      <c r="X164" s="23">
        <v>0</v>
      </c>
      <c r="Y164" s="83" t="s">
        <v>5</v>
      </c>
      <c r="Z164" s="83" t="s">
        <v>5</v>
      </c>
    </row>
    <row r="165" spans="1:26" x14ac:dyDescent="0.15">
      <c r="A165" s="80" t="s">
        <v>520</v>
      </c>
      <c r="B165" s="79">
        <v>40940</v>
      </c>
      <c r="C165" s="88">
        <v>2</v>
      </c>
      <c r="D165" s="88">
        <v>2</v>
      </c>
      <c r="E165" s="88" t="s">
        <v>554</v>
      </c>
      <c r="F165" s="85" t="s">
        <v>410</v>
      </c>
      <c r="G165" t="s">
        <v>192</v>
      </c>
      <c r="H165" s="10" t="s">
        <v>547</v>
      </c>
      <c r="I165" t="s">
        <v>26</v>
      </c>
      <c r="J165" t="s">
        <v>55</v>
      </c>
      <c r="K165" t="s">
        <v>29</v>
      </c>
      <c r="M165" t="s">
        <v>125</v>
      </c>
      <c r="N165" s="10">
        <f t="shared" si="3"/>
        <v>0</v>
      </c>
      <c r="O165" t="s">
        <v>56</v>
      </c>
      <c r="P165" t="s">
        <v>342</v>
      </c>
      <c r="Q165" s="88">
        <v>0</v>
      </c>
      <c r="R165" s="88">
        <v>31</v>
      </c>
      <c r="S165" s="49">
        <v>10.37</v>
      </c>
      <c r="T165" s="44">
        <v>20.07096774193548</v>
      </c>
      <c r="U165" s="45">
        <v>80</v>
      </c>
      <c r="V165" t="s">
        <v>505</v>
      </c>
      <c r="W165" t="s">
        <v>3</v>
      </c>
      <c r="X165" s="23">
        <v>0</v>
      </c>
      <c r="Y165" s="83" t="s">
        <v>5</v>
      </c>
      <c r="Z165" t="s">
        <v>5</v>
      </c>
    </row>
    <row r="166" spans="1:26" x14ac:dyDescent="0.15">
      <c r="A166" s="80" t="s">
        <v>520</v>
      </c>
      <c r="B166" s="79">
        <v>40940</v>
      </c>
      <c r="C166" s="88">
        <v>2</v>
      </c>
      <c r="D166" s="88">
        <v>2</v>
      </c>
      <c r="E166" s="88" t="s">
        <v>554</v>
      </c>
      <c r="F166" s="85" t="s">
        <v>410</v>
      </c>
      <c r="G166" t="s">
        <v>192</v>
      </c>
      <c r="H166" s="10" t="s">
        <v>547</v>
      </c>
      <c r="I166" t="s">
        <v>17</v>
      </c>
      <c r="J166" t="s">
        <v>29</v>
      </c>
      <c r="K166" t="s">
        <v>55</v>
      </c>
      <c r="M166" t="s">
        <v>125</v>
      </c>
      <c r="N166" s="10">
        <f t="shared" si="3"/>
        <v>0</v>
      </c>
      <c r="O166" t="s">
        <v>56</v>
      </c>
      <c r="P166" t="s">
        <v>182</v>
      </c>
      <c r="Q166" s="88">
        <v>0</v>
      </c>
      <c r="R166" s="88">
        <v>36</v>
      </c>
      <c r="S166" s="49">
        <v>10.61</v>
      </c>
      <c r="T166" s="44">
        <v>17.683333333333334</v>
      </c>
      <c r="U166" s="45">
        <v>44</v>
      </c>
      <c r="V166">
        <v>0</v>
      </c>
      <c r="W166" t="s">
        <v>3</v>
      </c>
      <c r="X166" s="23">
        <v>0</v>
      </c>
      <c r="Y166" s="83" t="s">
        <v>5</v>
      </c>
      <c r="Z166" t="s">
        <v>5</v>
      </c>
    </row>
    <row r="167" spans="1:26" x14ac:dyDescent="0.15">
      <c r="A167" s="81" t="s">
        <v>521</v>
      </c>
      <c r="B167" s="79">
        <v>40938</v>
      </c>
      <c r="C167" s="88">
        <v>31</v>
      </c>
      <c r="D167" s="88">
        <v>1</v>
      </c>
      <c r="E167" s="88" t="s">
        <v>553</v>
      </c>
      <c r="F167" s="85" t="s">
        <v>410</v>
      </c>
      <c r="G167" t="s">
        <v>189</v>
      </c>
      <c r="H167" s="10" t="s">
        <v>546</v>
      </c>
      <c r="I167" t="s">
        <v>453</v>
      </c>
      <c r="J167" t="s">
        <v>29</v>
      </c>
      <c r="K167" t="s">
        <v>493</v>
      </c>
      <c r="M167" t="s">
        <v>320</v>
      </c>
      <c r="N167" s="10">
        <f t="shared" si="3"/>
        <v>1</v>
      </c>
      <c r="O167" t="s">
        <v>0</v>
      </c>
      <c r="P167" t="s">
        <v>156</v>
      </c>
      <c r="Q167" s="88">
        <v>1</v>
      </c>
      <c r="R167" s="88">
        <v>40</v>
      </c>
      <c r="S167" s="49">
        <v>34.770000000000003</v>
      </c>
      <c r="T167" s="44">
        <v>20.862000000000005</v>
      </c>
      <c r="U167" s="45">
        <v>183</v>
      </c>
      <c r="V167" t="s">
        <v>504</v>
      </c>
      <c r="W167" t="s">
        <v>3</v>
      </c>
      <c r="X167" s="23">
        <v>0</v>
      </c>
      <c r="Y167" t="s">
        <v>47</v>
      </c>
      <c r="Z167" t="s">
        <v>5</v>
      </c>
    </row>
    <row r="168" spans="1:26" x14ac:dyDescent="0.15">
      <c r="A168" s="81" t="s">
        <v>522</v>
      </c>
      <c r="B168" s="79">
        <v>40934</v>
      </c>
      <c r="C168" s="88">
        <v>27</v>
      </c>
      <c r="D168" s="88">
        <v>1</v>
      </c>
      <c r="E168" s="88" t="s">
        <v>553</v>
      </c>
      <c r="F168" s="85" t="s">
        <v>410</v>
      </c>
      <c r="G168" t="s">
        <v>190</v>
      </c>
      <c r="H168" s="10" t="s">
        <v>547</v>
      </c>
      <c r="I168" t="s">
        <v>16</v>
      </c>
      <c r="J168" t="s">
        <v>55</v>
      </c>
      <c r="K168" t="s">
        <v>29</v>
      </c>
      <c r="M168" t="s">
        <v>125</v>
      </c>
      <c r="N168" s="10">
        <f t="shared" si="3"/>
        <v>0</v>
      </c>
      <c r="O168" t="s">
        <v>56</v>
      </c>
      <c r="P168" t="s">
        <v>176</v>
      </c>
      <c r="Q168" s="88">
        <v>0</v>
      </c>
      <c r="R168" s="88">
        <v>43</v>
      </c>
      <c r="S168" s="49">
        <v>11</v>
      </c>
      <c r="T168" s="44">
        <v>15.348837209302326</v>
      </c>
      <c r="U168" s="45">
        <v>77</v>
      </c>
      <c r="V168">
        <v>0</v>
      </c>
      <c r="W168" t="s">
        <v>3</v>
      </c>
      <c r="X168" s="23">
        <v>0</v>
      </c>
      <c r="Y168" s="83" t="s">
        <v>5</v>
      </c>
      <c r="Z168" t="s">
        <v>5</v>
      </c>
    </row>
    <row r="169" spans="1:26" x14ac:dyDescent="0.15">
      <c r="A169" s="81" t="s">
        <v>522</v>
      </c>
      <c r="B169" s="79">
        <v>40934</v>
      </c>
      <c r="C169" s="88">
        <v>27</v>
      </c>
      <c r="D169" s="88">
        <v>1</v>
      </c>
      <c r="E169" s="88" t="s">
        <v>553</v>
      </c>
      <c r="F169" s="85" t="s">
        <v>410</v>
      </c>
      <c r="G169" t="s">
        <v>190</v>
      </c>
      <c r="H169" s="10" t="s">
        <v>547</v>
      </c>
      <c r="I169" t="s">
        <v>17</v>
      </c>
      <c r="J169" t="s">
        <v>29</v>
      </c>
      <c r="K169" t="s">
        <v>55</v>
      </c>
      <c r="M169" t="s">
        <v>125</v>
      </c>
      <c r="N169" s="10">
        <f t="shared" si="3"/>
        <v>0</v>
      </c>
      <c r="O169" t="s">
        <v>56</v>
      </c>
      <c r="P169" t="s">
        <v>169</v>
      </c>
      <c r="Q169" s="88">
        <v>0</v>
      </c>
      <c r="R169" s="88">
        <v>35</v>
      </c>
      <c r="S169" s="49">
        <v>10.14</v>
      </c>
      <c r="T169" s="44">
        <v>17.382857142857144</v>
      </c>
      <c r="U169" s="45">
        <v>45</v>
      </c>
      <c r="V169">
        <v>0</v>
      </c>
      <c r="W169" t="s">
        <v>3</v>
      </c>
      <c r="X169" s="23">
        <v>0</v>
      </c>
      <c r="Y169" s="83" t="s">
        <v>5</v>
      </c>
      <c r="Z169" t="s">
        <v>5</v>
      </c>
    </row>
    <row r="170" spans="1:26" x14ac:dyDescent="0.15">
      <c r="A170" s="81" t="s">
        <v>523</v>
      </c>
      <c r="B170" s="79">
        <v>40931</v>
      </c>
      <c r="C170" s="88">
        <v>24</v>
      </c>
      <c r="D170" s="88">
        <v>1</v>
      </c>
      <c r="E170" s="88" t="s">
        <v>553</v>
      </c>
      <c r="F170" s="85" t="s">
        <v>410</v>
      </c>
      <c r="G170" t="s">
        <v>189</v>
      </c>
      <c r="H170" s="10" t="s">
        <v>546</v>
      </c>
      <c r="I170" t="s">
        <v>458</v>
      </c>
      <c r="J170" t="s">
        <v>29</v>
      </c>
      <c r="K170" t="s">
        <v>314</v>
      </c>
      <c r="M170" t="s">
        <v>320</v>
      </c>
      <c r="N170" s="10">
        <f t="shared" si="3"/>
        <v>1</v>
      </c>
      <c r="O170" t="s">
        <v>0</v>
      </c>
      <c r="P170" t="s">
        <v>487</v>
      </c>
      <c r="Q170" s="88">
        <v>4</v>
      </c>
      <c r="R170" s="88">
        <v>57</v>
      </c>
      <c r="S170" s="49">
        <v>100.53</v>
      </c>
      <c r="T170" s="44">
        <v>20.309090909090909</v>
      </c>
      <c r="U170" s="45">
        <v>661</v>
      </c>
      <c r="V170" t="s">
        <v>503</v>
      </c>
      <c r="W170" t="s">
        <v>3</v>
      </c>
      <c r="X170" s="23">
        <v>0</v>
      </c>
      <c r="Y170" t="s">
        <v>4</v>
      </c>
      <c r="Z170" t="s">
        <v>492</v>
      </c>
    </row>
    <row r="171" spans="1:26" x14ac:dyDescent="0.15">
      <c r="A171" s="81" t="s">
        <v>524</v>
      </c>
      <c r="B171" s="79">
        <v>40927</v>
      </c>
      <c r="C171" s="88">
        <v>20</v>
      </c>
      <c r="D171" s="88">
        <v>1</v>
      </c>
      <c r="E171" s="88" t="s">
        <v>553</v>
      </c>
      <c r="F171" s="85" t="s">
        <v>410</v>
      </c>
      <c r="G171" t="s">
        <v>190</v>
      </c>
      <c r="H171" s="10" t="s">
        <v>547</v>
      </c>
      <c r="I171" t="s">
        <v>26</v>
      </c>
      <c r="J171" t="s">
        <v>55</v>
      </c>
      <c r="K171" t="s">
        <v>29</v>
      </c>
      <c r="M171" t="s">
        <v>125</v>
      </c>
      <c r="N171" s="10">
        <f t="shared" si="3"/>
        <v>0</v>
      </c>
      <c r="O171" t="s">
        <v>56</v>
      </c>
      <c r="P171" t="s">
        <v>180</v>
      </c>
      <c r="Q171" s="88">
        <v>0</v>
      </c>
      <c r="R171" s="88">
        <v>33</v>
      </c>
      <c r="S171" s="49">
        <v>10.29</v>
      </c>
      <c r="T171" s="44">
        <v>18.709090909090907</v>
      </c>
      <c r="U171" s="45">
        <v>82</v>
      </c>
      <c r="V171" t="s">
        <v>274</v>
      </c>
      <c r="W171" t="s">
        <v>3</v>
      </c>
      <c r="X171" s="23">
        <v>0</v>
      </c>
      <c r="Y171" s="83" t="s">
        <v>5</v>
      </c>
      <c r="Z171" t="s">
        <v>5</v>
      </c>
    </row>
    <row r="172" spans="1:26" x14ac:dyDescent="0.15">
      <c r="A172" s="81" t="s">
        <v>524</v>
      </c>
      <c r="B172" s="79">
        <v>40927</v>
      </c>
      <c r="C172" s="88">
        <v>20</v>
      </c>
      <c r="D172" s="88">
        <v>1</v>
      </c>
      <c r="E172" s="88" t="s">
        <v>553</v>
      </c>
      <c r="F172" s="85" t="s">
        <v>410</v>
      </c>
      <c r="G172" t="s">
        <v>190</v>
      </c>
      <c r="H172" s="10" t="s">
        <v>547</v>
      </c>
      <c r="I172" t="s">
        <v>461</v>
      </c>
      <c r="J172" t="s">
        <v>29</v>
      </c>
      <c r="K172" t="s">
        <v>55</v>
      </c>
      <c r="M172" t="s">
        <v>125</v>
      </c>
      <c r="N172" s="10">
        <f t="shared" si="3"/>
        <v>0</v>
      </c>
      <c r="O172" t="s">
        <v>56</v>
      </c>
      <c r="P172" t="s">
        <v>182</v>
      </c>
      <c r="Q172" s="88">
        <v>0</v>
      </c>
      <c r="R172" s="88">
        <v>36</v>
      </c>
      <c r="S172" s="49">
        <v>9.76</v>
      </c>
      <c r="T172" s="44">
        <v>16.266666666666666</v>
      </c>
      <c r="U172" s="45">
        <v>45</v>
      </c>
      <c r="V172">
        <v>0</v>
      </c>
      <c r="W172" t="s">
        <v>3</v>
      </c>
      <c r="X172" s="23">
        <v>0</v>
      </c>
      <c r="Y172" s="83" t="s">
        <v>5</v>
      </c>
      <c r="Z172" t="s">
        <v>5</v>
      </c>
    </row>
    <row r="173" spans="1:26" x14ac:dyDescent="0.15">
      <c r="A173" s="81" t="s">
        <v>525</v>
      </c>
      <c r="B173" s="79">
        <v>40926</v>
      </c>
      <c r="C173" s="88">
        <v>19</v>
      </c>
      <c r="D173" s="88">
        <v>1</v>
      </c>
      <c r="E173" s="88" t="s">
        <v>553</v>
      </c>
      <c r="F173" s="85" t="s">
        <v>410</v>
      </c>
      <c r="G173" t="s">
        <v>192</v>
      </c>
      <c r="H173" s="10" t="s">
        <v>547</v>
      </c>
      <c r="I173" t="s">
        <v>26</v>
      </c>
      <c r="J173" t="s">
        <v>55</v>
      </c>
      <c r="K173" t="s">
        <v>29</v>
      </c>
      <c r="M173" t="s">
        <v>125</v>
      </c>
      <c r="N173" s="10">
        <f t="shared" si="3"/>
        <v>0</v>
      </c>
      <c r="O173" t="s">
        <v>56</v>
      </c>
      <c r="P173" t="s">
        <v>185</v>
      </c>
      <c r="Q173" s="88">
        <v>0</v>
      </c>
      <c r="R173" s="88">
        <v>32</v>
      </c>
      <c r="S173" s="49">
        <v>10.37</v>
      </c>
      <c r="T173" s="44">
        <v>19.443749999999998</v>
      </c>
      <c r="U173" s="45">
        <v>80</v>
      </c>
      <c r="V173" t="s">
        <v>502</v>
      </c>
      <c r="W173" t="s">
        <v>3</v>
      </c>
      <c r="X173" s="23">
        <v>0</v>
      </c>
      <c r="Y173" s="83" t="s">
        <v>5</v>
      </c>
      <c r="Z173" t="s">
        <v>5</v>
      </c>
    </row>
    <row r="174" spans="1:26" x14ac:dyDescent="0.15">
      <c r="A174" s="81" t="s">
        <v>525</v>
      </c>
      <c r="B174" s="79">
        <v>40926</v>
      </c>
      <c r="C174" s="88">
        <v>19</v>
      </c>
      <c r="D174" s="88">
        <v>1</v>
      </c>
      <c r="E174" s="88" t="s">
        <v>553</v>
      </c>
      <c r="F174" s="85" t="s">
        <v>410</v>
      </c>
      <c r="G174" t="s">
        <v>192</v>
      </c>
      <c r="H174" s="10" t="s">
        <v>547</v>
      </c>
      <c r="I174" t="s">
        <v>480</v>
      </c>
      <c r="J174" t="s">
        <v>29</v>
      </c>
      <c r="K174" t="s">
        <v>55</v>
      </c>
      <c r="M174" t="s">
        <v>125</v>
      </c>
      <c r="N174" s="10">
        <f t="shared" si="3"/>
        <v>0</v>
      </c>
      <c r="O174" t="s">
        <v>56</v>
      </c>
      <c r="P174" t="s">
        <v>172</v>
      </c>
      <c r="Q174" s="88">
        <v>0</v>
      </c>
      <c r="R174" s="88">
        <v>40</v>
      </c>
      <c r="S174" s="49">
        <v>10.9</v>
      </c>
      <c r="T174" s="44">
        <v>16.350000000000001</v>
      </c>
      <c r="U174" s="45">
        <v>44</v>
      </c>
      <c r="W174" t="s">
        <v>3</v>
      </c>
      <c r="X174" s="23">
        <v>0</v>
      </c>
      <c r="Y174" s="83" t="s">
        <v>5</v>
      </c>
      <c r="Z174" t="s">
        <v>5</v>
      </c>
    </row>
    <row r="175" spans="1:26" x14ac:dyDescent="0.15">
      <c r="A175" s="81" t="s">
        <v>526</v>
      </c>
      <c r="B175" s="79">
        <v>40924</v>
      </c>
      <c r="C175" s="88">
        <v>17</v>
      </c>
      <c r="D175" s="88">
        <v>1</v>
      </c>
      <c r="E175" s="88" t="s">
        <v>553</v>
      </c>
      <c r="F175" s="85" t="s">
        <v>410</v>
      </c>
      <c r="G175" t="s">
        <v>189</v>
      </c>
      <c r="H175" s="10" t="s">
        <v>546</v>
      </c>
      <c r="I175" t="s">
        <v>464</v>
      </c>
      <c r="J175" t="s">
        <v>29</v>
      </c>
      <c r="K175" t="s">
        <v>372</v>
      </c>
      <c r="M175" t="s">
        <v>320</v>
      </c>
      <c r="N175" s="10">
        <f t="shared" si="3"/>
        <v>1</v>
      </c>
      <c r="O175" t="s">
        <v>0</v>
      </c>
      <c r="P175" t="s">
        <v>485</v>
      </c>
      <c r="Q175" s="88">
        <v>1</v>
      </c>
      <c r="R175" s="88">
        <v>48</v>
      </c>
      <c r="S175" s="49">
        <v>33.880000000000003</v>
      </c>
      <c r="T175" s="44">
        <v>18.822222222222223</v>
      </c>
      <c r="U175" s="45">
        <v>171</v>
      </c>
      <c r="V175" t="s">
        <v>501</v>
      </c>
      <c r="W175" t="s">
        <v>3</v>
      </c>
      <c r="X175" s="23">
        <v>0</v>
      </c>
      <c r="Y175" t="s">
        <v>47</v>
      </c>
      <c r="Z175" t="s">
        <v>5</v>
      </c>
    </row>
    <row r="176" spans="1:26" x14ac:dyDescent="0.15">
      <c r="A176" s="81" t="s">
        <v>527</v>
      </c>
      <c r="B176" s="79">
        <v>40920</v>
      </c>
      <c r="C176" s="88">
        <v>13</v>
      </c>
      <c r="D176" s="88">
        <v>1</v>
      </c>
      <c r="E176" s="88" t="s">
        <v>553</v>
      </c>
      <c r="F176" s="85" t="s">
        <v>410</v>
      </c>
      <c r="G176" t="s">
        <v>190</v>
      </c>
      <c r="H176" s="10" t="s">
        <v>547</v>
      </c>
      <c r="I176" t="s">
        <v>16</v>
      </c>
      <c r="J176" t="s">
        <v>55</v>
      </c>
      <c r="K176" t="s">
        <v>29</v>
      </c>
      <c r="M176" t="s">
        <v>125</v>
      </c>
      <c r="N176" s="10">
        <f t="shared" si="3"/>
        <v>0</v>
      </c>
      <c r="O176" t="s">
        <v>56</v>
      </c>
      <c r="P176" t="s">
        <v>164</v>
      </c>
      <c r="Q176" s="88">
        <v>0</v>
      </c>
      <c r="R176" s="88">
        <v>37</v>
      </c>
      <c r="S176" s="49">
        <v>11.07</v>
      </c>
      <c r="T176" s="44">
        <v>17.951351351351352</v>
      </c>
      <c r="U176" s="45">
        <v>77</v>
      </c>
      <c r="V176" t="s">
        <v>498</v>
      </c>
      <c r="W176" t="s">
        <v>3</v>
      </c>
      <c r="X176" s="23">
        <v>0</v>
      </c>
      <c r="Y176" s="83" t="s">
        <v>5</v>
      </c>
      <c r="Z176" t="s">
        <v>5</v>
      </c>
    </row>
    <row r="177" spans="1:26" x14ac:dyDescent="0.15">
      <c r="A177" s="81" t="s">
        <v>527</v>
      </c>
      <c r="B177" s="79">
        <v>40920</v>
      </c>
      <c r="C177" s="88">
        <v>13</v>
      </c>
      <c r="D177" s="88">
        <v>1</v>
      </c>
      <c r="E177" s="88" t="s">
        <v>553</v>
      </c>
      <c r="F177" s="85" t="s">
        <v>410</v>
      </c>
      <c r="G177" t="s">
        <v>190</v>
      </c>
      <c r="H177" s="10" t="s">
        <v>547</v>
      </c>
      <c r="I177" t="s">
        <v>17</v>
      </c>
      <c r="J177" t="s">
        <v>29</v>
      </c>
      <c r="K177" t="s">
        <v>55</v>
      </c>
      <c r="M177" t="s">
        <v>125</v>
      </c>
      <c r="N177" s="10">
        <f t="shared" si="3"/>
        <v>0</v>
      </c>
      <c r="O177" t="s">
        <v>56</v>
      </c>
      <c r="P177" t="s">
        <v>164</v>
      </c>
      <c r="Q177" s="88">
        <v>0</v>
      </c>
      <c r="R177" s="88">
        <v>37</v>
      </c>
      <c r="S177" s="49">
        <v>10.18</v>
      </c>
      <c r="T177" s="44">
        <v>16.508108108108107</v>
      </c>
      <c r="U177" s="45">
        <v>45</v>
      </c>
      <c r="V177" t="s">
        <v>500</v>
      </c>
      <c r="W177" t="s">
        <v>3</v>
      </c>
      <c r="X177" s="23">
        <v>0</v>
      </c>
      <c r="Y177" s="83" t="s">
        <v>5</v>
      </c>
      <c r="Z177" t="s">
        <v>5</v>
      </c>
    </row>
    <row r="178" spans="1:26" x14ac:dyDescent="0.15">
      <c r="A178" s="81" t="s">
        <v>528</v>
      </c>
      <c r="B178" s="79">
        <v>40917</v>
      </c>
      <c r="C178" s="88">
        <v>10</v>
      </c>
      <c r="D178" s="88">
        <v>1</v>
      </c>
      <c r="E178" s="88" t="s">
        <v>553</v>
      </c>
      <c r="F178" s="85" t="s">
        <v>410</v>
      </c>
      <c r="G178" t="s">
        <v>189</v>
      </c>
      <c r="H178" s="10" t="s">
        <v>546</v>
      </c>
      <c r="I178" t="s">
        <v>468</v>
      </c>
      <c r="J178" t="s">
        <v>29</v>
      </c>
      <c r="K178" t="s">
        <v>534</v>
      </c>
      <c r="M178" t="s">
        <v>320</v>
      </c>
      <c r="N178" s="10">
        <f t="shared" si="3"/>
        <v>1</v>
      </c>
      <c r="O178" t="s">
        <v>0</v>
      </c>
      <c r="P178" t="s">
        <v>486</v>
      </c>
      <c r="Q178" s="88">
        <v>2</v>
      </c>
      <c r="R178" s="88">
        <v>28</v>
      </c>
      <c r="S178" s="49">
        <v>51</v>
      </c>
      <c r="T178" s="44">
        <v>20.675675675675674</v>
      </c>
      <c r="U178" s="45">
        <v>293</v>
      </c>
      <c r="V178" t="s">
        <v>499</v>
      </c>
      <c r="W178" t="s">
        <v>3</v>
      </c>
      <c r="X178" s="84">
        <v>0</v>
      </c>
      <c r="Y178" t="s">
        <v>47</v>
      </c>
      <c r="Z178" t="s">
        <v>5</v>
      </c>
    </row>
    <row r="179" spans="1:26" x14ac:dyDescent="0.15">
      <c r="A179" s="81" t="s">
        <v>529</v>
      </c>
      <c r="B179" s="79">
        <v>40915</v>
      </c>
      <c r="C179" s="88">
        <v>8</v>
      </c>
      <c r="D179" s="88">
        <v>1</v>
      </c>
      <c r="E179" s="88" t="s">
        <v>553</v>
      </c>
      <c r="F179" s="85" t="s">
        <v>410</v>
      </c>
      <c r="G179" t="s">
        <v>191</v>
      </c>
      <c r="H179" s="10" t="s">
        <v>547</v>
      </c>
      <c r="I179" t="s">
        <v>16</v>
      </c>
      <c r="J179" t="s">
        <v>55</v>
      </c>
      <c r="K179" t="s">
        <v>29</v>
      </c>
      <c r="M179" t="s">
        <v>125</v>
      </c>
      <c r="N179" s="10">
        <f t="shared" si="3"/>
        <v>0</v>
      </c>
      <c r="O179" t="s">
        <v>56</v>
      </c>
      <c r="P179" t="s">
        <v>182</v>
      </c>
      <c r="Q179" s="88">
        <v>0</v>
      </c>
      <c r="R179" s="88">
        <v>36</v>
      </c>
      <c r="S179" s="49">
        <v>10.25</v>
      </c>
      <c r="T179" s="44">
        <v>17.083333333333336</v>
      </c>
      <c r="U179" s="45">
        <v>80</v>
      </c>
      <c r="V179" t="s">
        <v>299</v>
      </c>
      <c r="W179" t="s">
        <v>3</v>
      </c>
      <c r="X179" s="84">
        <v>0</v>
      </c>
      <c r="Y179" s="83" t="s">
        <v>5</v>
      </c>
      <c r="Z179" t="s">
        <v>5</v>
      </c>
    </row>
    <row r="180" spans="1:26" x14ac:dyDescent="0.15">
      <c r="A180" s="81" t="s">
        <v>529</v>
      </c>
      <c r="B180" s="79">
        <v>40915</v>
      </c>
      <c r="C180" s="88">
        <v>8</v>
      </c>
      <c r="D180" s="88">
        <v>1</v>
      </c>
      <c r="E180" s="88" t="s">
        <v>553</v>
      </c>
      <c r="F180" s="85" t="s">
        <v>410</v>
      </c>
      <c r="G180" t="s">
        <v>191</v>
      </c>
      <c r="H180" s="10" t="s">
        <v>547</v>
      </c>
      <c r="I180" t="s">
        <v>17</v>
      </c>
      <c r="J180" t="s">
        <v>29</v>
      </c>
      <c r="K180" t="s">
        <v>55</v>
      </c>
      <c r="M180" t="s">
        <v>125</v>
      </c>
      <c r="N180" s="10">
        <f t="shared" si="3"/>
        <v>0</v>
      </c>
      <c r="O180" t="s">
        <v>56</v>
      </c>
      <c r="P180" t="s">
        <v>185</v>
      </c>
      <c r="Q180" s="88">
        <v>0</v>
      </c>
      <c r="R180" s="88">
        <v>32</v>
      </c>
      <c r="S180" s="49">
        <v>10.119999999999999</v>
      </c>
      <c r="T180" s="44">
        <v>18.974999999999998</v>
      </c>
      <c r="U180" s="45">
        <v>45</v>
      </c>
      <c r="V180" t="s">
        <v>497</v>
      </c>
      <c r="W180" t="s">
        <v>3</v>
      </c>
      <c r="X180" s="84">
        <v>0</v>
      </c>
      <c r="Y180" s="83" t="s">
        <v>5</v>
      </c>
      <c r="Z180" t="s">
        <v>5</v>
      </c>
    </row>
    <row r="181" spans="1:26" x14ac:dyDescent="0.15">
      <c r="A181" s="81" t="s">
        <v>530</v>
      </c>
      <c r="B181" s="79">
        <v>40912</v>
      </c>
      <c r="C181" s="88">
        <v>5</v>
      </c>
      <c r="D181" s="88">
        <v>1</v>
      </c>
      <c r="E181" s="88" t="s">
        <v>553</v>
      </c>
      <c r="F181" s="85" t="s">
        <v>410</v>
      </c>
      <c r="G181" t="s">
        <v>192</v>
      </c>
      <c r="H181" s="10" t="s">
        <v>547</v>
      </c>
      <c r="I181" t="s">
        <v>472</v>
      </c>
      <c r="J181" t="s">
        <v>55</v>
      </c>
      <c r="K181" t="s">
        <v>29</v>
      </c>
      <c r="M181" t="s">
        <v>125</v>
      </c>
      <c r="N181" s="10">
        <f t="shared" si="3"/>
        <v>0</v>
      </c>
      <c r="O181" t="s">
        <v>56</v>
      </c>
      <c r="P181" t="s">
        <v>167</v>
      </c>
      <c r="Q181" s="88">
        <v>0</v>
      </c>
      <c r="R181" s="88">
        <v>39</v>
      </c>
      <c r="S181" s="49">
        <v>11.85</v>
      </c>
      <c r="T181" s="44">
        <v>18.23076923076923</v>
      </c>
      <c r="U181" s="45">
        <v>77</v>
      </c>
      <c r="V181" t="s">
        <v>496</v>
      </c>
      <c r="W181" t="s">
        <v>3</v>
      </c>
      <c r="X181" s="84">
        <v>0</v>
      </c>
      <c r="Y181" s="83" t="s">
        <v>5</v>
      </c>
      <c r="Z181" t="s">
        <v>5</v>
      </c>
    </row>
    <row r="182" spans="1:26" x14ac:dyDescent="0.15">
      <c r="A182" s="81" t="s">
        <v>530</v>
      </c>
      <c r="B182" s="79">
        <v>40912</v>
      </c>
      <c r="C182" s="88">
        <v>5</v>
      </c>
      <c r="D182" s="88">
        <v>1</v>
      </c>
      <c r="E182" s="88" t="s">
        <v>553</v>
      </c>
      <c r="F182" s="85" t="s">
        <v>410</v>
      </c>
      <c r="G182" t="s">
        <v>192</v>
      </c>
      <c r="H182" s="10" t="s">
        <v>547</v>
      </c>
      <c r="I182" t="s">
        <v>473</v>
      </c>
      <c r="J182" t="s">
        <v>29</v>
      </c>
      <c r="K182" t="s">
        <v>55</v>
      </c>
      <c r="M182" t="s">
        <v>125</v>
      </c>
      <c r="N182" s="10">
        <f t="shared" si="3"/>
        <v>0</v>
      </c>
      <c r="O182" t="s">
        <v>56</v>
      </c>
      <c r="P182" t="s">
        <v>185</v>
      </c>
      <c r="Q182" s="88">
        <v>0</v>
      </c>
      <c r="R182" s="88">
        <v>32</v>
      </c>
      <c r="S182" s="49">
        <v>11.15</v>
      </c>
      <c r="T182" s="44">
        <v>20.90625</v>
      </c>
      <c r="U182" s="45">
        <v>45</v>
      </c>
      <c r="V182" t="s">
        <v>495</v>
      </c>
      <c r="W182" t="s">
        <v>3</v>
      </c>
      <c r="X182" s="84">
        <v>0</v>
      </c>
      <c r="Y182" s="83" t="s">
        <v>5</v>
      </c>
      <c r="Z182" t="s">
        <v>494</v>
      </c>
    </row>
    <row r="183" spans="1:26" x14ac:dyDescent="0.15">
      <c r="A183" s="81" t="s">
        <v>531</v>
      </c>
      <c r="B183" s="79">
        <v>40910</v>
      </c>
      <c r="C183" s="88">
        <v>3</v>
      </c>
      <c r="D183" s="88">
        <v>1</v>
      </c>
      <c r="E183" s="88" t="s">
        <v>553</v>
      </c>
      <c r="F183" s="85" t="s">
        <v>410</v>
      </c>
      <c r="G183" t="s">
        <v>189</v>
      </c>
      <c r="H183" s="10" t="s">
        <v>546</v>
      </c>
      <c r="I183" t="s">
        <v>475</v>
      </c>
      <c r="J183" t="s">
        <v>490</v>
      </c>
      <c r="K183" t="s">
        <v>29</v>
      </c>
      <c r="M183" t="s">
        <v>321</v>
      </c>
      <c r="N183" s="10">
        <f t="shared" si="3"/>
        <v>0</v>
      </c>
      <c r="O183" t="s">
        <v>0</v>
      </c>
      <c r="P183" t="s">
        <v>170</v>
      </c>
      <c r="Q183" s="88">
        <v>0</v>
      </c>
      <c r="R183" s="88">
        <v>28</v>
      </c>
      <c r="S183" s="49">
        <v>8.24</v>
      </c>
      <c r="T183" s="44">
        <v>17.657142857142858</v>
      </c>
      <c r="U183" s="45">
        <v>70</v>
      </c>
      <c r="V183" t="s">
        <v>274</v>
      </c>
      <c r="W183" t="s">
        <v>3</v>
      </c>
      <c r="X183" s="84">
        <v>0</v>
      </c>
      <c r="Y183" s="83" t="s">
        <v>5</v>
      </c>
      <c r="Z183" t="s">
        <v>491</v>
      </c>
    </row>
    <row r="184" spans="1:26" x14ac:dyDescent="0.15">
      <c r="E184" s="48"/>
      <c r="Q184" s="48">
        <f>SUM(Q2:Q183)</f>
        <v>101</v>
      </c>
      <c r="R184" s="49">
        <f>SUM(R2:R183)</f>
        <v>6532</v>
      </c>
    </row>
    <row r="185" spans="1:26" x14ac:dyDescent="0.15">
      <c r="E185" s="48"/>
    </row>
    <row r="186" spans="1:26" x14ac:dyDescent="0.15">
      <c r="E186" s="48"/>
      <c r="R186" s="49">
        <f>6532/60</f>
        <v>108.86666666666666</v>
      </c>
    </row>
  </sheetData>
  <pageMargins left="0.7" right="0.7" top="0.75" bottom="0.75" header="0.3" footer="0.3"/>
  <pageSetup paperSize="9" orientation="portrait" horizontalDpi="0" verticalDpi="0"/>
  <ignoredErrors>
    <ignoredError sqref="F2:F142 F143:F18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baseColWidth="10" defaultRowHeight="13" x14ac:dyDescent="0.15"/>
  <sheetData>
    <row r="1" spans="1:2" x14ac:dyDescent="0.15">
      <c r="A1" s="51" t="s">
        <v>551</v>
      </c>
      <c r="B1" s="51" t="s">
        <v>552</v>
      </c>
    </row>
    <row r="2" spans="1:2" x14ac:dyDescent="0.15">
      <c r="A2" s="93">
        <v>1</v>
      </c>
      <c r="B2" t="s">
        <v>553</v>
      </c>
    </row>
    <row r="3" spans="1:2" x14ac:dyDescent="0.15">
      <c r="A3" s="93">
        <v>2</v>
      </c>
      <c r="B3" t="s">
        <v>554</v>
      </c>
    </row>
    <row r="4" spans="1:2" x14ac:dyDescent="0.15">
      <c r="A4" s="93">
        <v>3</v>
      </c>
      <c r="B4" t="s">
        <v>555</v>
      </c>
    </row>
    <row r="5" spans="1:2" x14ac:dyDescent="0.15">
      <c r="A5" s="93">
        <v>4</v>
      </c>
      <c r="B5" t="s">
        <v>556</v>
      </c>
    </row>
    <row r="6" spans="1:2" x14ac:dyDescent="0.15">
      <c r="A6" s="93">
        <v>5</v>
      </c>
      <c r="B6" t="s">
        <v>402</v>
      </c>
    </row>
    <row r="7" spans="1:2" x14ac:dyDescent="0.15">
      <c r="A7" s="93">
        <v>6</v>
      </c>
      <c r="B7" t="s">
        <v>557</v>
      </c>
    </row>
    <row r="8" spans="1:2" x14ac:dyDescent="0.15">
      <c r="A8" s="93">
        <v>7</v>
      </c>
      <c r="B8" t="s">
        <v>558</v>
      </c>
    </row>
    <row r="9" spans="1:2" x14ac:dyDescent="0.15">
      <c r="A9" s="93">
        <v>8</v>
      </c>
      <c r="B9" t="s">
        <v>559</v>
      </c>
    </row>
    <row r="10" spans="1:2" x14ac:dyDescent="0.15">
      <c r="A10" s="93">
        <v>9</v>
      </c>
      <c r="B10" t="s">
        <v>560</v>
      </c>
    </row>
    <row r="11" spans="1:2" x14ac:dyDescent="0.15">
      <c r="A11" s="93">
        <v>10</v>
      </c>
      <c r="B11" t="s">
        <v>561</v>
      </c>
    </row>
    <row r="12" spans="1:2" x14ac:dyDescent="0.15">
      <c r="A12" s="93">
        <v>11</v>
      </c>
      <c r="B12" t="s">
        <v>562</v>
      </c>
    </row>
    <row r="13" spans="1:2" x14ac:dyDescent="0.15">
      <c r="A13" s="93">
        <v>12</v>
      </c>
      <c r="B13" t="s">
        <v>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6"/>
  <sheetViews>
    <sheetView topLeftCell="A2" workbookViewId="0">
      <selection activeCell="A6" sqref="A6"/>
    </sheetView>
  </sheetViews>
  <sheetFormatPr baseColWidth="10" defaultRowHeight="13" x14ac:dyDescent="0.15"/>
  <cols>
    <col min="1" max="1" width="16" customWidth="1"/>
    <col min="2" max="2" width="17.1640625" customWidth="1"/>
    <col min="3" max="3" width="17" bestFit="1" customWidth="1"/>
    <col min="6" max="6" width="16.6640625" customWidth="1"/>
    <col min="7" max="7" width="14.6640625" customWidth="1"/>
    <col min="8" max="8" width="16.1640625" customWidth="1"/>
  </cols>
  <sheetData>
    <row r="3" spans="1:6" ht="17" customHeight="1" x14ac:dyDescent="0.15">
      <c r="A3" s="47" t="s">
        <v>388</v>
      </c>
      <c r="B3" t="s">
        <v>537</v>
      </c>
      <c r="C3" t="s">
        <v>538</v>
      </c>
    </row>
    <row r="4" spans="1:6" x14ac:dyDescent="0.15">
      <c r="A4" s="45" t="s">
        <v>410</v>
      </c>
      <c r="B4" s="48">
        <v>2722.9700000000003</v>
      </c>
      <c r="C4" s="48">
        <v>126</v>
      </c>
    </row>
    <row r="5" spans="1:6" x14ac:dyDescent="0.15">
      <c r="A5" s="45" t="s">
        <v>411</v>
      </c>
      <c r="B5" s="48">
        <v>1217.42</v>
      </c>
      <c r="C5" s="48">
        <v>51</v>
      </c>
    </row>
    <row r="6" spans="1:6" x14ac:dyDescent="0.15">
      <c r="A6" s="57" t="s">
        <v>398</v>
      </c>
      <c r="B6" s="48">
        <v>217.35</v>
      </c>
      <c r="C6" s="48">
        <v>11</v>
      </c>
      <c r="E6" s="86">
        <v>17</v>
      </c>
    </row>
    <row r="7" spans="1:6" x14ac:dyDescent="0.15">
      <c r="A7" s="64" t="s">
        <v>233</v>
      </c>
      <c r="B7" s="48">
        <v>27.15</v>
      </c>
      <c r="C7" s="48">
        <v>2</v>
      </c>
      <c r="E7" s="86">
        <v>21</v>
      </c>
    </row>
    <row r="8" spans="1:6" x14ac:dyDescent="0.15">
      <c r="A8" s="64" t="s">
        <v>232</v>
      </c>
      <c r="B8" s="48">
        <v>29.27</v>
      </c>
      <c r="C8" s="48">
        <v>2</v>
      </c>
      <c r="E8" s="86">
        <v>13</v>
      </c>
    </row>
    <row r="9" spans="1:6" x14ac:dyDescent="0.15">
      <c r="A9" s="64" t="s">
        <v>231</v>
      </c>
      <c r="B9" s="48">
        <v>67.02</v>
      </c>
      <c r="C9" s="48">
        <v>2</v>
      </c>
      <c r="E9" s="86">
        <v>18</v>
      </c>
    </row>
    <row r="10" spans="1:6" x14ac:dyDescent="0.15">
      <c r="A10" s="64" t="s">
        <v>230</v>
      </c>
      <c r="B10" s="48">
        <v>27.53</v>
      </c>
      <c r="C10" s="48">
        <v>2</v>
      </c>
      <c r="E10">
        <f>SUM(E6:E9)</f>
        <v>69</v>
      </c>
      <c r="F10">
        <f>69/4</f>
        <v>17.25</v>
      </c>
    </row>
    <row r="11" spans="1:6" x14ac:dyDescent="0.15">
      <c r="A11" s="64" t="s">
        <v>229</v>
      </c>
      <c r="B11" s="48">
        <v>26.380000000000003</v>
      </c>
      <c r="C11" s="48">
        <v>2</v>
      </c>
    </row>
    <row r="12" spans="1:6" x14ac:dyDescent="0.15">
      <c r="A12" s="64" t="s">
        <v>228</v>
      </c>
      <c r="B12" s="48">
        <v>40</v>
      </c>
      <c r="C12" s="48">
        <v>1</v>
      </c>
      <c r="E12" s="86">
        <v>5</v>
      </c>
    </row>
    <row r="13" spans="1:6" x14ac:dyDescent="0.15">
      <c r="A13" s="57" t="s">
        <v>399</v>
      </c>
      <c r="B13" s="48">
        <v>90.47</v>
      </c>
      <c r="C13" s="48">
        <v>6</v>
      </c>
      <c r="E13" s="86">
        <v>8</v>
      </c>
    </row>
    <row r="14" spans="1:6" x14ac:dyDescent="0.15">
      <c r="A14" s="64" t="s">
        <v>227</v>
      </c>
      <c r="B14" s="48">
        <v>37.799999999999997</v>
      </c>
      <c r="C14" s="48">
        <v>1</v>
      </c>
      <c r="E14" s="86">
        <v>10</v>
      </c>
    </row>
    <row r="15" spans="1:6" x14ac:dyDescent="0.15">
      <c r="A15" s="64" t="s">
        <v>226</v>
      </c>
      <c r="B15" s="48">
        <v>26.36</v>
      </c>
      <c r="C15" s="48">
        <v>2</v>
      </c>
      <c r="E15" s="86">
        <v>9</v>
      </c>
    </row>
    <row r="16" spans="1:6" x14ac:dyDescent="0.15">
      <c r="A16" s="64" t="s">
        <v>225</v>
      </c>
      <c r="B16" s="48">
        <v>26.31</v>
      </c>
      <c r="C16" s="48">
        <v>3</v>
      </c>
      <c r="E16">
        <f>SUM(E12:E15)</f>
        <v>32</v>
      </c>
      <c r="F16">
        <f>32/4</f>
        <v>8</v>
      </c>
    </row>
    <row r="17" spans="1:3" x14ac:dyDescent="0.15">
      <c r="A17" s="57" t="s">
        <v>400</v>
      </c>
      <c r="B17" s="48">
        <v>25.38</v>
      </c>
      <c r="C17" s="48">
        <v>2</v>
      </c>
    </row>
    <row r="18" spans="1:3" x14ac:dyDescent="0.15">
      <c r="A18" s="64" t="s">
        <v>224</v>
      </c>
      <c r="B18" s="48">
        <v>25.38</v>
      </c>
      <c r="C18" s="48">
        <v>2</v>
      </c>
    </row>
    <row r="19" spans="1:3" x14ac:dyDescent="0.15">
      <c r="A19" s="57" t="s">
        <v>401</v>
      </c>
      <c r="B19" s="48">
        <v>108.92999999999999</v>
      </c>
      <c r="C19" s="48">
        <v>4</v>
      </c>
    </row>
    <row r="20" spans="1:3" x14ac:dyDescent="0.15">
      <c r="A20" s="64" t="s">
        <v>223</v>
      </c>
      <c r="B20" s="48">
        <v>50.82</v>
      </c>
      <c r="C20" s="48">
        <v>1</v>
      </c>
    </row>
    <row r="21" spans="1:3" x14ac:dyDescent="0.15">
      <c r="A21" s="64" t="s">
        <v>222</v>
      </c>
      <c r="B21" s="48">
        <v>24.310000000000002</v>
      </c>
      <c r="C21" s="48">
        <v>2</v>
      </c>
    </row>
    <row r="22" spans="1:3" x14ac:dyDescent="0.15">
      <c r="A22" s="64" t="s">
        <v>221</v>
      </c>
      <c r="B22" s="48">
        <v>33.799999999999997</v>
      </c>
      <c r="C22" s="48">
        <v>1</v>
      </c>
    </row>
    <row r="23" spans="1:3" x14ac:dyDescent="0.15">
      <c r="A23" s="57" t="s">
        <v>402</v>
      </c>
      <c r="B23" s="48">
        <v>180.51999999999998</v>
      </c>
      <c r="C23" s="48">
        <v>9</v>
      </c>
    </row>
    <row r="24" spans="1:3" x14ac:dyDescent="0.15">
      <c r="A24" s="64" t="s">
        <v>220</v>
      </c>
      <c r="B24" s="48">
        <v>9.49</v>
      </c>
      <c r="C24" s="48">
        <v>1</v>
      </c>
    </row>
    <row r="25" spans="1:3" x14ac:dyDescent="0.15">
      <c r="A25" s="64" t="s">
        <v>219</v>
      </c>
      <c r="B25" s="48">
        <v>27.82</v>
      </c>
      <c r="C25" s="48">
        <v>2</v>
      </c>
    </row>
    <row r="26" spans="1:3" x14ac:dyDescent="0.15">
      <c r="A26" s="64" t="s">
        <v>218</v>
      </c>
      <c r="B26" s="48">
        <v>64.63</v>
      </c>
      <c r="C26" s="48">
        <v>2</v>
      </c>
    </row>
    <row r="27" spans="1:3" x14ac:dyDescent="0.15">
      <c r="A27" s="64" t="s">
        <v>217</v>
      </c>
      <c r="B27" s="48">
        <v>27.68</v>
      </c>
      <c r="C27" s="48">
        <v>2</v>
      </c>
    </row>
    <row r="28" spans="1:3" x14ac:dyDescent="0.15">
      <c r="A28" s="64" t="s">
        <v>216</v>
      </c>
      <c r="B28" s="48">
        <v>50.9</v>
      </c>
      <c r="C28" s="48">
        <v>2</v>
      </c>
    </row>
    <row r="29" spans="1:3" x14ac:dyDescent="0.15">
      <c r="A29" s="57" t="s">
        <v>403</v>
      </c>
      <c r="B29" s="48">
        <v>133.66</v>
      </c>
      <c r="C29" s="48">
        <v>8</v>
      </c>
    </row>
    <row r="30" spans="1:3" x14ac:dyDescent="0.15">
      <c r="A30" s="64" t="s">
        <v>215</v>
      </c>
      <c r="B30" s="48">
        <v>45.64</v>
      </c>
      <c r="C30" s="48">
        <v>1</v>
      </c>
    </row>
    <row r="31" spans="1:3" x14ac:dyDescent="0.15">
      <c r="A31" s="64" t="s">
        <v>214</v>
      </c>
      <c r="B31" s="48">
        <v>26.98</v>
      </c>
      <c r="C31" s="48">
        <v>2</v>
      </c>
    </row>
    <row r="32" spans="1:3" x14ac:dyDescent="0.15">
      <c r="A32" s="64" t="s">
        <v>213</v>
      </c>
      <c r="B32" s="48">
        <v>24.47</v>
      </c>
      <c r="C32" s="48">
        <v>2</v>
      </c>
    </row>
    <row r="33" spans="1:3" x14ac:dyDescent="0.15">
      <c r="A33" s="64" t="s">
        <v>212</v>
      </c>
      <c r="B33" s="48">
        <v>24.950000000000003</v>
      </c>
      <c r="C33" s="48">
        <v>2</v>
      </c>
    </row>
    <row r="34" spans="1:3" x14ac:dyDescent="0.15">
      <c r="A34" s="64" t="s">
        <v>211</v>
      </c>
      <c r="B34" s="48">
        <v>11.62</v>
      </c>
      <c r="C34" s="48">
        <v>1</v>
      </c>
    </row>
    <row r="35" spans="1:3" x14ac:dyDescent="0.15">
      <c r="A35" s="57" t="s">
        <v>404</v>
      </c>
      <c r="B35" s="48">
        <v>120.5</v>
      </c>
      <c r="C35" s="48">
        <v>3</v>
      </c>
    </row>
    <row r="36" spans="1:3" x14ac:dyDescent="0.15">
      <c r="A36" s="64" t="s">
        <v>210</v>
      </c>
      <c r="B36" s="48">
        <v>26.56</v>
      </c>
      <c r="C36" s="48">
        <v>1</v>
      </c>
    </row>
    <row r="37" spans="1:3" x14ac:dyDescent="0.15">
      <c r="A37" s="64" t="s">
        <v>209</v>
      </c>
      <c r="B37" s="48">
        <v>38.99</v>
      </c>
      <c r="C37" s="48">
        <v>1</v>
      </c>
    </row>
    <row r="38" spans="1:3" x14ac:dyDescent="0.15">
      <c r="A38" s="64" t="s">
        <v>208</v>
      </c>
      <c r="B38" s="48">
        <v>54.95</v>
      </c>
      <c r="C38" s="48">
        <v>1</v>
      </c>
    </row>
    <row r="39" spans="1:3" x14ac:dyDescent="0.15">
      <c r="A39" s="57" t="s">
        <v>405</v>
      </c>
      <c r="B39" s="48">
        <v>115.78999999999999</v>
      </c>
      <c r="C39" s="48">
        <v>3</v>
      </c>
    </row>
    <row r="40" spans="1:3" x14ac:dyDescent="0.15">
      <c r="A40" s="64" t="s">
        <v>207</v>
      </c>
      <c r="B40" s="48">
        <v>47.05</v>
      </c>
      <c r="C40" s="48">
        <v>1</v>
      </c>
    </row>
    <row r="41" spans="1:3" x14ac:dyDescent="0.15">
      <c r="A41" s="64" t="s">
        <v>206</v>
      </c>
      <c r="B41" s="48">
        <v>36.409999999999997</v>
      </c>
      <c r="C41" s="48">
        <v>1</v>
      </c>
    </row>
    <row r="42" spans="1:3" x14ac:dyDescent="0.15">
      <c r="A42" s="64" t="s">
        <v>205</v>
      </c>
      <c r="B42" s="48">
        <v>32.33</v>
      </c>
      <c r="C42" s="48">
        <v>1</v>
      </c>
    </row>
    <row r="43" spans="1:3" x14ac:dyDescent="0.15">
      <c r="A43" s="57" t="s">
        <v>406</v>
      </c>
      <c r="B43" s="48">
        <v>136.63999999999999</v>
      </c>
      <c r="C43" s="48">
        <v>2</v>
      </c>
    </row>
    <row r="44" spans="1:3" x14ac:dyDescent="0.15">
      <c r="A44" s="64" t="s">
        <v>204</v>
      </c>
      <c r="B44" s="48">
        <v>96.64</v>
      </c>
      <c r="C44" s="48">
        <v>1</v>
      </c>
    </row>
    <row r="45" spans="1:3" x14ac:dyDescent="0.15">
      <c r="A45" s="64" t="s">
        <v>203</v>
      </c>
      <c r="B45" s="48">
        <v>40</v>
      </c>
      <c r="C45" s="48">
        <v>1</v>
      </c>
    </row>
    <row r="46" spans="1:3" x14ac:dyDescent="0.15">
      <c r="A46" s="57" t="s">
        <v>407</v>
      </c>
      <c r="B46" s="48">
        <v>39.61</v>
      </c>
      <c r="C46" s="48">
        <v>1</v>
      </c>
    </row>
    <row r="47" spans="1:3" x14ac:dyDescent="0.15">
      <c r="A47" s="64" t="s">
        <v>202</v>
      </c>
      <c r="B47" s="48">
        <v>39.61</v>
      </c>
      <c r="C47" s="48">
        <v>1</v>
      </c>
    </row>
    <row r="48" spans="1:3" x14ac:dyDescent="0.15">
      <c r="A48" s="57" t="s">
        <v>409</v>
      </c>
      <c r="B48" s="48">
        <v>48.57</v>
      </c>
      <c r="C48" s="48">
        <v>2</v>
      </c>
    </row>
    <row r="49" spans="1:3" x14ac:dyDescent="0.15">
      <c r="A49" s="64" t="s">
        <v>201</v>
      </c>
      <c r="B49" s="48">
        <v>37.39</v>
      </c>
      <c r="C49" s="48">
        <v>1</v>
      </c>
    </row>
    <row r="50" spans="1:3" x14ac:dyDescent="0.15">
      <c r="A50" s="64" t="s">
        <v>200</v>
      </c>
      <c r="B50" s="48">
        <v>11.18</v>
      </c>
      <c r="C50" s="48">
        <v>1</v>
      </c>
    </row>
    <row r="51" spans="1:3" x14ac:dyDescent="0.15">
      <c r="A51" s="45" t="s">
        <v>412</v>
      </c>
      <c r="B51" s="48">
        <v>311.89</v>
      </c>
      <c r="C51" s="48">
        <v>5</v>
      </c>
    </row>
    <row r="52" spans="1:3" x14ac:dyDescent="0.15">
      <c r="A52" s="57" t="s">
        <v>398</v>
      </c>
      <c r="B52" s="48">
        <v>311.89</v>
      </c>
      <c r="C52" s="48">
        <v>5</v>
      </c>
    </row>
    <row r="53" spans="1:3" x14ac:dyDescent="0.15">
      <c r="A53" s="64" t="s">
        <v>199</v>
      </c>
      <c r="B53" s="48">
        <v>13.65</v>
      </c>
      <c r="C53" s="48">
        <v>1</v>
      </c>
    </row>
    <row r="54" spans="1:3" x14ac:dyDescent="0.15">
      <c r="A54" s="64" t="s">
        <v>198</v>
      </c>
      <c r="B54" s="48">
        <v>45.73</v>
      </c>
      <c r="C54" s="48">
        <v>1</v>
      </c>
    </row>
    <row r="55" spans="1:3" x14ac:dyDescent="0.15">
      <c r="A55" s="64" t="s">
        <v>197</v>
      </c>
      <c r="B55" s="48">
        <v>74.08</v>
      </c>
      <c r="C55" s="48">
        <v>1</v>
      </c>
    </row>
    <row r="56" spans="1:3" x14ac:dyDescent="0.15">
      <c r="A56" s="64" t="s">
        <v>196</v>
      </c>
      <c r="B56" s="48">
        <v>104.11</v>
      </c>
      <c r="C56" s="48">
        <v>1</v>
      </c>
    </row>
    <row r="57" spans="1:3" x14ac:dyDescent="0.15">
      <c r="A57" s="64" t="s">
        <v>195</v>
      </c>
      <c r="B57" s="48">
        <v>74.319999999999993</v>
      </c>
      <c r="C57" s="48">
        <v>1</v>
      </c>
    </row>
    <row r="58" spans="1:3" x14ac:dyDescent="0.15">
      <c r="A58" s="45" t="s">
        <v>389</v>
      </c>
      <c r="B58" s="48">
        <v>4252.28</v>
      </c>
      <c r="C58" s="48">
        <v>182</v>
      </c>
    </row>
    <row r="125" ht="14" thickBot="1" x14ac:dyDescent="0.2"/>
    <row r="126" ht="14" thickTop="1" x14ac:dyDescent="0.1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97" zoomScaleNormal="97" zoomScalePageLayoutView="97" workbookViewId="0">
      <selection activeCell="B3" sqref="B3"/>
    </sheetView>
  </sheetViews>
  <sheetFormatPr baseColWidth="10" defaultRowHeight="13" x14ac:dyDescent="0.15"/>
  <cols>
    <col min="1" max="1" width="17.1640625" customWidth="1"/>
    <col min="2" max="2" width="14.1640625" customWidth="1"/>
    <col min="3" max="3" width="11.83203125" customWidth="1"/>
    <col min="6" max="6" width="20.5" customWidth="1"/>
    <col min="7" max="7" width="16.5" customWidth="1"/>
    <col min="8" max="8" width="15.83203125" customWidth="1"/>
    <col min="9" max="9" width="17" customWidth="1"/>
    <col min="10" max="10" width="19.83203125" customWidth="1"/>
    <col min="11" max="11" width="18.1640625" customWidth="1"/>
    <col min="12" max="12" width="21.1640625" customWidth="1"/>
    <col min="13" max="13" width="12.33203125" bestFit="1" customWidth="1"/>
    <col min="14" max="14" width="17.6640625" customWidth="1"/>
    <col min="15" max="15" width="12.1640625" customWidth="1"/>
    <col min="16" max="16" width="11.83203125" bestFit="1" customWidth="1"/>
    <col min="17" max="17" width="14.5" customWidth="1"/>
    <col min="18" max="18" width="11.83203125" bestFit="1" customWidth="1"/>
    <col min="19" max="19" width="21.6640625" customWidth="1"/>
    <col min="20" max="20" width="19.1640625" customWidth="1"/>
    <col min="21" max="21" width="30.1640625" customWidth="1"/>
  </cols>
  <sheetData>
    <row r="1" spans="1:21" ht="15" x14ac:dyDescent="0.15">
      <c r="A1" s="63" t="s">
        <v>70</v>
      </c>
      <c r="B1" s="63" t="s">
        <v>448</v>
      </c>
      <c r="C1" s="52" t="s">
        <v>395</v>
      </c>
      <c r="D1" s="52" t="s">
        <v>415</v>
      </c>
      <c r="E1" s="12" t="s">
        <v>130</v>
      </c>
      <c r="F1" s="12" t="s">
        <v>71</v>
      </c>
      <c r="G1" s="12" t="s">
        <v>127</v>
      </c>
      <c r="H1" s="12" t="s">
        <v>267</v>
      </c>
      <c r="I1" s="12" t="s">
        <v>269</v>
      </c>
      <c r="J1" s="12" t="s">
        <v>128</v>
      </c>
      <c r="K1" s="12" t="s">
        <v>413</v>
      </c>
      <c r="L1" s="13" t="s">
        <v>129</v>
      </c>
      <c r="M1" s="12" t="s">
        <v>268</v>
      </c>
      <c r="N1" s="12" t="s">
        <v>186</v>
      </c>
      <c r="O1" s="12" t="s">
        <v>187</v>
      </c>
      <c r="P1" s="12" t="s">
        <v>312</v>
      </c>
      <c r="Q1" s="13" t="s">
        <v>69</v>
      </c>
      <c r="R1" s="13" t="s">
        <v>132</v>
      </c>
      <c r="S1" s="14" t="s">
        <v>131</v>
      </c>
      <c r="T1" s="13" t="s">
        <v>67</v>
      </c>
      <c r="U1" s="13" t="s">
        <v>68</v>
      </c>
    </row>
    <row r="2" spans="1:21" x14ac:dyDescent="0.15">
      <c r="A2" s="42" t="s">
        <v>419</v>
      </c>
      <c r="B2" s="53" t="str">
        <f>RIGHT(A2,10)</f>
        <v>11/03/2016</v>
      </c>
      <c r="C2" s="79">
        <v>40978</v>
      </c>
      <c r="D2" t="str">
        <f>RIGHT(A2,4)</f>
        <v>2016</v>
      </c>
      <c r="E2" t="str">
        <f>LEFT(A2,3)</f>
        <v>Fri</v>
      </c>
      <c r="F2" s="53" t="s">
        <v>442</v>
      </c>
      <c r="G2" t="s">
        <v>55</v>
      </c>
      <c r="H2" t="s">
        <v>29</v>
      </c>
      <c r="J2" s="42" t="s">
        <v>125</v>
      </c>
      <c r="L2" t="str">
        <f>IF(J2="commute","oneway","roundtrip")</f>
        <v>oneway</v>
      </c>
      <c r="M2" s="48" t="s">
        <v>482</v>
      </c>
      <c r="N2">
        <v>15.96</v>
      </c>
      <c r="O2" s="49">
        <v>17.410909090909094</v>
      </c>
      <c r="P2" t="s">
        <v>420</v>
      </c>
      <c r="R2" t="s">
        <v>3</v>
      </c>
    </row>
    <row r="3" spans="1:21" x14ac:dyDescent="0.15">
      <c r="A3" s="53" t="s">
        <v>419</v>
      </c>
      <c r="B3" s="53" t="str">
        <f>RIGHT(A3,10)</f>
        <v>11/03/2016</v>
      </c>
      <c r="C3" s="79">
        <v>40978</v>
      </c>
      <c r="D3" t="str">
        <f t="shared" ref="D3:D43" si="0">RIGHT(A3,4)</f>
        <v>2016</v>
      </c>
      <c r="E3" t="str">
        <f t="shared" ref="E3:E43" si="1">LEFT(A3,3)</f>
        <v>Fri</v>
      </c>
      <c r="F3" s="53" t="s">
        <v>17</v>
      </c>
      <c r="G3" t="s">
        <v>29</v>
      </c>
      <c r="H3" t="s">
        <v>55</v>
      </c>
      <c r="J3" s="42" t="s">
        <v>125</v>
      </c>
      <c r="L3" t="str">
        <f t="shared" ref="L3:L43" si="2">IF(J3="commute","oneway","roundtrip")</f>
        <v>oneway</v>
      </c>
      <c r="M3" s="48" t="s">
        <v>169</v>
      </c>
      <c r="N3">
        <v>10.45</v>
      </c>
      <c r="O3" s="49">
        <v>17.914285714285711</v>
      </c>
      <c r="P3" t="s">
        <v>421</v>
      </c>
      <c r="R3" t="s">
        <v>3</v>
      </c>
    </row>
    <row r="4" spans="1:21" ht="26" x14ac:dyDescent="0.15">
      <c r="A4" s="53" t="s">
        <v>422</v>
      </c>
      <c r="B4" s="53" t="str">
        <f t="shared" ref="B4:B43" si="3">RIGHT(A4,10)</f>
        <v>07/03/2016</v>
      </c>
      <c r="C4" s="79">
        <v>40974</v>
      </c>
      <c r="D4" t="str">
        <f t="shared" si="0"/>
        <v>2016</v>
      </c>
      <c r="E4" t="str">
        <f t="shared" si="1"/>
        <v>Mon</v>
      </c>
      <c r="F4" s="53" t="s">
        <v>478</v>
      </c>
      <c r="G4" t="s">
        <v>55</v>
      </c>
      <c r="H4" t="s">
        <v>29</v>
      </c>
      <c r="J4" s="42" t="s">
        <v>125</v>
      </c>
      <c r="L4" t="str">
        <f t="shared" si="2"/>
        <v>oneway</v>
      </c>
      <c r="M4" s="48" t="s">
        <v>185</v>
      </c>
      <c r="N4">
        <v>10.96</v>
      </c>
      <c r="O4" s="49">
        <v>20.55</v>
      </c>
      <c r="P4" t="s">
        <v>423</v>
      </c>
      <c r="Q4" t="s">
        <v>275</v>
      </c>
      <c r="R4" t="s">
        <v>3</v>
      </c>
      <c r="U4" t="s">
        <v>506</v>
      </c>
    </row>
    <row r="5" spans="1:21" x14ac:dyDescent="0.15">
      <c r="A5" s="53" t="s">
        <v>422</v>
      </c>
      <c r="B5" s="53" t="str">
        <f t="shared" si="3"/>
        <v>07/03/2016</v>
      </c>
      <c r="C5" s="79">
        <v>40974</v>
      </c>
      <c r="D5" t="str">
        <f t="shared" si="0"/>
        <v>2016</v>
      </c>
      <c r="E5" t="str">
        <f t="shared" si="1"/>
        <v>Mon</v>
      </c>
      <c r="F5" s="53" t="s">
        <v>477</v>
      </c>
      <c r="G5" t="s">
        <v>29</v>
      </c>
      <c r="H5" t="s">
        <v>55</v>
      </c>
      <c r="J5" s="42" t="s">
        <v>125</v>
      </c>
      <c r="L5" t="str">
        <f t="shared" si="2"/>
        <v>oneway</v>
      </c>
      <c r="M5" s="48" t="s">
        <v>357</v>
      </c>
      <c r="N5">
        <v>10.8</v>
      </c>
      <c r="O5" s="49">
        <v>22.344827586206897</v>
      </c>
      <c r="P5" t="s">
        <v>421</v>
      </c>
      <c r="Q5" t="s">
        <v>275</v>
      </c>
      <c r="R5" t="s">
        <v>3</v>
      </c>
    </row>
    <row r="6" spans="1:21" x14ac:dyDescent="0.15">
      <c r="A6" s="53" t="s">
        <v>424</v>
      </c>
      <c r="B6" s="53" t="str">
        <f t="shared" si="3"/>
        <v>29/02/2016</v>
      </c>
      <c r="C6" s="79">
        <v>40967</v>
      </c>
      <c r="D6" t="str">
        <f t="shared" si="0"/>
        <v>2016</v>
      </c>
      <c r="E6" t="str">
        <f t="shared" si="1"/>
        <v>Mon</v>
      </c>
      <c r="F6" s="53" t="s">
        <v>16</v>
      </c>
      <c r="G6" t="s">
        <v>55</v>
      </c>
      <c r="H6" t="s">
        <v>29</v>
      </c>
      <c r="J6" s="42" t="s">
        <v>125</v>
      </c>
      <c r="L6" t="str">
        <f t="shared" si="2"/>
        <v>oneway</v>
      </c>
      <c r="M6" s="48" t="s">
        <v>139</v>
      </c>
      <c r="N6">
        <v>15.98</v>
      </c>
      <c r="O6" s="49">
        <v>21.306666666666668</v>
      </c>
      <c r="P6" t="s">
        <v>425</v>
      </c>
      <c r="Q6" t="s">
        <v>497</v>
      </c>
      <c r="R6" t="s">
        <v>3</v>
      </c>
    </row>
    <row r="7" spans="1:21" x14ac:dyDescent="0.15">
      <c r="A7" s="53" t="s">
        <v>424</v>
      </c>
      <c r="B7" s="53" t="str">
        <f t="shared" si="3"/>
        <v>29/02/2016</v>
      </c>
      <c r="C7" s="79">
        <v>40967</v>
      </c>
      <c r="D7" t="str">
        <f t="shared" si="0"/>
        <v>2016</v>
      </c>
      <c r="E7" t="str">
        <f t="shared" si="1"/>
        <v>Mon</v>
      </c>
      <c r="F7" s="53" t="s">
        <v>17</v>
      </c>
      <c r="G7" t="s">
        <v>29</v>
      </c>
      <c r="H7" t="s">
        <v>55</v>
      </c>
      <c r="J7" s="42" t="s">
        <v>125</v>
      </c>
      <c r="L7" t="str">
        <f t="shared" si="2"/>
        <v>oneway</v>
      </c>
      <c r="M7" s="48" t="s">
        <v>182</v>
      </c>
      <c r="N7">
        <v>11.02</v>
      </c>
      <c r="O7" s="49">
        <v>18.366666666666667</v>
      </c>
      <c r="P7" t="s">
        <v>421</v>
      </c>
      <c r="R7" t="s">
        <v>3</v>
      </c>
    </row>
    <row r="8" spans="1:21" x14ac:dyDescent="0.15">
      <c r="A8" s="53" t="s">
        <v>426</v>
      </c>
      <c r="B8" s="53" t="str">
        <f t="shared" si="3"/>
        <v>24/02/2016</v>
      </c>
      <c r="C8" s="79">
        <v>40962</v>
      </c>
      <c r="D8" t="str">
        <f t="shared" si="0"/>
        <v>2016</v>
      </c>
      <c r="E8" t="str">
        <f t="shared" si="1"/>
        <v>Wed</v>
      </c>
      <c r="F8" s="53" t="s">
        <v>16</v>
      </c>
      <c r="G8" t="s">
        <v>55</v>
      </c>
      <c r="H8" t="s">
        <v>29</v>
      </c>
      <c r="J8" s="42" t="s">
        <v>125</v>
      </c>
      <c r="L8" t="str">
        <f t="shared" si="2"/>
        <v>oneway</v>
      </c>
      <c r="M8" s="48" t="s">
        <v>172</v>
      </c>
      <c r="N8">
        <v>11.92</v>
      </c>
      <c r="O8" s="49">
        <v>17.880000000000003</v>
      </c>
      <c r="P8" t="s">
        <v>427</v>
      </c>
      <c r="Q8" t="s">
        <v>274</v>
      </c>
      <c r="R8" t="s">
        <v>3</v>
      </c>
    </row>
    <row r="9" spans="1:21" x14ac:dyDescent="0.15">
      <c r="A9" s="53" t="s">
        <v>426</v>
      </c>
      <c r="B9" s="53" t="str">
        <f t="shared" si="3"/>
        <v>24/02/2016</v>
      </c>
      <c r="C9" s="79">
        <v>40962</v>
      </c>
      <c r="D9" t="str">
        <f t="shared" si="0"/>
        <v>2016</v>
      </c>
      <c r="E9" t="str">
        <f t="shared" si="1"/>
        <v>Wed</v>
      </c>
      <c r="F9" s="53" t="s">
        <v>428</v>
      </c>
      <c r="G9" t="s">
        <v>29</v>
      </c>
      <c r="H9" t="s">
        <v>55</v>
      </c>
      <c r="J9" s="42" t="s">
        <v>125</v>
      </c>
      <c r="L9" t="str">
        <f t="shared" si="2"/>
        <v>oneway</v>
      </c>
      <c r="M9" s="48" t="s">
        <v>166</v>
      </c>
      <c r="N9">
        <v>10.08</v>
      </c>
      <c r="O9" s="49">
        <v>17.788235294117648</v>
      </c>
      <c r="P9" t="s">
        <v>421</v>
      </c>
      <c r="R9" t="s">
        <v>3</v>
      </c>
    </row>
    <row r="10" spans="1:21" x14ac:dyDescent="0.15">
      <c r="A10" s="53" t="s">
        <v>429</v>
      </c>
      <c r="B10" s="53" t="str">
        <f t="shared" si="3"/>
        <v>21/02/2016</v>
      </c>
      <c r="C10" s="79">
        <v>40959</v>
      </c>
      <c r="D10" t="str">
        <f t="shared" si="0"/>
        <v>2016</v>
      </c>
      <c r="E10" t="str">
        <f t="shared" si="1"/>
        <v>Sun</v>
      </c>
      <c r="F10" s="53" t="s">
        <v>430</v>
      </c>
      <c r="G10" t="s">
        <v>29</v>
      </c>
      <c r="H10" t="s">
        <v>481</v>
      </c>
      <c r="J10" s="42" t="s">
        <v>320</v>
      </c>
      <c r="L10" t="str">
        <f t="shared" si="2"/>
        <v>roundtrip</v>
      </c>
      <c r="M10" s="42" t="s">
        <v>483</v>
      </c>
      <c r="N10">
        <v>52.23</v>
      </c>
      <c r="O10" s="49">
        <v>25.070399999999996</v>
      </c>
      <c r="P10" t="s">
        <v>431</v>
      </c>
      <c r="Q10" t="s">
        <v>489</v>
      </c>
      <c r="R10" t="s">
        <v>3</v>
      </c>
      <c r="T10" t="s">
        <v>47</v>
      </c>
    </row>
    <row r="11" spans="1:21" x14ac:dyDescent="0.15">
      <c r="A11" s="53" t="s">
        <v>432</v>
      </c>
      <c r="B11" s="53" t="str">
        <f t="shared" si="3"/>
        <v>19/02/2016</v>
      </c>
      <c r="C11" s="79">
        <v>40957</v>
      </c>
      <c r="D11" t="str">
        <f t="shared" si="0"/>
        <v>2016</v>
      </c>
      <c r="E11" t="str">
        <f t="shared" si="1"/>
        <v>Fri</v>
      </c>
      <c r="F11" s="53" t="s">
        <v>26</v>
      </c>
      <c r="G11" t="s">
        <v>55</v>
      </c>
      <c r="H11" t="s">
        <v>29</v>
      </c>
      <c r="J11" s="42" t="s">
        <v>125</v>
      </c>
      <c r="L11" t="str">
        <f t="shared" si="2"/>
        <v>oneway</v>
      </c>
      <c r="M11" s="48" t="s">
        <v>182</v>
      </c>
      <c r="N11">
        <v>11.18</v>
      </c>
      <c r="O11" s="49">
        <v>18.633333333333333</v>
      </c>
      <c r="P11" t="s">
        <v>433</v>
      </c>
      <c r="R11" t="s">
        <v>3</v>
      </c>
    </row>
    <row r="12" spans="1:21" x14ac:dyDescent="0.15">
      <c r="A12" s="53" t="s">
        <v>432</v>
      </c>
      <c r="B12" s="53" t="str">
        <f t="shared" si="3"/>
        <v>19/02/2016</v>
      </c>
      <c r="C12" s="79">
        <v>40957</v>
      </c>
      <c r="D12" t="str">
        <f t="shared" si="0"/>
        <v>2016</v>
      </c>
      <c r="E12" t="str">
        <f t="shared" si="1"/>
        <v>Fri</v>
      </c>
      <c r="F12" s="53" t="s">
        <v>17</v>
      </c>
      <c r="G12" t="s">
        <v>29</v>
      </c>
      <c r="H12" t="s">
        <v>55</v>
      </c>
      <c r="J12" s="42" t="s">
        <v>125</v>
      </c>
      <c r="L12" t="str">
        <f t="shared" si="2"/>
        <v>oneway</v>
      </c>
      <c r="M12" s="48" t="s">
        <v>171</v>
      </c>
      <c r="N12">
        <v>9.93</v>
      </c>
      <c r="O12" s="49">
        <v>19.86</v>
      </c>
      <c r="P12" t="s">
        <v>421</v>
      </c>
      <c r="R12" t="s">
        <v>3</v>
      </c>
    </row>
    <row r="13" spans="1:21" x14ac:dyDescent="0.15">
      <c r="A13" s="53" t="s">
        <v>434</v>
      </c>
      <c r="B13" s="53" t="str">
        <f t="shared" si="3"/>
        <v>17/02/2016</v>
      </c>
      <c r="C13" s="79">
        <v>40955</v>
      </c>
      <c r="D13" t="str">
        <f t="shared" si="0"/>
        <v>2016</v>
      </c>
      <c r="E13" t="str">
        <f t="shared" si="1"/>
        <v>Wed</v>
      </c>
      <c r="F13" s="53" t="s">
        <v>16</v>
      </c>
      <c r="G13" t="s">
        <v>55</v>
      </c>
      <c r="H13" t="s">
        <v>29</v>
      </c>
      <c r="J13" s="42" t="s">
        <v>125</v>
      </c>
      <c r="L13" t="str">
        <f t="shared" si="2"/>
        <v>oneway</v>
      </c>
      <c r="M13" s="48" t="s">
        <v>140</v>
      </c>
      <c r="N13">
        <v>10.49</v>
      </c>
      <c r="O13" s="49">
        <v>14.985714285714288</v>
      </c>
      <c r="P13" t="s">
        <v>435</v>
      </c>
      <c r="R13" t="s">
        <v>3</v>
      </c>
    </row>
    <row r="14" spans="1:21" x14ac:dyDescent="0.15">
      <c r="A14" s="53" t="s">
        <v>434</v>
      </c>
      <c r="B14" s="53" t="str">
        <f t="shared" si="3"/>
        <v>17/02/2016</v>
      </c>
      <c r="C14" s="79">
        <v>40955</v>
      </c>
      <c r="D14" t="str">
        <f t="shared" si="0"/>
        <v>2016</v>
      </c>
      <c r="E14" t="str">
        <f t="shared" si="1"/>
        <v>Wed</v>
      </c>
      <c r="F14" s="53" t="s">
        <v>17</v>
      </c>
      <c r="G14" t="s">
        <v>29</v>
      </c>
      <c r="H14" t="s">
        <v>55</v>
      </c>
      <c r="J14" s="42" t="s">
        <v>125</v>
      </c>
      <c r="L14" t="str">
        <f t="shared" si="2"/>
        <v>oneway</v>
      </c>
      <c r="M14" s="48" t="s">
        <v>342</v>
      </c>
      <c r="N14">
        <v>10.09</v>
      </c>
      <c r="O14" s="49">
        <v>19.529032258064515</v>
      </c>
      <c r="P14" t="s">
        <v>421</v>
      </c>
      <c r="R14" t="s">
        <v>3</v>
      </c>
    </row>
    <row r="15" spans="1:21" x14ac:dyDescent="0.15">
      <c r="A15" s="53" t="s">
        <v>436</v>
      </c>
      <c r="B15" s="53" t="str">
        <f t="shared" si="3"/>
        <v>14/02/2016</v>
      </c>
      <c r="C15" s="79">
        <v>40952</v>
      </c>
      <c r="D15" t="str">
        <f t="shared" si="0"/>
        <v>2016</v>
      </c>
      <c r="E15" t="str">
        <f t="shared" si="1"/>
        <v>Sun</v>
      </c>
      <c r="F15" s="53" t="s">
        <v>437</v>
      </c>
      <c r="G15" t="s">
        <v>29</v>
      </c>
      <c r="H15" t="s">
        <v>481</v>
      </c>
      <c r="J15" s="42" t="s">
        <v>320</v>
      </c>
      <c r="L15" t="str">
        <f t="shared" si="2"/>
        <v>roundtrip</v>
      </c>
      <c r="M15" s="42" t="s">
        <v>79</v>
      </c>
      <c r="N15">
        <v>35</v>
      </c>
      <c r="O15" s="49">
        <v>18.260869565217394</v>
      </c>
      <c r="P15" t="s">
        <v>438</v>
      </c>
      <c r="Q15" t="s">
        <v>488</v>
      </c>
      <c r="R15" t="s">
        <v>3</v>
      </c>
      <c r="T15" t="s">
        <v>5</v>
      </c>
    </row>
    <row r="16" spans="1:21" x14ac:dyDescent="0.15">
      <c r="A16" s="53" t="s">
        <v>439</v>
      </c>
      <c r="B16" s="53" t="str">
        <f t="shared" si="3"/>
        <v>10/02/2016</v>
      </c>
      <c r="C16" s="79">
        <v>40948</v>
      </c>
      <c r="D16" t="str">
        <f t="shared" si="0"/>
        <v>2016</v>
      </c>
      <c r="E16" t="str">
        <f t="shared" si="1"/>
        <v>Wed</v>
      </c>
      <c r="F16" s="53" t="s">
        <v>16</v>
      </c>
      <c r="G16" t="s">
        <v>55</v>
      </c>
      <c r="H16" t="s">
        <v>29</v>
      </c>
      <c r="J16" s="42" t="s">
        <v>125</v>
      </c>
      <c r="L16" t="str">
        <f t="shared" si="2"/>
        <v>oneway</v>
      </c>
      <c r="M16" s="48" t="s">
        <v>182</v>
      </c>
      <c r="N16">
        <v>10.61</v>
      </c>
      <c r="O16" s="49">
        <v>17.683333333333334</v>
      </c>
      <c r="P16" t="s">
        <v>427</v>
      </c>
      <c r="R16" t="s">
        <v>3</v>
      </c>
    </row>
    <row r="17" spans="1:21" x14ac:dyDescent="0.15">
      <c r="A17" s="53" t="s">
        <v>439</v>
      </c>
      <c r="B17" s="53" t="str">
        <f t="shared" si="3"/>
        <v>10/02/2016</v>
      </c>
      <c r="C17" s="79">
        <v>40948</v>
      </c>
      <c r="D17" t="str">
        <f t="shared" si="0"/>
        <v>2016</v>
      </c>
      <c r="E17" t="str">
        <f t="shared" si="1"/>
        <v>Wed</v>
      </c>
      <c r="F17" s="53" t="s">
        <v>17</v>
      </c>
      <c r="G17" t="s">
        <v>29</v>
      </c>
      <c r="H17" t="s">
        <v>55</v>
      </c>
      <c r="J17" s="42" t="s">
        <v>125</v>
      </c>
      <c r="L17" t="str">
        <f t="shared" si="2"/>
        <v>oneway</v>
      </c>
      <c r="M17" s="48" t="s">
        <v>166</v>
      </c>
      <c r="N17">
        <v>10.17</v>
      </c>
      <c r="O17" s="49">
        <v>17.947058823529414</v>
      </c>
      <c r="P17" t="s">
        <v>421</v>
      </c>
      <c r="R17" t="s">
        <v>3</v>
      </c>
    </row>
    <row r="18" spans="1:21" x14ac:dyDescent="0.15">
      <c r="A18" s="53" t="s">
        <v>439</v>
      </c>
      <c r="B18" s="53" t="str">
        <f t="shared" si="3"/>
        <v>10/02/2016</v>
      </c>
      <c r="C18" s="79">
        <v>40948</v>
      </c>
      <c r="D18" t="str">
        <f t="shared" si="0"/>
        <v>2016</v>
      </c>
      <c r="E18" t="str">
        <f t="shared" si="1"/>
        <v>Wed</v>
      </c>
      <c r="F18" s="53" t="s">
        <v>440</v>
      </c>
      <c r="G18" t="s">
        <v>29</v>
      </c>
      <c r="H18" t="s">
        <v>481</v>
      </c>
      <c r="J18" s="42" t="s">
        <v>321</v>
      </c>
      <c r="L18" t="str">
        <f t="shared" si="2"/>
        <v>roundtrip</v>
      </c>
      <c r="M18" s="48" t="s">
        <v>139</v>
      </c>
      <c r="N18">
        <v>10</v>
      </c>
      <c r="O18" s="49">
        <v>13.333333333333334</v>
      </c>
      <c r="P18" t="s">
        <v>5</v>
      </c>
      <c r="R18" t="s">
        <v>10</v>
      </c>
      <c r="T18" t="s">
        <v>5</v>
      </c>
    </row>
    <row r="19" spans="1:21" x14ac:dyDescent="0.15">
      <c r="A19" s="53" t="s">
        <v>441</v>
      </c>
      <c r="B19" s="53" t="str">
        <f t="shared" si="3"/>
        <v>09/02/2016</v>
      </c>
      <c r="C19" s="79">
        <v>40947</v>
      </c>
      <c r="D19" t="str">
        <f t="shared" si="0"/>
        <v>2016</v>
      </c>
      <c r="E19" t="str">
        <f t="shared" si="1"/>
        <v>Tue</v>
      </c>
      <c r="F19" s="53" t="s">
        <v>442</v>
      </c>
      <c r="G19" t="s">
        <v>55</v>
      </c>
      <c r="H19" t="s">
        <v>29</v>
      </c>
      <c r="J19" s="42" t="s">
        <v>125</v>
      </c>
      <c r="L19" t="str">
        <f t="shared" si="2"/>
        <v>oneway</v>
      </c>
      <c r="M19" s="48" t="s">
        <v>164</v>
      </c>
      <c r="N19">
        <v>10.43</v>
      </c>
      <c r="O19" s="49">
        <v>16.913513513513511</v>
      </c>
      <c r="P19" t="s">
        <v>443</v>
      </c>
      <c r="R19" t="s">
        <v>3</v>
      </c>
    </row>
    <row r="20" spans="1:21" x14ac:dyDescent="0.15">
      <c r="A20" s="53" t="s">
        <v>441</v>
      </c>
      <c r="B20" s="53" t="str">
        <f t="shared" si="3"/>
        <v>09/02/2016</v>
      </c>
      <c r="C20" s="79">
        <v>40947</v>
      </c>
      <c r="D20" t="str">
        <f t="shared" si="0"/>
        <v>2016</v>
      </c>
      <c r="E20" t="str">
        <f t="shared" si="1"/>
        <v>Tue</v>
      </c>
      <c r="F20" s="53" t="s">
        <v>479</v>
      </c>
      <c r="G20" t="s">
        <v>29</v>
      </c>
      <c r="H20" t="s">
        <v>55</v>
      </c>
      <c r="J20" s="42" t="s">
        <v>125</v>
      </c>
      <c r="L20" t="str">
        <f t="shared" si="2"/>
        <v>oneway</v>
      </c>
      <c r="M20" s="48" t="s">
        <v>342</v>
      </c>
      <c r="N20">
        <v>10.27</v>
      </c>
      <c r="O20" s="49">
        <v>19.877419354838707</v>
      </c>
      <c r="P20" t="s">
        <v>444</v>
      </c>
      <c r="R20" t="s">
        <v>3</v>
      </c>
    </row>
    <row r="21" spans="1:21" x14ac:dyDescent="0.15">
      <c r="A21" s="53" t="s">
        <v>445</v>
      </c>
      <c r="B21" s="53" t="str">
        <f t="shared" si="3"/>
        <v>07/02/2016</v>
      </c>
      <c r="C21" s="79">
        <v>40945</v>
      </c>
      <c r="D21" t="str">
        <f t="shared" si="0"/>
        <v>2016</v>
      </c>
      <c r="E21" t="str">
        <f t="shared" si="1"/>
        <v>Sun</v>
      </c>
      <c r="F21" s="53" t="s">
        <v>446</v>
      </c>
      <c r="G21" t="s">
        <v>29</v>
      </c>
      <c r="H21" t="s">
        <v>481</v>
      </c>
      <c r="J21" s="42" t="s">
        <v>320</v>
      </c>
      <c r="L21" t="str">
        <f t="shared" si="2"/>
        <v>roundtrip</v>
      </c>
      <c r="M21" s="42" t="s">
        <v>484</v>
      </c>
      <c r="N21">
        <v>25.57</v>
      </c>
      <c r="O21" s="49">
        <v>23.245454545454542</v>
      </c>
      <c r="P21" t="s">
        <v>447</v>
      </c>
      <c r="R21" t="s">
        <v>3</v>
      </c>
      <c r="T21" t="s">
        <v>5</v>
      </c>
    </row>
    <row r="22" spans="1:21" x14ac:dyDescent="0.15">
      <c r="A22" t="s">
        <v>449</v>
      </c>
      <c r="B22" s="53" t="str">
        <f t="shared" si="3"/>
        <v>06/02/2016</v>
      </c>
      <c r="C22" s="79">
        <v>40944</v>
      </c>
      <c r="D22" t="str">
        <f t="shared" si="0"/>
        <v>2016</v>
      </c>
      <c r="E22" t="str">
        <f t="shared" si="1"/>
        <v>Sat</v>
      </c>
      <c r="F22" t="s">
        <v>21</v>
      </c>
      <c r="G22" t="s">
        <v>29</v>
      </c>
      <c r="H22" t="s">
        <v>481</v>
      </c>
      <c r="J22" s="42" t="s">
        <v>126</v>
      </c>
      <c r="L22" t="str">
        <f t="shared" si="2"/>
        <v>roundtrip</v>
      </c>
      <c r="M22" s="48" t="s">
        <v>139</v>
      </c>
      <c r="N22">
        <v>12.2</v>
      </c>
      <c r="O22" s="49">
        <v>16.266666666666666</v>
      </c>
      <c r="P22" t="s">
        <v>5</v>
      </c>
      <c r="R22" t="s">
        <v>10</v>
      </c>
      <c r="T22" t="s">
        <v>5</v>
      </c>
    </row>
    <row r="23" spans="1:21" x14ac:dyDescent="0.15">
      <c r="A23" t="s">
        <v>450</v>
      </c>
      <c r="B23" s="53" t="str">
        <f t="shared" si="3"/>
        <v>04/02/2016</v>
      </c>
      <c r="C23" s="79">
        <v>40942</v>
      </c>
      <c r="D23" t="str">
        <f t="shared" si="0"/>
        <v>2016</v>
      </c>
      <c r="E23" t="str">
        <f t="shared" si="1"/>
        <v>Thu</v>
      </c>
      <c r="F23" t="s">
        <v>16</v>
      </c>
      <c r="G23" t="s">
        <v>55</v>
      </c>
      <c r="H23" t="s">
        <v>29</v>
      </c>
      <c r="J23" s="42" t="s">
        <v>125</v>
      </c>
      <c r="L23" t="str">
        <f t="shared" si="2"/>
        <v>oneway</v>
      </c>
      <c r="M23" s="48" t="s">
        <v>182</v>
      </c>
      <c r="N23">
        <v>10.27</v>
      </c>
      <c r="O23" s="49">
        <v>17.116666666666667</v>
      </c>
      <c r="P23" t="s">
        <v>427</v>
      </c>
      <c r="Q23" t="s">
        <v>275</v>
      </c>
      <c r="R23" t="s">
        <v>3</v>
      </c>
    </row>
    <row r="24" spans="1:21" x14ac:dyDescent="0.15">
      <c r="A24" t="s">
        <v>450</v>
      </c>
      <c r="B24" s="53" t="str">
        <f t="shared" si="3"/>
        <v>04/02/2016</v>
      </c>
      <c r="C24" s="79">
        <v>40942</v>
      </c>
      <c r="D24" t="str">
        <f t="shared" si="0"/>
        <v>2016</v>
      </c>
      <c r="E24" t="str">
        <f t="shared" si="1"/>
        <v>Thu</v>
      </c>
      <c r="F24" t="s">
        <v>17</v>
      </c>
      <c r="G24" t="s">
        <v>29</v>
      </c>
      <c r="H24" t="s">
        <v>55</v>
      </c>
      <c r="J24" s="42" t="s">
        <v>125</v>
      </c>
      <c r="L24" t="str">
        <f t="shared" si="2"/>
        <v>oneway</v>
      </c>
      <c r="M24" s="48" t="s">
        <v>166</v>
      </c>
      <c r="N24">
        <v>10.28</v>
      </c>
      <c r="O24" s="49">
        <v>18.141176470588235</v>
      </c>
      <c r="P24" t="s">
        <v>421</v>
      </c>
      <c r="R24" t="s">
        <v>3</v>
      </c>
    </row>
    <row r="25" spans="1:21" x14ac:dyDescent="0.15">
      <c r="A25" t="s">
        <v>451</v>
      </c>
      <c r="B25" s="53" t="str">
        <f t="shared" si="3"/>
        <v>02/02/2016</v>
      </c>
      <c r="C25" s="79">
        <v>40940</v>
      </c>
      <c r="D25" t="str">
        <f t="shared" si="0"/>
        <v>2016</v>
      </c>
      <c r="E25" t="str">
        <f t="shared" si="1"/>
        <v>Tue</v>
      </c>
      <c r="F25" t="s">
        <v>26</v>
      </c>
      <c r="G25" t="s">
        <v>55</v>
      </c>
      <c r="H25" t="s">
        <v>29</v>
      </c>
      <c r="J25" s="42" t="s">
        <v>125</v>
      </c>
      <c r="L25" t="str">
        <f t="shared" si="2"/>
        <v>oneway</v>
      </c>
      <c r="M25" s="48" t="s">
        <v>342</v>
      </c>
      <c r="N25">
        <v>10.37</v>
      </c>
      <c r="O25" s="49">
        <v>20.07096774193548</v>
      </c>
      <c r="P25" t="s">
        <v>435</v>
      </c>
      <c r="Q25" t="s">
        <v>505</v>
      </c>
      <c r="R25" t="s">
        <v>3</v>
      </c>
    </row>
    <row r="26" spans="1:21" x14ac:dyDescent="0.15">
      <c r="A26" t="s">
        <v>451</v>
      </c>
      <c r="B26" s="53" t="str">
        <f t="shared" si="3"/>
        <v>02/02/2016</v>
      </c>
      <c r="C26" s="79">
        <v>40940</v>
      </c>
      <c r="D26" t="str">
        <f t="shared" si="0"/>
        <v>2016</v>
      </c>
      <c r="E26" t="str">
        <f t="shared" si="1"/>
        <v>Tue</v>
      </c>
      <c r="F26" t="s">
        <v>17</v>
      </c>
      <c r="G26" t="s">
        <v>29</v>
      </c>
      <c r="H26" t="s">
        <v>55</v>
      </c>
      <c r="J26" s="42" t="s">
        <v>125</v>
      </c>
      <c r="L26" t="str">
        <f t="shared" si="2"/>
        <v>oneway</v>
      </c>
      <c r="M26" s="48" t="s">
        <v>182</v>
      </c>
      <c r="N26">
        <v>10.61</v>
      </c>
      <c r="O26" s="49">
        <v>17.683333333333334</v>
      </c>
      <c r="P26" t="s">
        <v>444</v>
      </c>
      <c r="R26" t="s">
        <v>3</v>
      </c>
    </row>
    <row r="27" spans="1:21" x14ac:dyDescent="0.15">
      <c r="A27" t="s">
        <v>452</v>
      </c>
      <c r="B27" s="53" t="str">
        <f t="shared" si="3"/>
        <v>31/01/2016</v>
      </c>
      <c r="C27" s="79">
        <v>40938</v>
      </c>
      <c r="D27" t="str">
        <f t="shared" si="0"/>
        <v>2016</v>
      </c>
      <c r="E27" t="str">
        <f t="shared" si="1"/>
        <v>Sun</v>
      </c>
      <c r="F27" t="s">
        <v>453</v>
      </c>
      <c r="G27" t="s">
        <v>29</v>
      </c>
      <c r="H27" t="s">
        <v>493</v>
      </c>
      <c r="J27" s="42" t="s">
        <v>320</v>
      </c>
      <c r="L27" t="str">
        <f t="shared" si="2"/>
        <v>roundtrip</v>
      </c>
      <c r="M27" s="42" t="s">
        <v>156</v>
      </c>
      <c r="N27">
        <v>34.770000000000003</v>
      </c>
      <c r="O27" s="49">
        <v>20.862000000000005</v>
      </c>
      <c r="P27" t="s">
        <v>454</v>
      </c>
      <c r="Q27" t="s">
        <v>504</v>
      </c>
      <c r="R27" t="s">
        <v>3</v>
      </c>
      <c r="T27" t="s">
        <v>47</v>
      </c>
    </row>
    <row r="28" spans="1:21" x14ac:dyDescent="0.15">
      <c r="A28" t="s">
        <v>455</v>
      </c>
      <c r="B28" s="53" t="str">
        <f t="shared" si="3"/>
        <v>27/01/2016</v>
      </c>
      <c r="C28" s="79">
        <v>40934</v>
      </c>
      <c r="D28" t="str">
        <f t="shared" si="0"/>
        <v>2016</v>
      </c>
      <c r="E28" t="str">
        <f t="shared" si="1"/>
        <v>Wed</v>
      </c>
      <c r="F28" t="s">
        <v>16</v>
      </c>
      <c r="G28" t="s">
        <v>55</v>
      </c>
      <c r="H28" t="s">
        <v>29</v>
      </c>
      <c r="J28" s="42" t="s">
        <v>125</v>
      </c>
      <c r="L28" t="str">
        <f t="shared" si="2"/>
        <v>oneway</v>
      </c>
      <c r="M28" s="48" t="s">
        <v>176</v>
      </c>
      <c r="N28">
        <v>11</v>
      </c>
      <c r="O28" s="49">
        <v>15.348837209302326</v>
      </c>
      <c r="P28" t="s">
        <v>456</v>
      </c>
      <c r="R28" t="s">
        <v>3</v>
      </c>
    </row>
    <row r="29" spans="1:21" x14ac:dyDescent="0.15">
      <c r="A29" t="s">
        <v>455</v>
      </c>
      <c r="B29" s="53" t="str">
        <f t="shared" si="3"/>
        <v>27/01/2016</v>
      </c>
      <c r="C29" s="79">
        <v>40934</v>
      </c>
      <c r="D29" t="str">
        <f t="shared" si="0"/>
        <v>2016</v>
      </c>
      <c r="E29" t="str">
        <f t="shared" si="1"/>
        <v>Wed</v>
      </c>
      <c r="F29" t="s">
        <v>17</v>
      </c>
      <c r="G29" t="s">
        <v>29</v>
      </c>
      <c r="H29" t="s">
        <v>55</v>
      </c>
      <c r="J29" s="42" t="s">
        <v>125</v>
      </c>
      <c r="L29" t="str">
        <f t="shared" si="2"/>
        <v>oneway</v>
      </c>
      <c r="M29" s="48" t="s">
        <v>169</v>
      </c>
      <c r="N29">
        <v>10.14</v>
      </c>
      <c r="O29" s="49">
        <v>17.382857142857144</v>
      </c>
      <c r="P29" t="s">
        <v>421</v>
      </c>
      <c r="R29" t="s">
        <v>3</v>
      </c>
    </row>
    <row r="30" spans="1:21" x14ac:dyDescent="0.15">
      <c r="A30" t="s">
        <v>457</v>
      </c>
      <c r="B30" s="53" t="str">
        <f t="shared" si="3"/>
        <v>24/01/2016</v>
      </c>
      <c r="C30" s="79">
        <v>40931</v>
      </c>
      <c r="D30" t="str">
        <f t="shared" si="0"/>
        <v>2016</v>
      </c>
      <c r="E30" t="str">
        <f t="shared" si="1"/>
        <v>Sun</v>
      </c>
      <c r="F30" t="s">
        <v>458</v>
      </c>
      <c r="G30" t="s">
        <v>29</v>
      </c>
      <c r="H30" t="s">
        <v>314</v>
      </c>
      <c r="J30" s="42" t="s">
        <v>320</v>
      </c>
      <c r="L30" t="str">
        <f t="shared" si="2"/>
        <v>roundtrip</v>
      </c>
      <c r="M30" s="42" t="s">
        <v>487</v>
      </c>
      <c r="N30">
        <v>100.53</v>
      </c>
      <c r="O30" s="49">
        <v>20.309090909090909</v>
      </c>
      <c r="P30" t="s">
        <v>459</v>
      </c>
      <c r="Q30" t="s">
        <v>503</v>
      </c>
      <c r="R30" t="s">
        <v>3</v>
      </c>
      <c r="T30" t="s">
        <v>4</v>
      </c>
      <c r="U30" t="s">
        <v>492</v>
      </c>
    </row>
    <row r="31" spans="1:21" x14ac:dyDescent="0.15">
      <c r="A31" t="s">
        <v>460</v>
      </c>
      <c r="B31" s="53" t="str">
        <f t="shared" si="3"/>
        <v>20/01/2016</v>
      </c>
      <c r="C31" s="79">
        <v>40927</v>
      </c>
      <c r="D31" t="str">
        <f t="shared" si="0"/>
        <v>2016</v>
      </c>
      <c r="E31" t="str">
        <f t="shared" si="1"/>
        <v>Wed</v>
      </c>
      <c r="F31" t="s">
        <v>26</v>
      </c>
      <c r="G31" t="s">
        <v>55</v>
      </c>
      <c r="H31" t="s">
        <v>29</v>
      </c>
      <c r="J31" s="42" t="s">
        <v>125</v>
      </c>
      <c r="L31" t="str">
        <f t="shared" si="2"/>
        <v>oneway</v>
      </c>
      <c r="M31" s="48" t="s">
        <v>180</v>
      </c>
      <c r="N31">
        <v>10.29</v>
      </c>
      <c r="O31" s="49">
        <v>18.709090909090907</v>
      </c>
      <c r="P31" t="s">
        <v>433</v>
      </c>
      <c r="Q31" t="s">
        <v>274</v>
      </c>
      <c r="R31" t="s">
        <v>3</v>
      </c>
    </row>
    <row r="32" spans="1:21" x14ac:dyDescent="0.15">
      <c r="A32" t="s">
        <v>460</v>
      </c>
      <c r="B32" s="53" t="str">
        <f t="shared" si="3"/>
        <v>20/01/2016</v>
      </c>
      <c r="C32" s="79">
        <v>40927</v>
      </c>
      <c r="D32" t="str">
        <f t="shared" si="0"/>
        <v>2016</v>
      </c>
      <c r="E32" t="str">
        <f t="shared" si="1"/>
        <v>Wed</v>
      </c>
      <c r="F32" t="s">
        <v>461</v>
      </c>
      <c r="G32" t="s">
        <v>29</v>
      </c>
      <c r="H32" t="s">
        <v>55</v>
      </c>
      <c r="J32" s="42" t="s">
        <v>125</v>
      </c>
      <c r="L32" t="str">
        <f t="shared" si="2"/>
        <v>oneway</v>
      </c>
      <c r="M32" s="48" t="s">
        <v>182</v>
      </c>
      <c r="N32">
        <v>9.76</v>
      </c>
      <c r="O32" s="49">
        <v>16.266666666666666</v>
      </c>
      <c r="P32" t="s">
        <v>421</v>
      </c>
      <c r="R32" t="s">
        <v>3</v>
      </c>
    </row>
    <row r="33" spans="1:21" x14ac:dyDescent="0.15">
      <c r="A33" t="s">
        <v>462</v>
      </c>
      <c r="B33" s="53" t="str">
        <f t="shared" si="3"/>
        <v>19/01/2016</v>
      </c>
      <c r="C33" s="79">
        <v>40926</v>
      </c>
      <c r="D33" t="str">
        <f t="shared" si="0"/>
        <v>2016</v>
      </c>
      <c r="E33" t="str">
        <f t="shared" si="1"/>
        <v>Tue</v>
      </c>
      <c r="F33" t="s">
        <v>26</v>
      </c>
      <c r="G33" t="s">
        <v>55</v>
      </c>
      <c r="H33" t="s">
        <v>29</v>
      </c>
      <c r="J33" s="42" t="s">
        <v>125</v>
      </c>
      <c r="L33" t="str">
        <f t="shared" si="2"/>
        <v>oneway</v>
      </c>
      <c r="M33" s="48" t="s">
        <v>185</v>
      </c>
      <c r="N33">
        <v>10.37</v>
      </c>
      <c r="O33" s="49">
        <v>19.443749999999998</v>
      </c>
      <c r="P33" t="s">
        <v>435</v>
      </c>
      <c r="Q33" t="s">
        <v>502</v>
      </c>
      <c r="R33" t="s">
        <v>3</v>
      </c>
    </row>
    <row r="34" spans="1:21" ht="26" x14ac:dyDescent="0.15">
      <c r="A34" t="s">
        <v>462</v>
      </c>
      <c r="B34" s="53" t="str">
        <f t="shared" si="3"/>
        <v>19/01/2016</v>
      </c>
      <c r="C34" s="79">
        <v>40926</v>
      </c>
      <c r="D34" t="str">
        <f t="shared" si="0"/>
        <v>2016</v>
      </c>
      <c r="E34" t="str">
        <f t="shared" si="1"/>
        <v>Tue</v>
      </c>
      <c r="F34" t="s">
        <v>480</v>
      </c>
      <c r="G34" t="s">
        <v>29</v>
      </c>
      <c r="H34" t="s">
        <v>55</v>
      </c>
      <c r="J34" s="42" t="s">
        <v>125</v>
      </c>
      <c r="L34" t="str">
        <f t="shared" si="2"/>
        <v>oneway</v>
      </c>
      <c r="M34" s="48" t="s">
        <v>172</v>
      </c>
      <c r="N34">
        <v>10.9</v>
      </c>
      <c r="O34" s="49">
        <v>16.350000000000001</v>
      </c>
      <c r="P34" t="s">
        <v>444</v>
      </c>
      <c r="R34" t="s">
        <v>3</v>
      </c>
    </row>
    <row r="35" spans="1:21" ht="26" x14ac:dyDescent="0.15">
      <c r="A35" t="s">
        <v>463</v>
      </c>
      <c r="B35" s="53" t="str">
        <f t="shared" si="3"/>
        <v>17/01/2016</v>
      </c>
      <c r="C35" s="79">
        <v>40924</v>
      </c>
      <c r="D35" t="str">
        <f t="shared" si="0"/>
        <v>2016</v>
      </c>
      <c r="E35" t="str">
        <f t="shared" si="1"/>
        <v>Sun</v>
      </c>
      <c r="F35" t="s">
        <v>464</v>
      </c>
      <c r="G35" t="s">
        <v>29</v>
      </c>
      <c r="H35" t="s">
        <v>372</v>
      </c>
      <c r="J35" s="42" t="s">
        <v>320</v>
      </c>
      <c r="L35" t="str">
        <f t="shared" si="2"/>
        <v>roundtrip</v>
      </c>
      <c r="M35" s="42" t="s">
        <v>485</v>
      </c>
      <c r="N35">
        <v>33.880000000000003</v>
      </c>
      <c r="O35" s="49">
        <v>18.822222222222223</v>
      </c>
      <c r="P35" t="s">
        <v>465</v>
      </c>
      <c r="Q35" t="s">
        <v>501</v>
      </c>
      <c r="R35" t="s">
        <v>3</v>
      </c>
      <c r="T35" t="s">
        <v>47</v>
      </c>
    </row>
    <row r="36" spans="1:21" x14ac:dyDescent="0.15">
      <c r="A36" t="s">
        <v>466</v>
      </c>
      <c r="B36" s="53" t="str">
        <f t="shared" si="3"/>
        <v>13/01/2016</v>
      </c>
      <c r="C36" s="79">
        <v>40920</v>
      </c>
      <c r="D36" t="str">
        <f t="shared" si="0"/>
        <v>2016</v>
      </c>
      <c r="E36" t="str">
        <f t="shared" si="1"/>
        <v>Wed</v>
      </c>
      <c r="F36" t="s">
        <v>16</v>
      </c>
      <c r="G36" t="s">
        <v>55</v>
      </c>
      <c r="H36" t="s">
        <v>29</v>
      </c>
      <c r="J36" s="42" t="s">
        <v>125</v>
      </c>
      <c r="L36" t="str">
        <f t="shared" si="2"/>
        <v>oneway</v>
      </c>
      <c r="M36" s="48" t="s">
        <v>164</v>
      </c>
      <c r="N36">
        <v>11.07</v>
      </c>
      <c r="O36" s="49">
        <v>17.951351351351352</v>
      </c>
      <c r="P36" t="s">
        <v>456</v>
      </c>
      <c r="Q36" t="s">
        <v>498</v>
      </c>
      <c r="R36" t="s">
        <v>3</v>
      </c>
    </row>
    <row r="37" spans="1:21" x14ac:dyDescent="0.15">
      <c r="A37" t="s">
        <v>466</v>
      </c>
      <c r="B37" s="53" t="str">
        <f t="shared" si="3"/>
        <v>13/01/2016</v>
      </c>
      <c r="C37" s="79">
        <v>40920</v>
      </c>
      <c r="D37" t="str">
        <f t="shared" si="0"/>
        <v>2016</v>
      </c>
      <c r="E37" t="str">
        <f t="shared" si="1"/>
        <v>Wed</v>
      </c>
      <c r="F37" t="s">
        <v>17</v>
      </c>
      <c r="G37" t="s">
        <v>29</v>
      </c>
      <c r="H37" t="s">
        <v>55</v>
      </c>
      <c r="J37" s="42" t="s">
        <v>125</v>
      </c>
      <c r="L37" t="str">
        <f t="shared" si="2"/>
        <v>oneway</v>
      </c>
      <c r="M37" s="48" t="s">
        <v>164</v>
      </c>
      <c r="N37">
        <v>10.18</v>
      </c>
      <c r="O37" s="49">
        <v>16.508108108108107</v>
      </c>
      <c r="P37" t="s">
        <v>421</v>
      </c>
      <c r="Q37" t="s">
        <v>500</v>
      </c>
      <c r="R37" t="s">
        <v>3</v>
      </c>
    </row>
    <row r="38" spans="1:21" ht="26" x14ac:dyDescent="0.15">
      <c r="A38" t="s">
        <v>467</v>
      </c>
      <c r="B38" s="53" t="str">
        <f t="shared" si="3"/>
        <v>10/01/2016</v>
      </c>
      <c r="C38" s="79">
        <v>40917</v>
      </c>
      <c r="D38" t="str">
        <f t="shared" si="0"/>
        <v>2016</v>
      </c>
      <c r="E38" t="str">
        <f t="shared" si="1"/>
        <v>Sun</v>
      </c>
      <c r="F38" t="s">
        <v>468</v>
      </c>
      <c r="G38" t="s">
        <v>29</v>
      </c>
      <c r="H38" t="s">
        <v>481</v>
      </c>
      <c r="J38" s="42" t="s">
        <v>320</v>
      </c>
      <c r="L38" t="str">
        <f t="shared" si="2"/>
        <v>roundtrip</v>
      </c>
      <c r="M38" s="42" t="s">
        <v>486</v>
      </c>
      <c r="N38">
        <v>51</v>
      </c>
      <c r="O38" s="49">
        <v>20.675675675675674</v>
      </c>
      <c r="P38" t="s">
        <v>469</v>
      </c>
      <c r="Q38" t="s">
        <v>499</v>
      </c>
      <c r="R38" t="s">
        <v>3</v>
      </c>
      <c r="S38">
        <v>0</v>
      </c>
      <c r="T38" t="s">
        <v>47</v>
      </c>
    </row>
    <row r="39" spans="1:21" x14ac:dyDescent="0.15">
      <c r="A39" t="s">
        <v>470</v>
      </c>
      <c r="B39" s="53" t="str">
        <f t="shared" si="3"/>
        <v>08/01/2016</v>
      </c>
      <c r="C39" s="79">
        <v>40915</v>
      </c>
      <c r="D39" t="str">
        <f t="shared" si="0"/>
        <v>2016</v>
      </c>
      <c r="E39" t="str">
        <f t="shared" si="1"/>
        <v>Fri</v>
      </c>
      <c r="F39" t="s">
        <v>16</v>
      </c>
      <c r="G39" t="s">
        <v>55</v>
      </c>
      <c r="H39" t="s">
        <v>29</v>
      </c>
      <c r="J39" s="42" t="s">
        <v>125</v>
      </c>
      <c r="L39" t="str">
        <f t="shared" si="2"/>
        <v>oneway</v>
      </c>
      <c r="M39" s="48" t="s">
        <v>182</v>
      </c>
      <c r="N39">
        <v>10.25</v>
      </c>
      <c r="O39" s="49">
        <v>17.083333333333336</v>
      </c>
      <c r="P39" t="s">
        <v>435</v>
      </c>
      <c r="Q39" t="s">
        <v>299</v>
      </c>
      <c r="R39" t="s">
        <v>3</v>
      </c>
      <c r="S39">
        <v>0</v>
      </c>
    </row>
    <row r="40" spans="1:21" x14ac:dyDescent="0.15">
      <c r="A40" t="s">
        <v>470</v>
      </c>
      <c r="B40" s="53" t="str">
        <f t="shared" si="3"/>
        <v>08/01/2016</v>
      </c>
      <c r="C40" s="79">
        <v>40915</v>
      </c>
      <c r="D40" t="str">
        <f t="shared" si="0"/>
        <v>2016</v>
      </c>
      <c r="E40" t="str">
        <f t="shared" si="1"/>
        <v>Fri</v>
      </c>
      <c r="F40" t="s">
        <v>17</v>
      </c>
      <c r="G40" t="s">
        <v>29</v>
      </c>
      <c r="H40" t="s">
        <v>55</v>
      </c>
      <c r="J40" s="42" t="s">
        <v>125</v>
      </c>
      <c r="L40" t="str">
        <f t="shared" si="2"/>
        <v>oneway</v>
      </c>
      <c r="M40" s="48" t="s">
        <v>185</v>
      </c>
      <c r="N40">
        <v>10.119999999999999</v>
      </c>
      <c r="O40" s="49">
        <v>18.974999999999998</v>
      </c>
      <c r="P40" t="s">
        <v>421</v>
      </c>
      <c r="Q40" t="s">
        <v>497</v>
      </c>
      <c r="R40" t="s">
        <v>3</v>
      </c>
      <c r="S40">
        <v>0</v>
      </c>
    </row>
    <row r="41" spans="1:21" ht="26" x14ac:dyDescent="0.15">
      <c r="A41" t="s">
        <v>471</v>
      </c>
      <c r="B41" s="53" t="str">
        <f t="shared" si="3"/>
        <v>05/01/2016</v>
      </c>
      <c r="C41" s="79">
        <v>40912</v>
      </c>
      <c r="D41" t="str">
        <f t="shared" si="0"/>
        <v>2016</v>
      </c>
      <c r="E41" t="str">
        <f t="shared" si="1"/>
        <v>Tue</v>
      </c>
      <c r="F41" t="s">
        <v>472</v>
      </c>
      <c r="G41" t="s">
        <v>55</v>
      </c>
      <c r="H41" t="s">
        <v>29</v>
      </c>
      <c r="J41" s="42" t="s">
        <v>125</v>
      </c>
      <c r="L41" t="str">
        <f t="shared" si="2"/>
        <v>oneway</v>
      </c>
      <c r="M41" s="48" t="s">
        <v>167</v>
      </c>
      <c r="N41">
        <v>11.85</v>
      </c>
      <c r="O41" s="49">
        <v>18.23076923076923</v>
      </c>
      <c r="P41" t="s">
        <v>456</v>
      </c>
      <c r="Q41" t="s">
        <v>496</v>
      </c>
      <c r="R41" t="s">
        <v>3</v>
      </c>
      <c r="S41">
        <v>0</v>
      </c>
    </row>
    <row r="42" spans="1:21" ht="26" x14ac:dyDescent="0.15">
      <c r="A42" t="s">
        <v>471</v>
      </c>
      <c r="B42" s="53" t="str">
        <f t="shared" si="3"/>
        <v>05/01/2016</v>
      </c>
      <c r="C42" s="79">
        <v>40912</v>
      </c>
      <c r="D42" t="str">
        <f t="shared" si="0"/>
        <v>2016</v>
      </c>
      <c r="E42" t="str">
        <f t="shared" si="1"/>
        <v>Tue</v>
      </c>
      <c r="F42" t="s">
        <v>473</v>
      </c>
      <c r="G42" t="s">
        <v>29</v>
      </c>
      <c r="H42" t="s">
        <v>55</v>
      </c>
      <c r="J42" s="42" t="s">
        <v>125</v>
      </c>
      <c r="L42" t="str">
        <f t="shared" si="2"/>
        <v>oneway</v>
      </c>
      <c r="M42" s="48" t="s">
        <v>185</v>
      </c>
      <c r="N42">
        <v>11.15</v>
      </c>
      <c r="O42" s="49">
        <v>20.90625</v>
      </c>
      <c r="P42" t="s">
        <v>421</v>
      </c>
      <c r="Q42" t="s">
        <v>495</v>
      </c>
      <c r="R42" t="s">
        <v>3</v>
      </c>
      <c r="S42">
        <v>0</v>
      </c>
      <c r="U42" t="s">
        <v>494</v>
      </c>
    </row>
    <row r="43" spans="1:21" x14ac:dyDescent="0.15">
      <c r="A43" t="s">
        <v>474</v>
      </c>
      <c r="B43" s="53" t="str">
        <f t="shared" si="3"/>
        <v>03/01/2016</v>
      </c>
      <c r="C43" s="79">
        <v>40910</v>
      </c>
      <c r="D43" t="str">
        <f t="shared" si="0"/>
        <v>2016</v>
      </c>
      <c r="E43" t="str">
        <f t="shared" si="1"/>
        <v>Sun</v>
      </c>
      <c r="F43" t="s">
        <v>475</v>
      </c>
      <c r="G43" t="s">
        <v>490</v>
      </c>
      <c r="H43" t="s">
        <v>29</v>
      </c>
      <c r="J43" s="42" t="s">
        <v>321</v>
      </c>
      <c r="L43" t="str">
        <f t="shared" si="2"/>
        <v>roundtrip</v>
      </c>
      <c r="M43" s="48" t="s">
        <v>170</v>
      </c>
      <c r="N43">
        <v>8.24</v>
      </c>
      <c r="O43" s="49">
        <v>17.657142857142858</v>
      </c>
      <c r="P43" t="s">
        <v>476</v>
      </c>
      <c r="Q43" t="s">
        <v>274</v>
      </c>
      <c r="R43" t="s">
        <v>3</v>
      </c>
      <c r="S43">
        <v>0</v>
      </c>
      <c r="T43" t="s">
        <v>5</v>
      </c>
      <c r="U43" t="s">
        <v>491</v>
      </c>
    </row>
    <row r="44" spans="1:21" x14ac:dyDescent="0.15">
      <c r="M44" s="48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10" workbookViewId="0">
      <selection activeCell="J60" sqref="J60"/>
    </sheetView>
  </sheetViews>
  <sheetFormatPr baseColWidth="10" defaultRowHeight="13" x14ac:dyDescent="0.15"/>
  <cols>
    <col min="1" max="1" width="18" customWidth="1"/>
    <col min="2" max="2" width="14.6640625" customWidth="1"/>
    <col min="3" max="4" width="15.5" customWidth="1"/>
    <col min="5" max="5" width="17" customWidth="1"/>
    <col min="6" max="6" width="18.33203125" customWidth="1"/>
  </cols>
  <sheetData>
    <row r="1" spans="1:6" ht="17" customHeight="1" x14ac:dyDescent="0.15">
      <c r="A1" s="51" t="s">
        <v>394</v>
      </c>
      <c r="B1" s="51" t="s">
        <v>392</v>
      </c>
      <c r="C1" s="51" t="s">
        <v>393</v>
      </c>
      <c r="D1" s="51" t="s">
        <v>396</v>
      </c>
      <c r="E1" s="51" t="s">
        <v>391</v>
      </c>
      <c r="F1" s="51" t="s">
        <v>397</v>
      </c>
    </row>
    <row r="2" spans="1:6" x14ac:dyDescent="0.15">
      <c r="A2" t="s">
        <v>125</v>
      </c>
      <c r="B2">
        <v>141</v>
      </c>
      <c r="C2">
        <v>78</v>
      </c>
      <c r="D2" s="55">
        <v>911.83999999999969</v>
      </c>
      <c r="E2" s="49">
        <f>B2/C2</f>
        <v>1.8076923076923077</v>
      </c>
      <c r="F2" s="56">
        <f>D2/B2</f>
        <v>6.466950354609927</v>
      </c>
    </row>
    <row r="3" spans="1:6" x14ac:dyDescent="0.15">
      <c r="A3" t="s">
        <v>321</v>
      </c>
      <c r="B3">
        <v>25</v>
      </c>
      <c r="C3">
        <v>9</v>
      </c>
      <c r="D3" s="55">
        <v>127.8</v>
      </c>
      <c r="E3" s="49">
        <f>B3/C3</f>
        <v>2.7777777777777777</v>
      </c>
      <c r="F3" s="56">
        <f>D3/B3</f>
        <v>5.1120000000000001</v>
      </c>
    </row>
    <row r="4" spans="1:6" x14ac:dyDescent="0.15">
      <c r="A4" t="s">
        <v>126</v>
      </c>
      <c r="B4">
        <v>14</v>
      </c>
      <c r="C4">
        <v>4</v>
      </c>
      <c r="D4" s="55">
        <v>46.04</v>
      </c>
      <c r="E4" s="49">
        <f>B4/C4</f>
        <v>3.5</v>
      </c>
      <c r="F4" s="56">
        <f>D4/B4</f>
        <v>3.2885714285714287</v>
      </c>
    </row>
    <row r="5" spans="1:6" x14ac:dyDescent="0.15">
      <c r="A5" t="s">
        <v>320</v>
      </c>
      <c r="B5">
        <v>120</v>
      </c>
      <c r="C5">
        <v>49</v>
      </c>
      <c r="D5" s="55">
        <v>2489.23</v>
      </c>
      <c r="E5" s="49">
        <f>B5/C5</f>
        <v>2.4489795918367347</v>
      </c>
      <c r="F5" s="56">
        <f>D5/B5</f>
        <v>20.743583333333333</v>
      </c>
    </row>
    <row r="13" spans="1:6" ht="26" x14ac:dyDescent="0.15">
      <c r="A13" s="62" t="s">
        <v>388</v>
      </c>
      <c r="B13" s="61" t="s">
        <v>390</v>
      </c>
      <c r="C13" s="61" t="s">
        <v>414</v>
      </c>
    </row>
    <row r="14" spans="1:6" x14ac:dyDescent="0.15">
      <c r="A14" s="58" t="s">
        <v>410</v>
      </c>
      <c r="B14" s="60"/>
      <c r="C14" s="60"/>
    </row>
    <row r="15" spans="1:6" x14ac:dyDescent="0.15">
      <c r="A15" s="59" t="s">
        <v>400</v>
      </c>
      <c r="B15" s="55">
        <v>9</v>
      </c>
      <c r="C15" s="55">
        <v>2</v>
      </c>
    </row>
    <row r="16" spans="1:6" x14ac:dyDescent="0.15">
      <c r="A16" s="59" t="s">
        <v>401</v>
      </c>
      <c r="B16" s="55">
        <v>18</v>
      </c>
      <c r="C16" s="55">
        <v>4</v>
      </c>
    </row>
    <row r="17" spans="1:3" x14ac:dyDescent="0.15">
      <c r="A17" s="59" t="s">
        <v>402</v>
      </c>
      <c r="B17" s="55">
        <v>5</v>
      </c>
      <c r="C17" s="55">
        <v>3</v>
      </c>
    </row>
    <row r="18" spans="1:3" x14ac:dyDescent="0.15">
      <c r="A18" s="59" t="s">
        <v>403</v>
      </c>
      <c r="B18" s="55">
        <v>8</v>
      </c>
      <c r="C18" s="55">
        <v>4</v>
      </c>
    </row>
    <row r="19" spans="1:3" x14ac:dyDescent="0.15">
      <c r="A19" s="59" t="s">
        <v>404</v>
      </c>
      <c r="B19" s="55">
        <v>10</v>
      </c>
      <c r="C19" s="55">
        <v>3</v>
      </c>
    </row>
    <row r="20" spans="1:3" x14ac:dyDescent="0.15">
      <c r="A20" s="59" t="s">
        <v>405</v>
      </c>
      <c r="B20" s="55">
        <v>9</v>
      </c>
      <c r="C20" s="55">
        <v>3</v>
      </c>
    </row>
    <row r="21" spans="1:3" x14ac:dyDescent="0.15">
      <c r="A21" s="59" t="s">
        <v>406</v>
      </c>
      <c r="B21" s="55">
        <v>12</v>
      </c>
      <c r="C21" s="55">
        <v>4</v>
      </c>
    </row>
    <row r="22" spans="1:3" x14ac:dyDescent="0.15">
      <c r="A22" s="59" t="s">
        <v>407</v>
      </c>
      <c r="B22" s="55">
        <v>7</v>
      </c>
      <c r="C22" s="55">
        <v>4</v>
      </c>
    </row>
    <row r="23" spans="1:3" x14ac:dyDescent="0.15">
      <c r="A23" s="59" t="s">
        <v>408</v>
      </c>
      <c r="B23" s="55">
        <v>6</v>
      </c>
      <c r="C23" s="55">
        <v>1</v>
      </c>
    </row>
    <row r="24" spans="1:3" x14ac:dyDescent="0.15">
      <c r="A24" s="58" t="s">
        <v>411</v>
      </c>
      <c r="B24" s="60"/>
      <c r="C24" s="60"/>
    </row>
    <row r="25" spans="1:3" x14ac:dyDescent="0.15">
      <c r="A25" s="59" t="s">
        <v>398</v>
      </c>
      <c r="B25" s="55">
        <v>11</v>
      </c>
      <c r="C25" s="55">
        <v>2</v>
      </c>
    </row>
    <row r="26" spans="1:3" x14ac:dyDescent="0.15">
      <c r="A26" s="59" t="s">
        <v>399</v>
      </c>
      <c r="B26" s="55">
        <v>6</v>
      </c>
      <c r="C26" s="55">
        <v>1</v>
      </c>
    </row>
    <row r="27" spans="1:3" x14ac:dyDescent="0.15">
      <c r="A27" s="59" t="s">
        <v>400</v>
      </c>
      <c r="B27" s="55">
        <v>2</v>
      </c>
      <c r="C27" s="55">
        <v>0</v>
      </c>
    </row>
    <row r="28" spans="1:3" x14ac:dyDescent="0.15">
      <c r="A28" s="59" t="s">
        <v>401</v>
      </c>
      <c r="B28" s="55">
        <v>4</v>
      </c>
      <c r="C28" s="55">
        <v>2</v>
      </c>
    </row>
    <row r="29" spans="1:3" x14ac:dyDescent="0.15">
      <c r="A29" s="59" t="s">
        <v>402</v>
      </c>
      <c r="B29" s="55">
        <v>9</v>
      </c>
      <c r="C29" s="55">
        <v>2</v>
      </c>
    </row>
    <row r="30" spans="1:3" x14ac:dyDescent="0.15">
      <c r="A30" s="59" t="s">
        <v>403</v>
      </c>
      <c r="B30" s="55">
        <v>8</v>
      </c>
      <c r="C30" s="55">
        <v>1</v>
      </c>
    </row>
    <row r="31" spans="1:3" x14ac:dyDescent="0.15">
      <c r="A31" s="59" t="s">
        <v>404</v>
      </c>
      <c r="B31" s="55">
        <v>3</v>
      </c>
      <c r="C31" s="55">
        <v>2</v>
      </c>
    </row>
    <row r="32" spans="1:3" x14ac:dyDescent="0.15">
      <c r="A32" s="59" t="s">
        <v>405</v>
      </c>
      <c r="B32" s="55">
        <v>3</v>
      </c>
      <c r="C32" s="55">
        <v>3</v>
      </c>
    </row>
    <row r="33" spans="1:3" x14ac:dyDescent="0.15">
      <c r="A33" s="59" t="s">
        <v>406</v>
      </c>
      <c r="B33" s="55">
        <v>2</v>
      </c>
      <c r="C33" s="55">
        <v>2</v>
      </c>
    </row>
    <row r="34" spans="1:3" x14ac:dyDescent="0.15">
      <c r="A34" s="59" t="s">
        <v>407</v>
      </c>
      <c r="B34" s="55">
        <v>1</v>
      </c>
      <c r="C34" s="55">
        <v>1</v>
      </c>
    </row>
    <row r="35" spans="1:3" x14ac:dyDescent="0.15">
      <c r="A35" s="59" t="s">
        <v>409</v>
      </c>
      <c r="B35" s="55">
        <v>2</v>
      </c>
      <c r="C35" s="55">
        <v>1</v>
      </c>
    </row>
    <row r="36" spans="1:3" x14ac:dyDescent="0.15">
      <c r="A36" s="58" t="s">
        <v>412</v>
      </c>
      <c r="B36" s="60"/>
      <c r="C36" s="60"/>
    </row>
    <row r="37" spans="1:3" x14ac:dyDescent="0.15">
      <c r="A37" s="59" t="s">
        <v>398</v>
      </c>
      <c r="B37" s="55">
        <v>5</v>
      </c>
      <c r="C37" s="55">
        <v>4</v>
      </c>
    </row>
    <row r="45" spans="1:3" x14ac:dyDescent="0.15">
      <c r="A45" t="s">
        <v>417</v>
      </c>
      <c r="B45" t="s">
        <v>416</v>
      </c>
    </row>
    <row r="46" spans="1:3" x14ac:dyDescent="0.15">
      <c r="A46" s="65" t="s">
        <v>370</v>
      </c>
      <c r="B46" s="66">
        <v>33.54</v>
      </c>
      <c r="C46" s="66"/>
    </row>
    <row r="47" spans="1:3" x14ac:dyDescent="0.15">
      <c r="A47" s="65" t="s">
        <v>369</v>
      </c>
      <c r="B47" s="66">
        <v>11.22</v>
      </c>
      <c r="C47" s="66"/>
    </row>
    <row r="48" spans="1:3" x14ac:dyDescent="0.15">
      <c r="A48" s="65" t="s">
        <v>369</v>
      </c>
      <c r="B48" s="66">
        <v>10.71</v>
      </c>
      <c r="C48" s="66"/>
    </row>
    <row r="49" spans="1:3" x14ac:dyDescent="0.15">
      <c r="A49" s="65" t="s">
        <v>368</v>
      </c>
      <c r="B49" s="66">
        <v>8.99</v>
      </c>
      <c r="C49" s="66"/>
    </row>
    <row r="50" spans="1:3" x14ac:dyDescent="0.15">
      <c r="A50" s="65" t="s">
        <v>367</v>
      </c>
      <c r="B50" s="66">
        <v>10.93</v>
      </c>
      <c r="C50" s="66"/>
    </row>
    <row r="51" spans="1:3" x14ac:dyDescent="0.15">
      <c r="A51" s="65" t="s">
        <v>367</v>
      </c>
      <c r="B51" s="66">
        <v>10.18</v>
      </c>
      <c r="C51" s="66"/>
    </row>
    <row r="52" spans="1:3" x14ac:dyDescent="0.15">
      <c r="A52" s="65" t="s">
        <v>366</v>
      </c>
      <c r="B52" s="66">
        <v>106.51</v>
      </c>
      <c r="C52" s="66"/>
    </row>
    <row r="53" spans="1:3" x14ac:dyDescent="0.15">
      <c r="A53" s="65" t="s">
        <v>365</v>
      </c>
      <c r="B53" s="66">
        <v>15.14</v>
      </c>
      <c r="C53" s="66"/>
    </row>
    <row r="54" spans="1:3" x14ac:dyDescent="0.15">
      <c r="A54" s="65" t="s">
        <v>365</v>
      </c>
      <c r="B54" s="66">
        <v>10.5</v>
      </c>
      <c r="C54" s="66"/>
    </row>
    <row r="67" spans="1:2" x14ac:dyDescent="0.15">
      <c r="A67" s="62" t="s">
        <v>388</v>
      </c>
      <c r="B67" s="67" t="s">
        <v>390</v>
      </c>
    </row>
    <row r="68" spans="1:2" x14ac:dyDescent="0.15">
      <c r="A68" s="68" t="s">
        <v>5</v>
      </c>
      <c r="B68" s="55">
        <v>2</v>
      </c>
    </row>
    <row r="69" spans="1:2" x14ac:dyDescent="0.15">
      <c r="A69" s="68" t="s">
        <v>314</v>
      </c>
      <c r="B69" s="55">
        <v>6</v>
      </c>
    </row>
    <row r="70" spans="1:2" x14ac:dyDescent="0.15">
      <c r="A70" s="69" t="s">
        <v>51</v>
      </c>
      <c r="B70" s="55">
        <v>1</v>
      </c>
    </row>
    <row r="71" spans="1:2" x14ac:dyDescent="0.15">
      <c r="A71" s="69" t="s">
        <v>40</v>
      </c>
      <c r="B71" s="55">
        <v>1</v>
      </c>
    </row>
    <row r="72" spans="1:2" x14ac:dyDescent="0.15">
      <c r="A72" s="68" t="s">
        <v>33</v>
      </c>
      <c r="B72" s="55">
        <v>1</v>
      </c>
    </row>
    <row r="73" spans="1:2" x14ac:dyDescent="0.15">
      <c r="A73" s="68" t="s">
        <v>42</v>
      </c>
      <c r="B73" s="55">
        <v>1</v>
      </c>
    </row>
    <row r="74" spans="1:2" x14ac:dyDescent="0.15">
      <c r="A74" s="68" t="s">
        <v>57</v>
      </c>
      <c r="B74" s="55">
        <v>1</v>
      </c>
    </row>
    <row r="75" spans="1:2" x14ac:dyDescent="0.15">
      <c r="A75" s="68" t="s">
        <v>43</v>
      </c>
      <c r="B75" s="55">
        <v>2</v>
      </c>
    </row>
    <row r="76" spans="1:2" ht="26" x14ac:dyDescent="0.15">
      <c r="A76" s="69" t="s">
        <v>32</v>
      </c>
      <c r="B76" s="55">
        <v>3</v>
      </c>
    </row>
    <row r="77" spans="1:2" x14ac:dyDescent="0.15">
      <c r="A77" s="68" t="s">
        <v>371</v>
      </c>
      <c r="B77" s="55">
        <v>4</v>
      </c>
    </row>
    <row r="78" spans="1:2" x14ac:dyDescent="0.15">
      <c r="A78" s="68" t="s">
        <v>35</v>
      </c>
      <c r="B78" s="55">
        <v>18</v>
      </c>
    </row>
    <row r="79" spans="1:2" x14ac:dyDescent="0.15">
      <c r="A79" s="68" t="s">
        <v>50</v>
      </c>
      <c r="B79" s="55">
        <v>1</v>
      </c>
    </row>
    <row r="80" spans="1:2" x14ac:dyDescent="0.15">
      <c r="A80" s="68" t="s">
        <v>37</v>
      </c>
      <c r="B80" s="55">
        <v>1</v>
      </c>
    </row>
    <row r="81" spans="1:2" x14ac:dyDescent="0.15">
      <c r="A81" s="68" t="s">
        <v>53</v>
      </c>
      <c r="B81" s="55">
        <v>3</v>
      </c>
    </row>
    <row r="82" spans="1:2" x14ac:dyDescent="0.15">
      <c r="A82" s="68" t="s">
        <v>29</v>
      </c>
      <c r="B82" s="55">
        <v>39</v>
      </c>
    </row>
    <row r="83" spans="1:2" x14ac:dyDescent="0.15">
      <c r="A83" s="68" t="s">
        <v>271</v>
      </c>
      <c r="B83" s="55">
        <v>5</v>
      </c>
    </row>
    <row r="84" spans="1:2" x14ac:dyDescent="0.15">
      <c r="A84" s="68" t="s">
        <v>52</v>
      </c>
      <c r="B84" s="55">
        <v>1</v>
      </c>
    </row>
    <row r="85" spans="1:2" x14ac:dyDescent="0.15">
      <c r="A85" s="68" t="s">
        <v>30</v>
      </c>
      <c r="B85" s="55">
        <v>20</v>
      </c>
    </row>
    <row r="86" spans="1:2" x14ac:dyDescent="0.15">
      <c r="A86" s="68" t="s">
        <v>45</v>
      </c>
      <c r="B86" s="55">
        <v>2</v>
      </c>
    </row>
    <row r="87" spans="1:2" x14ac:dyDescent="0.15">
      <c r="A87" s="68" t="s">
        <v>55</v>
      </c>
      <c r="B87" s="55">
        <v>19</v>
      </c>
    </row>
    <row r="88" spans="1:2" x14ac:dyDescent="0.15">
      <c r="A88" s="68" t="s">
        <v>49</v>
      </c>
      <c r="B88" s="55">
        <v>3</v>
      </c>
    </row>
    <row r="89" spans="1:2" x14ac:dyDescent="0.15">
      <c r="A89" s="68" t="s">
        <v>48</v>
      </c>
      <c r="B89" s="55">
        <v>2</v>
      </c>
    </row>
    <row r="90" spans="1:2" x14ac:dyDescent="0.15">
      <c r="A90" s="68" t="s">
        <v>54</v>
      </c>
      <c r="B90" s="55">
        <v>2</v>
      </c>
    </row>
    <row r="91" spans="1:2" x14ac:dyDescent="0.15">
      <c r="A91" s="69" t="s">
        <v>373</v>
      </c>
      <c r="B91" s="55">
        <v>1</v>
      </c>
    </row>
    <row r="92" spans="1:2" x14ac:dyDescent="0.15">
      <c r="A92" s="68" t="s">
        <v>372</v>
      </c>
      <c r="B92" s="55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PIVOT_1</vt:lpstr>
      <vt:lpstr>Sheet2</vt:lpstr>
      <vt:lpstr>Cycling Data</vt:lpstr>
      <vt:lpstr>Sheet3</vt:lpstr>
      <vt:lpstr>pivot</vt:lpstr>
      <vt:lpstr>data_dump</vt:lpstr>
      <vt:lpstr>trial_charts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2018-02-16T14:19:04Z</dcterms:created>
  <dcterms:modified xsi:type="dcterms:W3CDTF">2019-02-17T08:47:50Z</dcterms:modified>
</cp:coreProperties>
</file>