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rison Ford\Downloads\"/>
    </mc:Choice>
  </mc:AlternateContent>
  <bookViews>
    <workbookView xWindow="0" yWindow="0" windowWidth="15345" windowHeight="4545"/>
  </bookViews>
  <sheets>
    <sheet name="Naive Approach" sheetId="1" r:id="rId1"/>
    <sheet name="3 Weeks Moving Average" sheetId="2" r:id="rId2"/>
    <sheet name="Exponential Smoothing" sheetId="3" r:id="rId3"/>
    <sheet name="Simple Linear Regression" sheetId="4" r:id="rId4"/>
    <sheet name="Forecast sheet generated" sheetId="6" r:id="rId5"/>
    <sheet name="Forecast sheet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M9" i="4"/>
  <c r="M8" i="4"/>
  <c r="M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4" i="4"/>
  <c r="O4" i="4"/>
  <c r="O3" i="4"/>
  <c r="E3" i="4" s="1"/>
  <c r="K9" i="3"/>
  <c r="K6" i="3"/>
  <c r="K5" i="3"/>
  <c r="K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3" i="3"/>
  <c r="D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C107" i="6"/>
  <c r="C111" i="6"/>
  <c r="C115" i="6"/>
  <c r="C114" i="6"/>
  <c r="C108" i="6"/>
  <c r="C112" i="6"/>
  <c r="C109" i="6"/>
  <c r="C113" i="6"/>
  <c r="C106" i="6"/>
  <c r="C110" i="6"/>
  <c r="E2" i="4" l="1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4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110" i="6"/>
  <c r="E113" i="6"/>
  <c r="D112" i="6"/>
  <c r="E114" i="6"/>
  <c r="D111" i="6"/>
  <c r="D106" i="6"/>
  <c r="D109" i="6"/>
  <c r="E108" i="6"/>
  <c r="E115" i="6"/>
  <c r="E107" i="6"/>
  <c r="E106" i="6"/>
  <c r="E109" i="6"/>
  <c r="D108" i="6"/>
  <c r="D115" i="6"/>
  <c r="D107" i="6"/>
  <c r="D110" i="6"/>
  <c r="D113" i="6"/>
  <c r="E112" i="6"/>
  <c r="D114" i="6"/>
  <c r="E111" i="6"/>
  <c r="L11" i="2" l="1"/>
  <c r="L8" i="2"/>
  <c r="L7" i="2"/>
  <c r="L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" i="2"/>
  <c r="F12" i="1"/>
  <c r="F28" i="1"/>
  <c r="E9" i="1"/>
  <c r="F9" i="1" s="1"/>
  <c r="E19" i="1"/>
  <c r="F19" i="1" s="1"/>
  <c r="H19" i="1" s="1"/>
  <c r="E25" i="1"/>
  <c r="F25" i="1" s="1"/>
  <c r="E3" i="1"/>
  <c r="F3" i="1" s="1"/>
  <c r="D7" i="1"/>
  <c r="E7" i="1" s="1"/>
  <c r="F7" i="1" s="1"/>
  <c r="D8" i="1"/>
  <c r="E8" i="1" s="1"/>
  <c r="F8" i="1" s="1"/>
  <c r="D9" i="1"/>
  <c r="D10" i="1"/>
  <c r="E10" i="1" s="1"/>
  <c r="F10" i="1" s="1"/>
  <c r="D11" i="1"/>
  <c r="E11" i="1" s="1"/>
  <c r="F11" i="1" s="1"/>
  <c r="D12" i="1"/>
  <c r="E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D26" i="1"/>
  <c r="E26" i="1" s="1"/>
  <c r="F26" i="1" s="1"/>
  <c r="D27" i="1"/>
  <c r="E27" i="1" s="1"/>
  <c r="F27" i="1" s="1"/>
  <c r="D28" i="1"/>
  <c r="E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6" i="1"/>
  <c r="E6" i="1" s="1"/>
  <c r="F6" i="1" s="1"/>
  <c r="D5" i="1"/>
  <c r="E5" i="1" s="1"/>
  <c r="F5" i="1" s="1"/>
  <c r="D4" i="1"/>
  <c r="E4" i="1" s="1"/>
  <c r="F4" i="1" s="1"/>
  <c r="D3" i="1"/>
  <c r="H5" i="1" l="1"/>
  <c r="G5" i="1"/>
  <c r="H95" i="1"/>
  <c r="G95" i="1"/>
  <c r="H83" i="1"/>
  <c r="G83" i="1"/>
  <c r="G75" i="1"/>
  <c r="H75" i="1"/>
  <c r="H63" i="1"/>
  <c r="G63" i="1"/>
  <c r="G55" i="1"/>
  <c r="H55" i="1"/>
  <c r="H47" i="1"/>
  <c r="G47" i="1"/>
  <c r="H35" i="1"/>
  <c r="G35" i="1"/>
  <c r="G23" i="1"/>
  <c r="H23" i="1"/>
  <c r="G11" i="1"/>
  <c r="H11" i="1"/>
  <c r="H6" i="1"/>
  <c r="G6" i="1"/>
  <c r="H102" i="1"/>
  <c r="G102" i="1"/>
  <c r="H98" i="1"/>
  <c r="G98" i="1"/>
  <c r="H94" i="1"/>
  <c r="G94" i="1"/>
  <c r="H90" i="1"/>
  <c r="G90" i="1"/>
  <c r="H86" i="1"/>
  <c r="G86" i="1"/>
  <c r="H82" i="1"/>
  <c r="G82" i="1"/>
  <c r="H78" i="1"/>
  <c r="G78" i="1"/>
  <c r="H74" i="1"/>
  <c r="G74" i="1"/>
  <c r="H70" i="1"/>
  <c r="G70" i="1"/>
  <c r="H66" i="1"/>
  <c r="G66" i="1"/>
  <c r="H62" i="1"/>
  <c r="G62" i="1"/>
  <c r="H58" i="1"/>
  <c r="G58" i="1"/>
  <c r="H54" i="1"/>
  <c r="G54" i="1"/>
  <c r="H50" i="1"/>
  <c r="G50" i="1"/>
  <c r="H46" i="1"/>
  <c r="G46" i="1"/>
  <c r="H42" i="1"/>
  <c r="G42" i="1"/>
  <c r="H38" i="1"/>
  <c r="G38" i="1"/>
  <c r="H34" i="1"/>
  <c r="G34" i="1"/>
  <c r="H30" i="1"/>
  <c r="G30" i="1"/>
  <c r="H26" i="1"/>
  <c r="G26" i="1"/>
  <c r="H22" i="1"/>
  <c r="G22" i="1"/>
  <c r="H18" i="1"/>
  <c r="G18" i="1"/>
  <c r="H14" i="1"/>
  <c r="G14" i="1"/>
  <c r="H10" i="1"/>
  <c r="G10" i="1"/>
  <c r="N7" i="1"/>
  <c r="G3" i="1"/>
  <c r="H3" i="1"/>
  <c r="G103" i="1"/>
  <c r="H103" i="1"/>
  <c r="H91" i="1"/>
  <c r="G91" i="1"/>
  <c r="H79" i="1"/>
  <c r="G79" i="1"/>
  <c r="H67" i="1"/>
  <c r="G67" i="1"/>
  <c r="H51" i="1"/>
  <c r="G51" i="1"/>
  <c r="G43" i="1"/>
  <c r="H43" i="1"/>
  <c r="H31" i="1"/>
  <c r="G31" i="1"/>
  <c r="H15" i="1"/>
  <c r="G15" i="1"/>
  <c r="H105" i="1"/>
  <c r="G105" i="1"/>
  <c r="H97" i="1"/>
  <c r="G97" i="1"/>
  <c r="H93" i="1"/>
  <c r="G93" i="1"/>
  <c r="H89" i="1"/>
  <c r="G89" i="1"/>
  <c r="H85" i="1"/>
  <c r="G85" i="1"/>
  <c r="H81" i="1"/>
  <c r="G81" i="1"/>
  <c r="H77" i="1"/>
  <c r="G77" i="1"/>
  <c r="H73" i="1"/>
  <c r="G73" i="1"/>
  <c r="H69" i="1"/>
  <c r="G69" i="1"/>
  <c r="H65" i="1"/>
  <c r="G65" i="1"/>
  <c r="H61" i="1"/>
  <c r="G61" i="1"/>
  <c r="H57" i="1"/>
  <c r="G57" i="1"/>
  <c r="H53" i="1"/>
  <c r="G53" i="1"/>
  <c r="H49" i="1"/>
  <c r="G49" i="1"/>
  <c r="H45" i="1"/>
  <c r="G45" i="1"/>
  <c r="H41" i="1"/>
  <c r="G41" i="1"/>
  <c r="H37" i="1"/>
  <c r="G37" i="1"/>
  <c r="H33" i="1"/>
  <c r="G33" i="1"/>
  <c r="H29" i="1"/>
  <c r="G29" i="1"/>
  <c r="H21" i="1"/>
  <c r="G21" i="1"/>
  <c r="H17" i="1"/>
  <c r="G17" i="1"/>
  <c r="H13" i="1"/>
  <c r="G13" i="1"/>
  <c r="H99" i="1"/>
  <c r="G99" i="1"/>
  <c r="G87" i="1"/>
  <c r="H87" i="1"/>
  <c r="G71" i="1"/>
  <c r="H71" i="1"/>
  <c r="G59" i="1"/>
  <c r="H59" i="1"/>
  <c r="G39" i="1"/>
  <c r="H39" i="1"/>
  <c r="G27" i="1"/>
  <c r="H27" i="1"/>
  <c r="G7" i="1"/>
  <c r="H7" i="1"/>
  <c r="H101" i="1"/>
  <c r="G101" i="1"/>
  <c r="G4" i="1"/>
  <c r="H4" i="1"/>
  <c r="H104" i="1"/>
  <c r="G104" i="1"/>
  <c r="H100" i="1"/>
  <c r="G100" i="1"/>
  <c r="H96" i="1"/>
  <c r="G96" i="1"/>
  <c r="H92" i="1"/>
  <c r="G92" i="1"/>
  <c r="H88" i="1"/>
  <c r="G88" i="1"/>
  <c r="H84" i="1"/>
  <c r="G84" i="1"/>
  <c r="H80" i="1"/>
  <c r="G80" i="1"/>
  <c r="H76" i="1"/>
  <c r="G76" i="1"/>
  <c r="H72" i="1"/>
  <c r="G72" i="1"/>
  <c r="H68" i="1"/>
  <c r="G68" i="1"/>
  <c r="H64" i="1"/>
  <c r="G64" i="1"/>
  <c r="H60" i="1"/>
  <c r="G60" i="1"/>
  <c r="H56" i="1"/>
  <c r="G56" i="1"/>
  <c r="H52" i="1"/>
  <c r="G52" i="1"/>
  <c r="H48" i="1"/>
  <c r="G48" i="1"/>
  <c r="H44" i="1"/>
  <c r="G44" i="1"/>
  <c r="H40" i="1"/>
  <c r="G40" i="1"/>
  <c r="H36" i="1"/>
  <c r="G36" i="1"/>
  <c r="H32" i="1"/>
  <c r="G32" i="1"/>
  <c r="H24" i="1"/>
  <c r="G24" i="1"/>
  <c r="H20" i="1"/>
  <c r="G20" i="1"/>
  <c r="H16" i="1"/>
  <c r="G16" i="1"/>
  <c r="H8" i="1"/>
  <c r="G8" i="1"/>
  <c r="G19" i="1"/>
  <c r="H25" i="1"/>
  <c r="G25" i="1"/>
  <c r="H12" i="1"/>
  <c r="G12" i="1"/>
  <c r="H9" i="1"/>
  <c r="G9" i="1"/>
  <c r="H28" i="1"/>
  <c r="G28" i="1"/>
  <c r="N8" i="1" l="1"/>
  <c r="N9" i="1"/>
  <c r="N12" i="1" s="1"/>
</calcChain>
</file>

<file path=xl/sharedStrings.xml><?xml version="1.0" encoding="utf-8"?>
<sst xmlns="http://schemas.openxmlformats.org/spreadsheetml/2006/main" count="694" uniqueCount="78">
  <si>
    <t>Wk 52</t>
  </si>
  <si>
    <t>Wk 51</t>
  </si>
  <si>
    <t>Wk 50</t>
  </si>
  <si>
    <t>Wk 49</t>
  </si>
  <si>
    <t>Wk 48</t>
  </si>
  <si>
    <t>Wk 47</t>
  </si>
  <si>
    <t>Wk 46</t>
  </si>
  <si>
    <t>Wk 45</t>
  </si>
  <si>
    <t>Wk 44</t>
  </si>
  <si>
    <t>Wk 43</t>
  </si>
  <si>
    <t>Wk 42</t>
  </si>
  <si>
    <t>Wk 41</t>
  </si>
  <si>
    <t>Wk 40</t>
  </si>
  <si>
    <t>Wk 39</t>
  </si>
  <si>
    <t>Wk 38</t>
  </si>
  <si>
    <t>Wk 37</t>
  </si>
  <si>
    <t>Wk 36</t>
  </si>
  <si>
    <t>Wk 35</t>
  </si>
  <si>
    <t>Wk 34</t>
  </si>
  <si>
    <t>Wk 33</t>
  </si>
  <si>
    <t>Wk 32</t>
  </si>
  <si>
    <t>Wk 31</t>
  </si>
  <si>
    <t>Wk 30</t>
  </si>
  <si>
    <t>Wk 29</t>
  </si>
  <si>
    <t>Wk 28</t>
  </si>
  <si>
    <t>Wk 27</t>
  </si>
  <si>
    <t>Wk 26</t>
  </si>
  <si>
    <t>Wk 25</t>
  </si>
  <si>
    <t>Wk 24</t>
  </si>
  <si>
    <t>Wk 23</t>
  </si>
  <si>
    <t>Wk 22</t>
  </si>
  <si>
    <t>Wk 21</t>
  </si>
  <si>
    <t>Wk 20</t>
  </si>
  <si>
    <t>Wk 19</t>
  </si>
  <si>
    <t>Wk 18</t>
  </si>
  <si>
    <t>Wk 17</t>
  </si>
  <si>
    <t>Wk 16</t>
  </si>
  <si>
    <t>Wk 15</t>
  </si>
  <si>
    <t>Wk 14</t>
  </si>
  <si>
    <t>Wk 13</t>
  </si>
  <si>
    <t>Wk 12</t>
  </si>
  <si>
    <t>Wk 11</t>
  </si>
  <si>
    <t>Wk 10</t>
  </si>
  <si>
    <t>Wk 9</t>
  </si>
  <si>
    <t>Wk 8</t>
  </si>
  <si>
    <t>Wk 7</t>
  </si>
  <si>
    <t>Wk 6</t>
  </si>
  <si>
    <t>Wk 5</t>
  </si>
  <si>
    <t>Wk 4</t>
  </si>
  <si>
    <t>Wk 3</t>
  </si>
  <si>
    <t>Wk 2</t>
  </si>
  <si>
    <t>Wk 1</t>
  </si>
  <si>
    <t>Deliveries</t>
  </si>
  <si>
    <t>Week</t>
  </si>
  <si>
    <t>Year</t>
  </si>
  <si>
    <t>Forecast</t>
  </si>
  <si>
    <t>Error/Deviation</t>
  </si>
  <si>
    <t>Absolute Error</t>
  </si>
  <si>
    <t>Absolute Squared Error</t>
  </si>
  <si>
    <t>Absolute Percent Error</t>
  </si>
  <si>
    <t>Evaluation</t>
  </si>
  <si>
    <t>MAD(Mean Absolute Deviation)</t>
  </si>
  <si>
    <t>MSE(Mean Squared Error)</t>
  </si>
  <si>
    <t>MAPE(Mean Absolute Percent Error)</t>
  </si>
  <si>
    <t>Naïve approach</t>
  </si>
  <si>
    <t>3 Weeks Moving Average</t>
  </si>
  <si>
    <t>Exponential smoothing</t>
  </si>
  <si>
    <t>Period</t>
  </si>
  <si>
    <t>Intercept</t>
  </si>
  <si>
    <t>Slope</t>
  </si>
  <si>
    <t>Week average</t>
  </si>
  <si>
    <t>Overall week average</t>
  </si>
  <si>
    <t>Seasonality</t>
  </si>
  <si>
    <t>Forecast(Deliveries)</t>
  </si>
  <si>
    <t>Lower Confidence Bound(Deliveries)</t>
  </si>
  <si>
    <t>Upper Confidence Bound(Deliveries)</t>
  </si>
  <si>
    <t>LT*Seasonality</t>
  </si>
  <si>
    <t>Simple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</si>
</sst>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  <a:r>
              <a:rPr lang="en-GB" baseline="0"/>
              <a:t> Approach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Approach'!$B$2:$B$105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'Naive Approach'!$C$2:$C$105</c:f>
              <c:numCache>
                <c:formatCode>General</c:formatCode>
                <c:ptCount val="104"/>
                <c:pt idx="0">
                  <c:v>915</c:v>
                </c:pt>
                <c:pt idx="1">
                  <c:v>913</c:v>
                </c:pt>
                <c:pt idx="2">
                  <c:v>571</c:v>
                </c:pt>
                <c:pt idx="3">
                  <c:v>761</c:v>
                </c:pt>
                <c:pt idx="4">
                  <c:v>818</c:v>
                </c:pt>
                <c:pt idx="5">
                  <c:v>973</c:v>
                </c:pt>
                <c:pt idx="6">
                  <c:v>751</c:v>
                </c:pt>
                <c:pt idx="7">
                  <c:v>595</c:v>
                </c:pt>
                <c:pt idx="8">
                  <c:v>581</c:v>
                </c:pt>
                <c:pt idx="9">
                  <c:v>894</c:v>
                </c:pt>
                <c:pt idx="10">
                  <c:v>802</c:v>
                </c:pt>
                <c:pt idx="11">
                  <c:v>653</c:v>
                </c:pt>
                <c:pt idx="12">
                  <c:v>551</c:v>
                </c:pt>
                <c:pt idx="13">
                  <c:v>664</c:v>
                </c:pt>
                <c:pt idx="14">
                  <c:v>742</c:v>
                </c:pt>
                <c:pt idx="15">
                  <c:v>957</c:v>
                </c:pt>
                <c:pt idx="16">
                  <c:v>758</c:v>
                </c:pt>
                <c:pt idx="17">
                  <c:v>958</c:v>
                </c:pt>
                <c:pt idx="18">
                  <c:v>758</c:v>
                </c:pt>
                <c:pt idx="19">
                  <c:v>880</c:v>
                </c:pt>
                <c:pt idx="20">
                  <c:v>772</c:v>
                </c:pt>
                <c:pt idx="21">
                  <c:v>961</c:v>
                </c:pt>
                <c:pt idx="22">
                  <c:v>764</c:v>
                </c:pt>
                <c:pt idx="23">
                  <c:v>620</c:v>
                </c:pt>
                <c:pt idx="24">
                  <c:v>763</c:v>
                </c:pt>
                <c:pt idx="25">
                  <c:v>984</c:v>
                </c:pt>
                <c:pt idx="26">
                  <c:v>550</c:v>
                </c:pt>
                <c:pt idx="27">
                  <c:v>801</c:v>
                </c:pt>
                <c:pt idx="28">
                  <c:v>726</c:v>
                </c:pt>
                <c:pt idx="29">
                  <c:v>789</c:v>
                </c:pt>
                <c:pt idx="30">
                  <c:v>800</c:v>
                </c:pt>
                <c:pt idx="31">
                  <c:v>754</c:v>
                </c:pt>
                <c:pt idx="32">
                  <c:v>914</c:v>
                </c:pt>
                <c:pt idx="33">
                  <c:v>799</c:v>
                </c:pt>
                <c:pt idx="34">
                  <c:v>867</c:v>
                </c:pt>
                <c:pt idx="35">
                  <c:v>727</c:v>
                </c:pt>
                <c:pt idx="36">
                  <c:v>651</c:v>
                </c:pt>
                <c:pt idx="37">
                  <c:v>923</c:v>
                </c:pt>
                <c:pt idx="38">
                  <c:v>679</c:v>
                </c:pt>
                <c:pt idx="39">
                  <c:v>828</c:v>
                </c:pt>
                <c:pt idx="40">
                  <c:v>871</c:v>
                </c:pt>
                <c:pt idx="41">
                  <c:v>571</c:v>
                </c:pt>
                <c:pt idx="42">
                  <c:v>781</c:v>
                </c:pt>
                <c:pt idx="43">
                  <c:v>801</c:v>
                </c:pt>
                <c:pt idx="44">
                  <c:v>986</c:v>
                </c:pt>
                <c:pt idx="45">
                  <c:v>627</c:v>
                </c:pt>
                <c:pt idx="46">
                  <c:v>688</c:v>
                </c:pt>
                <c:pt idx="47">
                  <c:v>990</c:v>
                </c:pt>
                <c:pt idx="48">
                  <c:v>737</c:v>
                </c:pt>
                <c:pt idx="49">
                  <c:v>676</c:v>
                </c:pt>
                <c:pt idx="50">
                  <c:v>651</c:v>
                </c:pt>
                <c:pt idx="51">
                  <c:v>929</c:v>
                </c:pt>
                <c:pt idx="52">
                  <c:v>709</c:v>
                </c:pt>
                <c:pt idx="53">
                  <c:v>851</c:v>
                </c:pt>
                <c:pt idx="54">
                  <c:v>686</c:v>
                </c:pt>
                <c:pt idx="55">
                  <c:v>854</c:v>
                </c:pt>
                <c:pt idx="56">
                  <c:v>738</c:v>
                </c:pt>
                <c:pt idx="57">
                  <c:v>943</c:v>
                </c:pt>
                <c:pt idx="58">
                  <c:v>743</c:v>
                </c:pt>
                <c:pt idx="59">
                  <c:v>909</c:v>
                </c:pt>
                <c:pt idx="60">
                  <c:v>648</c:v>
                </c:pt>
                <c:pt idx="61">
                  <c:v>783</c:v>
                </c:pt>
                <c:pt idx="62">
                  <c:v>940</c:v>
                </c:pt>
                <c:pt idx="63">
                  <c:v>966</c:v>
                </c:pt>
                <c:pt idx="64">
                  <c:v>944</c:v>
                </c:pt>
                <c:pt idx="65">
                  <c:v>726</c:v>
                </c:pt>
                <c:pt idx="66">
                  <c:v>830</c:v>
                </c:pt>
                <c:pt idx="67">
                  <c:v>876</c:v>
                </c:pt>
                <c:pt idx="68">
                  <c:v>566</c:v>
                </c:pt>
                <c:pt idx="69">
                  <c:v>814</c:v>
                </c:pt>
                <c:pt idx="70">
                  <c:v>785</c:v>
                </c:pt>
                <c:pt idx="71">
                  <c:v>669</c:v>
                </c:pt>
                <c:pt idx="72">
                  <c:v>965</c:v>
                </c:pt>
                <c:pt idx="73">
                  <c:v>884</c:v>
                </c:pt>
                <c:pt idx="74">
                  <c:v>677</c:v>
                </c:pt>
                <c:pt idx="75">
                  <c:v>809</c:v>
                </c:pt>
                <c:pt idx="76">
                  <c:v>935</c:v>
                </c:pt>
                <c:pt idx="77">
                  <c:v>994</c:v>
                </c:pt>
                <c:pt idx="78">
                  <c:v>824</c:v>
                </c:pt>
                <c:pt idx="79">
                  <c:v>825</c:v>
                </c:pt>
                <c:pt idx="80">
                  <c:v>745</c:v>
                </c:pt>
                <c:pt idx="81">
                  <c:v>767</c:v>
                </c:pt>
                <c:pt idx="82">
                  <c:v>740</c:v>
                </c:pt>
                <c:pt idx="83">
                  <c:v>721</c:v>
                </c:pt>
                <c:pt idx="84">
                  <c:v>746</c:v>
                </c:pt>
                <c:pt idx="85">
                  <c:v>576</c:v>
                </c:pt>
                <c:pt idx="86">
                  <c:v>943</c:v>
                </c:pt>
                <c:pt idx="87">
                  <c:v>789</c:v>
                </c:pt>
                <c:pt idx="88">
                  <c:v>728</c:v>
                </c:pt>
                <c:pt idx="89">
                  <c:v>916</c:v>
                </c:pt>
                <c:pt idx="90">
                  <c:v>560</c:v>
                </c:pt>
                <c:pt idx="91">
                  <c:v>907</c:v>
                </c:pt>
                <c:pt idx="92">
                  <c:v>598</c:v>
                </c:pt>
                <c:pt idx="93">
                  <c:v>755</c:v>
                </c:pt>
                <c:pt idx="94">
                  <c:v>916</c:v>
                </c:pt>
                <c:pt idx="95">
                  <c:v>991</c:v>
                </c:pt>
                <c:pt idx="96">
                  <c:v>917</c:v>
                </c:pt>
                <c:pt idx="97">
                  <c:v>659</c:v>
                </c:pt>
                <c:pt idx="98">
                  <c:v>571</c:v>
                </c:pt>
                <c:pt idx="99">
                  <c:v>933</c:v>
                </c:pt>
                <c:pt idx="100">
                  <c:v>773</c:v>
                </c:pt>
                <c:pt idx="101">
                  <c:v>744</c:v>
                </c:pt>
                <c:pt idx="102">
                  <c:v>964</c:v>
                </c:pt>
                <c:pt idx="10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B8A-BBB2-20E5171E9227}"/>
            </c:ext>
          </c:extLst>
        </c:ser>
        <c:ser>
          <c:idx val="1"/>
          <c:order val="1"/>
          <c:tx>
            <c:strRef>
              <c:f>'Naive Approach'!$D$1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Approach'!$B$2:$B$105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'Naive Approach'!$D$2:$D$105</c:f>
              <c:numCache>
                <c:formatCode>General</c:formatCode>
                <c:ptCount val="104"/>
                <c:pt idx="1">
                  <c:v>915</c:v>
                </c:pt>
                <c:pt idx="2">
                  <c:v>913</c:v>
                </c:pt>
                <c:pt idx="3">
                  <c:v>571</c:v>
                </c:pt>
                <c:pt idx="4">
                  <c:v>761</c:v>
                </c:pt>
                <c:pt idx="5">
                  <c:v>818</c:v>
                </c:pt>
                <c:pt idx="6">
                  <c:v>973</c:v>
                </c:pt>
                <c:pt idx="7">
                  <c:v>751</c:v>
                </c:pt>
                <c:pt idx="8">
                  <c:v>595</c:v>
                </c:pt>
                <c:pt idx="9">
                  <c:v>581</c:v>
                </c:pt>
                <c:pt idx="10">
                  <c:v>894</c:v>
                </c:pt>
                <c:pt idx="11">
                  <c:v>802</c:v>
                </c:pt>
                <c:pt idx="12">
                  <c:v>653</c:v>
                </c:pt>
                <c:pt idx="13">
                  <c:v>551</c:v>
                </c:pt>
                <c:pt idx="14">
                  <c:v>664</c:v>
                </c:pt>
                <c:pt idx="15">
                  <c:v>742</c:v>
                </c:pt>
                <c:pt idx="16">
                  <c:v>957</c:v>
                </c:pt>
                <c:pt idx="17">
                  <c:v>758</c:v>
                </c:pt>
                <c:pt idx="18">
                  <c:v>958</c:v>
                </c:pt>
                <c:pt idx="19">
                  <c:v>758</c:v>
                </c:pt>
                <c:pt idx="20">
                  <c:v>880</c:v>
                </c:pt>
                <c:pt idx="21">
                  <c:v>772</c:v>
                </c:pt>
                <c:pt idx="22">
                  <c:v>961</c:v>
                </c:pt>
                <c:pt idx="23">
                  <c:v>764</c:v>
                </c:pt>
                <c:pt idx="24">
                  <c:v>620</c:v>
                </c:pt>
                <c:pt idx="25">
                  <c:v>763</c:v>
                </c:pt>
                <c:pt idx="26">
                  <c:v>984</c:v>
                </c:pt>
                <c:pt idx="27">
                  <c:v>550</c:v>
                </c:pt>
                <c:pt idx="28">
                  <c:v>801</c:v>
                </c:pt>
                <c:pt idx="29">
                  <c:v>726</c:v>
                </c:pt>
                <c:pt idx="30">
                  <c:v>789</c:v>
                </c:pt>
                <c:pt idx="31">
                  <c:v>800</c:v>
                </c:pt>
                <c:pt idx="32">
                  <c:v>754</c:v>
                </c:pt>
                <c:pt idx="33">
                  <c:v>914</c:v>
                </c:pt>
                <c:pt idx="34">
                  <c:v>799</c:v>
                </c:pt>
                <c:pt idx="35">
                  <c:v>867</c:v>
                </c:pt>
                <c:pt idx="36">
                  <c:v>727</c:v>
                </c:pt>
                <c:pt idx="37">
                  <c:v>651</c:v>
                </c:pt>
                <c:pt idx="38">
                  <c:v>923</c:v>
                </c:pt>
                <c:pt idx="39">
                  <c:v>679</c:v>
                </c:pt>
                <c:pt idx="40">
                  <c:v>828</c:v>
                </c:pt>
                <c:pt idx="41">
                  <c:v>871</c:v>
                </c:pt>
                <c:pt idx="42">
                  <c:v>571</c:v>
                </c:pt>
                <c:pt idx="43">
                  <c:v>781</c:v>
                </c:pt>
                <c:pt idx="44">
                  <c:v>801</c:v>
                </c:pt>
                <c:pt idx="45">
                  <c:v>986</c:v>
                </c:pt>
                <c:pt idx="46">
                  <c:v>627</c:v>
                </c:pt>
                <c:pt idx="47">
                  <c:v>688</c:v>
                </c:pt>
                <c:pt idx="48">
                  <c:v>990</c:v>
                </c:pt>
                <c:pt idx="49">
                  <c:v>737</c:v>
                </c:pt>
                <c:pt idx="50">
                  <c:v>676</c:v>
                </c:pt>
                <c:pt idx="51">
                  <c:v>651</c:v>
                </c:pt>
                <c:pt idx="52">
                  <c:v>929</c:v>
                </c:pt>
                <c:pt idx="53">
                  <c:v>709</c:v>
                </c:pt>
                <c:pt idx="54">
                  <c:v>851</c:v>
                </c:pt>
                <c:pt idx="55">
                  <c:v>686</c:v>
                </c:pt>
                <c:pt idx="56">
                  <c:v>854</c:v>
                </c:pt>
                <c:pt idx="57">
                  <c:v>738</c:v>
                </c:pt>
                <c:pt idx="58">
                  <c:v>943</c:v>
                </c:pt>
                <c:pt idx="59">
                  <c:v>743</c:v>
                </c:pt>
                <c:pt idx="60">
                  <c:v>909</c:v>
                </c:pt>
                <c:pt idx="61">
                  <c:v>648</c:v>
                </c:pt>
                <c:pt idx="62">
                  <c:v>783</c:v>
                </c:pt>
                <c:pt idx="63">
                  <c:v>940</c:v>
                </c:pt>
                <c:pt idx="64">
                  <c:v>966</c:v>
                </c:pt>
                <c:pt idx="65">
                  <c:v>944</c:v>
                </c:pt>
                <c:pt idx="66">
                  <c:v>726</c:v>
                </c:pt>
                <c:pt idx="67">
                  <c:v>830</c:v>
                </c:pt>
                <c:pt idx="68">
                  <c:v>876</c:v>
                </c:pt>
                <c:pt idx="69">
                  <c:v>566</c:v>
                </c:pt>
                <c:pt idx="70">
                  <c:v>814</c:v>
                </c:pt>
                <c:pt idx="71">
                  <c:v>785</c:v>
                </c:pt>
                <c:pt idx="72">
                  <c:v>669</c:v>
                </c:pt>
                <c:pt idx="73">
                  <c:v>965</c:v>
                </c:pt>
                <c:pt idx="74">
                  <c:v>884</c:v>
                </c:pt>
                <c:pt idx="75">
                  <c:v>677</c:v>
                </c:pt>
                <c:pt idx="76">
                  <c:v>809</c:v>
                </c:pt>
                <c:pt idx="77">
                  <c:v>935</c:v>
                </c:pt>
                <c:pt idx="78">
                  <c:v>994</c:v>
                </c:pt>
                <c:pt idx="79">
                  <c:v>824</c:v>
                </c:pt>
                <c:pt idx="80">
                  <c:v>825</c:v>
                </c:pt>
                <c:pt idx="81">
                  <c:v>745</c:v>
                </c:pt>
                <c:pt idx="82">
                  <c:v>767</c:v>
                </c:pt>
                <c:pt idx="83">
                  <c:v>740</c:v>
                </c:pt>
                <c:pt idx="84">
                  <c:v>721</c:v>
                </c:pt>
                <c:pt idx="85">
                  <c:v>746</c:v>
                </c:pt>
                <c:pt idx="86">
                  <c:v>576</c:v>
                </c:pt>
                <c:pt idx="87">
                  <c:v>943</c:v>
                </c:pt>
                <c:pt idx="88">
                  <c:v>789</c:v>
                </c:pt>
                <c:pt idx="89">
                  <c:v>728</c:v>
                </c:pt>
                <c:pt idx="90">
                  <c:v>916</c:v>
                </c:pt>
                <c:pt idx="91">
                  <c:v>560</c:v>
                </c:pt>
                <c:pt idx="92">
                  <c:v>907</c:v>
                </c:pt>
                <c:pt idx="93">
                  <c:v>598</c:v>
                </c:pt>
                <c:pt idx="94">
                  <c:v>755</c:v>
                </c:pt>
                <c:pt idx="95">
                  <c:v>916</c:v>
                </c:pt>
                <c:pt idx="96">
                  <c:v>991</c:v>
                </c:pt>
                <c:pt idx="97">
                  <c:v>917</c:v>
                </c:pt>
                <c:pt idx="98">
                  <c:v>659</c:v>
                </c:pt>
                <c:pt idx="99">
                  <c:v>571</c:v>
                </c:pt>
                <c:pt idx="100">
                  <c:v>933</c:v>
                </c:pt>
                <c:pt idx="101">
                  <c:v>773</c:v>
                </c:pt>
                <c:pt idx="102">
                  <c:v>744</c:v>
                </c:pt>
                <c:pt idx="10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9-4B8A-BBB2-20E5171E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6696"/>
        <c:axId val="492149976"/>
      </c:lineChart>
      <c:catAx>
        <c:axId val="4921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9976"/>
        <c:crosses val="autoZero"/>
        <c:auto val="1"/>
        <c:lblAlgn val="ctr"/>
        <c:lblOffset val="100"/>
        <c:noMultiLvlLbl val="0"/>
      </c:catAx>
      <c:valAx>
        <c:axId val="4921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  <a:r>
              <a:rPr lang="en-GB" baseline="0"/>
              <a:t> Weeks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Weeks Moving Average'!$C$1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Weeks Moving Average'!$B$2:$B$105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'3 Weeks Moving Average'!$C$2:$C$105</c:f>
              <c:numCache>
                <c:formatCode>General</c:formatCode>
                <c:ptCount val="104"/>
                <c:pt idx="0">
                  <c:v>915</c:v>
                </c:pt>
                <c:pt idx="1">
                  <c:v>913</c:v>
                </c:pt>
                <c:pt idx="2">
                  <c:v>571</c:v>
                </c:pt>
                <c:pt idx="3">
                  <c:v>761</c:v>
                </c:pt>
                <c:pt idx="4">
                  <c:v>818</c:v>
                </c:pt>
                <c:pt idx="5">
                  <c:v>973</c:v>
                </c:pt>
                <c:pt idx="6">
                  <c:v>751</c:v>
                </c:pt>
                <c:pt idx="7">
                  <c:v>595</c:v>
                </c:pt>
                <c:pt idx="8">
                  <c:v>581</c:v>
                </c:pt>
                <c:pt idx="9">
                  <c:v>894</c:v>
                </c:pt>
                <c:pt idx="10">
                  <c:v>802</c:v>
                </c:pt>
                <c:pt idx="11">
                  <c:v>653</c:v>
                </c:pt>
                <c:pt idx="12">
                  <c:v>551</c:v>
                </c:pt>
                <c:pt idx="13">
                  <c:v>664</c:v>
                </c:pt>
                <c:pt idx="14">
                  <c:v>742</c:v>
                </c:pt>
                <c:pt idx="15">
                  <c:v>957</c:v>
                </c:pt>
                <c:pt idx="16">
                  <c:v>758</c:v>
                </c:pt>
                <c:pt idx="17">
                  <c:v>958</c:v>
                </c:pt>
                <c:pt idx="18">
                  <c:v>758</c:v>
                </c:pt>
                <c:pt idx="19">
                  <c:v>880</c:v>
                </c:pt>
                <c:pt idx="20">
                  <c:v>772</c:v>
                </c:pt>
                <c:pt idx="21">
                  <c:v>961</c:v>
                </c:pt>
                <c:pt idx="22">
                  <c:v>764</c:v>
                </c:pt>
                <c:pt idx="23">
                  <c:v>620</c:v>
                </c:pt>
                <c:pt idx="24">
                  <c:v>763</c:v>
                </c:pt>
                <c:pt idx="25">
                  <c:v>984</c:v>
                </c:pt>
                <c:pt idx="26">
                  <c:v>550</c:v>
                </c:pt>
                <c:pt idx="27">
                  <c:v>801</c:v>
                </c:pt>
                <c:pt idx="28">
                  <c:v>726</c:v>
                </c:pt>
                <c:pt idx="29">
                  <c:v>789</c:v>
                </c:pt>
                <c:pt idx="30">
                  <c:v>800</c:v>
                </c:pt>
                <c:pt idx="31">
                  <c:v>754</c:v>
                </c:pt>
                <c:pt idx="32">
                  <c:v>914</c:v>
                </c:pt>
                <c:pt idx="33">
                  <c:v>799</c:v>
                </c:pt>
                <c:pt idx="34">
                  <c:v>867</c:v>
                </c:pt>
                <c:pt idx="35">
                  <c:v>727</c:v>
                </c:pt>
                <c:pt idx="36">
                  <c:v>651</c:v>
                </c:pt>
                <c:pt idx="37">
                  <c:v>923</c:v>
                </c:pt>
                <c:pt idx="38">
                  <c:v>679</c:v>
                </c:pt>
                <c:pt idx="39">
                  <c:v>828</c:v>
                </c:pt>
                <c:pt idx="40">
                  <c:v>871</c:v>
                </c:pt>
                <c:pt idx="41">
                  <c:v>571</c:v>
                </c:pt>
                <c:pt idx="42">
                  <c:v>781</c:v>
                </c:pt>
                <c:pt idx="43">
                  <c:v>801</c:v>
                </c:pt>
                <c:pt idx="44">
                  <c:v>986</c:v>
                </c:pt>
                <c:pt idx="45">
                  <c:v>627</c:v>
                </c:pt>
                <c:pt idx="46">
                  <c:v>688</c:v>
                </c:pt>
                <c:pt idx="47">
                  <c:v>990</c:v>
                </c:pt>
                <c:pt idx="48">
                  <c:v>737</c:v>
                </c:pt>
                <c:pt idx="49">
                  <c:v>676</c:v>
                </c:pt>
                <c:pt idx="50">
                  <c:v>651</c:v>
                </c:pt>
                <c:pt idx="51">
                  <c:v>929</c:v>
                </c:pt>
                <c:pt idx="52">
                  <c:v>709</c:v>
                </c:pt>
                <c:pt idx="53">
                  <c:v>851</c:v>
                </c:pt>
                <c:pt idx="54">
                  <c:v>686</c:v>
                </c:pt>
                <c:pt idx="55">
                  <c:v>854</c:v>
                </c:pt>
                <c:pt idx="56">
                  <c:v>738</c:v>
                </c:pt>
                <c:pt idx="57">
                  <c:v>943</c:v>
                </c:pt>
                <c:pt idx="58">
                  <c:v>743</c:v>
                </c:pt>
                <c:pt idx="59">
                  <c:v>909</c:v>
                </c:pt>
                <c:pt idx="60">
                  <c:v>648</c:v>
                </c:pt>
                <c:pt idx="61">
                  <c:v>783</c:v>
                </c:pt>
                <c:pt idx="62">
                  <c:v>940</c:v>
                </c:pt>
                <c:pt idx="63">
                  <c:v>966</c:v>
                </c:pt>
                <c:pt idx="64">
                  <c:v>944</c:v>
                </c:pt>
                <c:pt idx="65">
                  <c:v>726</c:v>
                </c:pt>
                <c:pt idx="66">
                  <c:v>830</c:v>
                </c:pt>
                <c:pt idx="67">
                  <c:v>876</c:v>
                </c:pt>
                <c:pt idx="68">
                  <c:v>566</c:v>
                </c:pt>
                <c:pt idx="69">
                  <c:v>814</c:v>
                </c:pt>
                <c:pt idx="70">
                  <c:v>785</c:v>
                </c:pt>
                <c:pt idx="71">
                  <c:v>669</c:v>
                </c:pt>
                <c:pt idx="72">
                  <c:v>965</c:v>
                </c:pt>
                <c:pt idx="73">
                  <c:v>884</c:v>
                </c:pt>
                <c:pt idx="74">
                  <c:v>677</c:v>
                </c:pt>
                <c:pt idx="75">
                  <c:v>809</c:v>
                </c:pt>
                <c:pt idx="76">
                  <c:v>935</c:v>
                </c:pt>
                <c:pt idx="77">
                  <c:v>994</c:v>
                </c:pt>
                <c:pt idx="78">
                  <c:v>824</c:v>
                </c:pt>
                <c:pt idx="79">
                  <c:v>825</c:v>
                </c:pt>
                <c:pt idx="80">
                  <c:v>745</c:v>
                </c:pt>
                <c:pt idx="81">
                  <c:v>767</c:v>
                </c:pt>
                <c:pt idx="82">
                  <c:v>740</c:v>
                </c:pt>
                <c:pt idx="83">
                  <c:v>721</c:v>
                </c:pt>
                <c:pt idx="84">
                  <c:v>746</c:v>
                </c:pt>
                <c:pt idx="85">
                  <c:v>576</c:v>
                </c:pt>
                <c:pt idx="86">
                  <c:v>943</c:v>
                </c:pt>
                <c:pt idx="87">
                  <c:v>789</c:v>
                </c:pt>
                <c:pt idx="88">
                  <c:v>728</c:v>
                </c:pt>
                <c:pt idx="89">
                  <c:v>916</c:v>
                </c:pt>
                <c:pt idx="90">
                  <c:v>560</c:v>
                </c:pt>
                <c:pt idx="91">
                  <c:v>907</c:v>
                </c:pt>
                <c:pt idx="92">
                  <c:v>598</c:v>
                </c:pt>
                <c:pt idx="93">
                  <c:v>755</c:v>
                </c:pt>
                <c:pt idx="94">
                  <c:v>916</c:v>
                </c:pt>
                <c:pt idx="95">
                  <c:v>991</c:v>
                </c:pt>
                <c:pt idx="96">
                  <c:v>917</c:v>
                </c:pt>
                <c:pt idx="97">
                  <c:v>659</c:v>
                </c:pt>
                <c:pt idx="98">
                  <c:v>571</c:v>
                </c:pt>
                <c:pt idx="99">
                  <c:v>933</c:v>
                </c:pt>
                <c:pt idx="100">
                  <c:v>773</c:v>
                </c:pt>
                <c:pt idx="101">
                  <c:v>744</c:v>
                </c:pt>
                <c:pt idx="102">
                  <c:v>964</c:v>
                </c:pt>
                <c:pt idx="10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5-45F7-A51C-DA2CCF0B3C49}"/>
            </c:ext>
          </c:extLst>
        </c:ser>
        <c:ser>
          <c:idx val="1"/>
          <c:order val="1"/>
          <c:tx>
            <c:strRef>
              <c:f>'3 Weeks Moving Average'!$D$1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Weeks Moving Average'!$B$2:$B$105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'3 Weeks Moving Average'!$D$2:$D$105</c:f>
              <c:numCache>
                <c:formatCode>General</c:formatCode>
                <c:ptCount val="104"/>
                <c:pt idx="3" formatCode="0">
                  <c:v>799.66666666666663</c:v>
                </c:pt>
                <c:pt idx="4" formatCode="0">
                  <c:v>748.33333333333337</c:v>
                </c:pt>
                <c:pt idx="5" formatCode="0">
                  <c:v>716.66666666666663</c:v>
                </c:pt>
                <c:pt idx="6" formatCode="0">
                  <c:v>850.66666666666663</c:v>
                </c:pt>
                <c:pt idx="7" formatCode="0">
                  <c:v>847.33333333333337</c:v>
                </c:pt>
                <c:pt idx="8" formatCode="0">
                  <c:v>773</c:v>
                </c:pt>
                <c:pt idx="9" formatCode="0">
                  <c:v>642.33333333333337</c:v>
                </c:pt>
                <c:pt idx="10" formatCode="0">
                  <c:v>690</c:v>
                </c:pt>
                <c:pt idx="11" formatCode="0">
                  <c:v>759</c:v>
                </c:pt>
                <c:pt idx="12" formatCode="0">
                  <c:v>783</c:v>
                </c:pt>
                <c:pt idx="13" formatCode="0">
                  <c:v>668.66666666666663</c:v>
                </c:pt>
                <c:pt idx="14" formatCode="0">
                  <c:v>622.66666666666663</c:v>
                </c:pt>
                <c:pt idx="15" formatCode="0">
                  <c:v>652.33333333333337</c:v>
                </c:pt>
                <c:pt idx="16" formatCode="0">
                  <c:v>787.66666666666663</c:v>
                </c:pt>
                <c:pt idx="17" formatCode="0">
                  <c:v>819</c:v>
                </c:pt>
                <c:pt idx="18" formatCode="0">
                  <c:v>891</c:v>
                </c:pt>
                <c:pt idx="19" formatCode="0">
                  <c:v>824.66666666666663</c:v>
                </c:pt>
                <c:pt idx="20" formatCode="0">
                  <c:v>865.33333333333337</c:v>
                </c:pt>
                <c:pt idx="21" formatCode="0">
                  <c:v>803.33333333333337</c:v>
                </c:pt>
                <c:pt idx="22" formatCode="0">
                  <c:v>871</c:v>
                </c:pt>
                <c:pt idx="23" formatCode="0">
                  <c:v>832.33333333333337</c:v>
                </c:pt>
                <c:pt idx="24" formatCode="0">
                  <c:v>781.66666666666663</c:v>
                </c:pt>
                <c:pt idx="25" formatCode="0">
                  <c:v>715.66666666666663</c:v>
                </c:pt>
                <c:pt idx="26" formatCode="0">
                  <c:v>789</c:v>
                </c:pt>
                <c:pt idx="27" formatCode="0">
                  <c:v>765.66666666666663</c:v>
                </c:pt>
                <c:pt idx="28" formatCode="0">
                  <c:v>778.33333333333337</c:v>
                </c:pt>
                <c:pt idx="29" formatCode="0">
                  <c:v>692.33333333333337</c:v>
                </c:pt>
                <c:pt idx="30" formatCode="0">
                  <c:v>772</c:v>
                </c:pt>
                <c:pt idx="31" formatCode="0">
                  <c:v>771.66666666666663</c:v>
                </c:pt>
                <c:pt idx="32" formatCode="0">
                  <c:v>781</c:v>
                </c:pt>
                <c:pt idx="33" formatCode="0">
                  <c:v>822.66666666666663</c:v>
                </c:pt>
                <c:pt idx="34" formatCode="0">
                  <c:v>822.33333333333337</c:v>
                </c:pt>
                <c:pt idx="35" formatCode="0">
                  <c:v>860</c:v>
                </c:pt>
                <c:pt idx="36" formatCode="0">
                  <c:v>797.66666666666663</c:v>
                </c:pt>
                <c:pt idx="37" formatCode="0">
                  <c:v>748.33333333333337</c:v>
                </c:pt>
                <c:pt idx="38" formatCode="0">
                  <c:v>767</c:v>
                </c:pt>
                <c:pt idx="39" formatCode="0">
                  <c:v>751</c:v>
                </c:pt>
                <c:pt idx="40" formatCode="0">
                  <c:v>810</c:v>
                </c:pt>
                <c:pt idx="41" formatCode="0">
                  <c:v>792.66666666666663</c:v>
                </c:pt>
                <c:pt idx="42" formatCode="0">
                  <c:v>756.66666666666663</c:v>
                </c:pt>
                <c:pt idx="43" formatCode="0">
                  <c:v>741</c:v>
                </c:pt>
                <c:pt idx="44" formatCode="0">
                  <c:v>717.66666666666663</c:v>
                </c:pt>
                <c:pt idx="45" formatCode="0">
                  <c:v>856</c:v>
                </c:pt>
                <c:pt idx="46" formatCode="0">
                  <c:v>804.66666666666663</c:v>
                </c:pt>
                <c:pt idx="47" formatCode="0">
                  <c:v>767</c:v>
                </c:pt>
                <c:pt idx="48" formatCode="0">
                  <c:v>768.33333333333337</c:v>
                </c:pt>
                <c:pt idx="49" formatCode="0">
                  <c:v>805</c:v>
                </c:pt>
                <c:pt idx="50" formatCode="0">
                  <c:v>801</c:v>
                </c:pt>
                <c:pt idx="51" formatCode="0">
                  <c:v>688</c:v>
                </c:pt>
                <c:pt idx="52" formatCode="0">
                  <c:v>752</c:v>
                </c:pt>
                <c:pt idx="53" formatCode="0">
                  <c:v>763</c:v>
                </c:pt>
                <c:pt idx="54" formatCode="0">
                  <c:v>829.66666666666663</c:v>
                </c:pt>
                <c:pt idx="55" formatCode="0">
                  <c:v>748.66666666666663</c:v>
                </c:pt>
                <c:pt idx="56" formatCode="0">
                  <c:v>797</c:v>
                </c:pt>
                <c:pt idx="57" formatCode="0">
                  <c:v>759.33333333333337</c:v>
                </c:pt>
                <c:pt idx="58" formatCode="0">
                  <c:v>845</c:v>
                </c:pt>
                <c:pt idx="59" formatCode="0">
                  <c:v>808</c:v>
                </c:pt>
                <c:pt idx="60" formatCode="0">
                  <c:v>865</c:v>
                </c:pt>
                <c:pt idx="61" formatCode="0">
                  <c:v>766.66666666666663</c:v>
                </c:pt>
                <c:pt idx="62" formatCode="0">
                  <c:v>780</c:v>
                </c:pt>
                <c:pt idx="63" formatCode="0">
                  <c:v>790.33333333333337</c:v>
                </c:pt>
                <c:pt idx="64" formatCode="0">
                  <c:v>896.33333333333337</c:v>
                </c:pt>
                <c:pt idx="65" formatCode="0">
                  <c:v>950</c:v>
                </c:pt>
                <c:pt idx="66" formatCode="0">
                  <c:v>878.66666666666663</c:v>
                </c:pt>
                <c:pt idx="67" formatCode="0">
                  <c:v>833.33333333333337</c:v>
                </c:pt>
                <c:pt idx="68" formatCode="0">
                  <c:v>810.66666666666663</c:v>
                </c:pt>
                <c:pt idx="69" formatCode="0">
                  <c:v>757.33333333333337</c:v>
                </c:pt>
                <c:pt idx="70" formatCode="0">
                  <c:v>752</c:v>
                </c:pt>
                <c:pt idx="71" formatCode="0">
                  <c:v>721.66666666666663</c:v>
                </c:pt>
                <c:pt idx="72" formatCode="0">
                  <c:v>756</c:v>
                </c:pt>
                <c:pt idx="73" formatCode="0">
                  <c:v>806.33333333333337</c:v>
                </c:pt>
                <c:pt idx="74" formatCode="0">
                  <c:v>839.33333333333337</c:v>
                </c:pt>
                <c:pt idx="75" formatCode="0">
                  <c:v>842</c:v>
                </c:pt>
                <c:pt idx="76" formatCode="0">
                  <c:v>790</c:v>
                </c:pt>
                <c:pt idx="77" formatCode="0">
                  <c:v>807</c:v>
                </c:pt>
                <c:pt idx="78" formatCode="0">
                  <c:v>912.66666666666663</c:v>
                </c:pt>
                <c:pt idx="79" formatCode="0">
                  <c:v>917.66666666666663</c:v>
                </c:pt>
                <c:pt idx="80" formatCode="0">
                  <c:v>881</c:v>
                </c:pt>
                <c:pt idx="81" formatCode="0">
                  <c:v>798</c:v>
                </c:pt>
                <c:pt idx="82" formatCode="0">
                  <c:v>779</c:v>
                </c:pt>
                <c:pt idx="83" formatCode="0">
                  <c:v>750.66666666666663</c:v>
                </c:pt>
                <c:pt idx="84" formatCode="0">
                  <c:v>742.66666666666663</c:v>
                </c:pt>
                <c:pt idx="85" formatCode="0">
                  <c:v>735.66666666666663</c:v>
                </c:pt>
                <c:pt idx="86" formatCode="0">
                  <c:v>681</c:v>
                </c:pt>
                <c:pt idx="87" formatCode="0">
                  <c:v>755</c:v>
                </c:pt>
                <c:pt idx="88" formatCode="0">
                  <c:v>769.33333333333337</c:v>
                </c:pt>
                <c:pt idx="89" formatCode="0">
                  <c:v>820</c:v>
                </c:pt>
                <c:pt idx="90" formatCode="0">
                  <c:v>811</c:v>
                </c:pt>
                <c:pt idx="91" formatCode="0">
                  <c:v>734.66666666666663</c:v>
                </c:pt>
                <c:pt idx="92" formatCode="0">
                  <c:v>794.33333333333337</c:v>
                </c:pt>
                <c:pt idx="93" formatCode="0">
                  <c:v>688.33333333333337</c:v>
                </c:pt>
                <c:pt idx="94" formatCode="0">
                  <c:v>753.33333333333337</c:v>
                </c:pt>
                <c:pt idx="95" formatCode="0">
                  <c:v>756.33333333333337</c:v>
                </c:pt>
                <c:pt idx="96" formatCode="0">
                  <c:v>887.33333333333337</c:v>
                </c:pt>
                <c:pt idx="97" formatCode="0">
                  <c:v>941.33333333333337</c:v>
                </c:pt>
                <c:pt idx="98" formatCode="0">
                  <c:v>855.66666666666663</c:v>
                </c:pt>
                <c:pt idx="99" formatCode="0">
                  <c:v>715.66666666666663</c:v>
                </c:pt>
                <c:pt idx="100" formatCode="0">
                  <c:v>721</c:v>
                </c:pt>
                <c:pt idx="101" formatCode="0">
                  <c:v>759</c:v>
                </c:pt>
                <c:pt idx="102" formatCode="0">
                  <c:v>816.66666666666663</c:v>
                </c:pt>
                <c:pt idx="103" formatCode="0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5-45F7-A51C-DA2CCF0B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11824"/>
        <c:axId val="489918056"/>
      </c:lineChart>
      <c:catAx>
        <c:axId val="4899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8056"/>
        <c:crosses val="autoZero"/>
        <c:auto val="1"/>
        <c:lblAlgn val="ctr"/>
        <c:lblOffset val="100"/>
        <c:noMultiLvlLbl val="0"/>
      </c:catAx>
      <c:valAx>
        <c:axId val="4899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Exponential Smoothing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62643143909319"/>
          <c:y val="9.1500207210940723E-2"/>
          <c:w val="0.87584149690338753"/>
          <c:h val="0.6900552562508633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Smoothing'!$C$2:$C$105</c:f>
              <c:numCache>
                <c:formatCode>General</c:formatCode>
                <c:ptCount val="104"/>
                <c:pt idx="0">
                  <c:v>915</c:v>
                </c:pt>
                <c:pt idx="1">
                  <c:v>913</c:v>
                </c:pt>
                <c:pt idx="2">
                  <c:v>571</c:v>
                </c:pt>
                <c:pt idx="3">
                  <c:v>761</c:v>
                </c:pt>
                <c:pt idx="4">
                  <c:v>818</c:v>
                </c:pt>
                <c:pt idx="5">
                  <c:v>973</c:v>
                </c:pt>
                <c:pt idx="6">
                  <c:v>751</c:v>
                </c:pt>
                <c:pt idx="7">
                  <c:v>595</c:v>
                </c:pt>
                <c:pt idx="8">
                  <c:v>581</c:v>
                </c:pt>
                <c:pt idx="9">
                  <c:v>894</c:v>
                </c:pt>
                <c:pt idx="10">
                  <c:v>802</c:v>
                </c:pt>
                <c:pt idx="11">
                  <c:v>653</c:v>
                </c:pt>
                <c:pt idx="12">
                  <c:v>551</c:v>
                </c:pt>
                <c:pt idx="13">
                  <c:v>664</c:v>
                </c:pt>
                <c:pt idx="14">
                  <c:v>742</c:v>
                </c:pt>
                <c:pt idx="15">
                  <c:v>957</c:v>
                </c:pt>
                <c:pt idx="16">
                  <c:v>758</c:v>
                </c:pt>
                <c:pt idx="17">
                  <c:v>958</c:v>
                </c:pt>
                <c:pt idx="18">
                  <c:v>758</c:v>
                </c:pt>
                <c:pt idx="19">
                  <c:v>880</c:v>
                </c:pt>
                <c:pt idx="20">
                  <c:v>772</c:v>
                </c:pt>
                <c:pt idx="21">
                  <c:v>961</c:v>
                </c:pt>
                <c:pt idx="22">
                  <c:v>764</c:v>
                </c:pt>
                <c:pt idx="23">
                  <c:v>620</c:v>
                </c:pt>
                <c:pt idx="24">
                  <c:v>763</c:v>
                </c:pt>
                <c:pt idx="25">
                  <c:v>984</c:v>
                </c:pt>
                <c:pt idx="26">
                  <c:v>550</c:v>
                </c:pt>
                <c:pt idx="27">
                  <c:v>801</c:v>
                </c:pt>
                <c:pt idx="28">
                  <c:v>726</c:v>
                </c:pt>
                <c:pt idx="29">
                  <c:v>789</c:v>
                </c:pt>
                <c:pt idx="30">
                  <c:v>800</c:v>
                </c:pt>
                <c:pt idx="31">
                  <c:v>754</c:v>
                </c:pt>
                <c:pt idx="32">
                  <c:v>914</c:v>
                </c:pt>
                <c:pt idx="33">
                  <c:v>799</c:v>
                </c:pt>
                <c:pt idx="34">
                  <c:v>867</c:v>
                </c:pt>
                <c:pt idx="35">
                  <c:v>727</c:v>
                </c:pt>
                <c:pt idx="36">
                  <c:v>651</c:v>
                </c:pt>
                <c:pt idx="37">
                  <c:v>923</c:v>
                </c:pt>
                <c:pt idx="38">
                  <c:v>679</c:v>
                </c:pt>
                <c:pt idx="39">
                  <c:v>828</c:v>
                </c:pt>
                <c:pt idx="40">
                  <c:v>871</c:v>
                </c:pt>
                <c:pt idx="41">
                  <c:v>571</c:v>
                </c:pt>
                <c:pt idx="42">
                  <c:v>781</c:v>
                </c:pt>
                <c:pt idx="43">
                  <c:v>801</c:v>
                </c:pt>
                <c:pt idx="44">
                  <c:v>986</c:v>
                </c:pt>
                <c:pt idx="45">
                  <c:v>627</c:v>
                </c:pt>
                <c:pt idx="46">
                  <c:v>688</c:v>
                </c:pt>
                <c:pt idx="47">
                  <c:v>990</c:v>
                </c:pt>
                <c:pt idx="48">
                  <c:v>737</c:v>
                </c:pt>
                <c:pt idx="49">
                  <c:v>676</c:v>
                </c:pt>
                <c:pt idx="50">
                  <c:v>651</c:v>
                </c:pt>
                <c:pt idx="51">
                  <c:v>929</c:v>
                </c:pt>
                <c:pt idx="52">
                  <c:v>709</c:v>
                </c:pt>
                <c:pt idx="53">
                  <c:v>851</c:v>
                </c:pt>
                <c:pt idx="54">
                  <c:v>686</c:v>
                </c:pt>
                <c:pt idx="55">
                  <c:v>854</c:v>
                </c:pt>
                <c:pt idx="56">
                  <c:v>738</c:v>
                </c:pt>
                <c:pt idx="57">
                  <c:v>943</c:v>
                </c:pt>
                <c:pt idx="58">
                  <c:v>743</c:v>
                </c:pt>
                <c:pt idx="59">
                  <c:v>909</c:v>
                </c:pt>
                <c:pt idx="60">
                  <c:v>648</c:v>
                </c:pt>
                <c:pt idx="61">
                  <c:v>783</c:v>
                </c:pt>
                <c:pt idx="62">
                  <c:v>940</c:v>
                </c:pt>
                <c:pt idx="63">
                  <c:v>966</c:v>
                </c:pt>
                <c:pt idx="64">
                  <c:v>944</c:v>
                </c:pt>
                <c:pt idx="65">
                  <c:v>726</c:v>
                </c:pt>
                <c:pt idx="66">
                  <c:v>830</c:v>
                </c:pt>
                <c:pt idx="67">
                  <c:v>876</c:v>
                </c:pt>
                <c:pt idx="68">
                  <c:v>566</c:v>
                </c:pt>
                <c:pt idx="69">
                  <c:v>814</c:v>
                </c:pt>
                <c:pt idx="70">
                  <c:v>785</c:v>
                </c:pt>
                <c:pt idx="71">
                  <c:v>669</c:v>
                </c:pt>
                <c:pt idx="72">
                  <c:v>965</c:v>
                </c:pt>
                <c:pt idx="73">
                  <c:v>884</c:v>
                </c:pt>
                <c:pt idx="74">
                  <c:v>677</c:v>
                </c:pt>
                <c:pt idx="75">
                  <c:v>809</c:v>
                </c:pt>
                <c:pt idx="76">
                  <c:v>935</c:v>
                </c:pt>
                <c:pt idx="77">
                  <c:v>994</c:v>
                </c:pt>
                <c:pt idx="78">
                  <c:v>824</c:v>
                </c:pt>
                <c:pt idx="79">
                  <c:v>825</c:v>
                </c:pt>
                <c:pt idx="80">
                  <c:v>745</c:v>
                </c:pt>
                <c:pt idx="81">
                  <c:v>767</c:v>
                </c:pt>
                <c:pt idx="82">
                  <c:v>740</c:v>
                </c:pt>
                <c:pt idx="83">
                  <c:v>721</c:v>
                </c:pt>
                <c:pt idx="84">
                  <c:v>746</c:v>
                </c:pt>
                <c:pt idx="85">
                  <c:v>576</c:v>
                </c:pt>
                <c:pt idx="86">
                  <c:v>943</c:v>
                </c:pt>
                <c:pt idx="87">
                  <c:v>789</c:v>
                </c:pt>
                <c:pt idx="88">
                  <c:v>728</c:v>
                </c:pt>
                <c:pt idx="89">
                  <c:v>916</c:v>
                </c:pt>
                <c:pt idx="90">
                  <c:v>560</c:v>
                </c:pt>
                <c:pt idx="91">
                  <c:v>907</c:v>
                </c:pt>
                <c:pt idx="92">
                  <c:v>598</c:v>
                </c:pt>
                <c:pt idx="93">
                  <c:v>755</c:v>
                </c:pt>
                <c:pt idx="94">
                  <c:v>916</c:v>
                </c:pt>
                <c:pt idx="95">
                  <c:v>991</c:v>
                </c:pt>
                <c:pt idx="96">
                  <c:v>917</c:v>
                </c:pt>
                <c:pt idx="97">
                  <c:v>659</c:v>
                </c:pt>
                <c:pt idx="98">
                  <c:v>571</c:v>
                </c:pt>
                <c:pt idx="99">
                  <c:v>933</c:v>
                </c:pt>
                <c:pt idx="100">
                  <c:v>773</c:v>
                </c:pt>
                <c:pt idx="101">
                  <c:v>744</c:v>
                </c:pt>
                <c:pt idx="102">
                  <c:v>964</c:v>
                </c:pt>
                <c:pt idx="10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9-40B2-9CDC-B1AF47CDB4BA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Smoothing'!$D$2:$D$105</c:f>
              <c:numCache>
                <c:formatCode>General</c:formatCode>
                <c:ptCount val="104"/>
                <c:pt idx="0">
                  <c:v>#N/A</c:v>
                </c:pt>
                <c:pt idx="1">
                  <c:v>915</c:v>
                </c:pt>
                <c:pt idx="2">
                  <c:v>913.59999999999991</c:v>
                </c:pt>
                <c:pt idx="3">
                  <c:v>673.78</c:v>
                </c:pt>
                <c:pt idx="4">
                  <c:v>734.83399999999995</c:v>
                </c:pt>
                <c:pt idx="5">
                  <c:v>793.0501999999999</c:v>
                </c:pt>
                <c:pt idx="6">
                  <c:v>919.01505999999983</c:v>
                </c:pt>
                <c:pt idx="7">
                  <c:v>801.40451799999983</c:v>
                </c:pt>
                <c:pt idx="8">
                  <c:v>656.92135539999992</c:v>
                </c:pt>
                <c:pt idx="9">
                  <c:v>603.77640661999999</c:v>
                </c:pt>
                <c:pt idx="10">
                  <c:v>806.93292198599988</c:v>
                </c:pt>
                <c:pt idx="11">
                  <c:v>803.47987659579996</c:v>
                </c:pt>
                <c:pt idx="12">
                  <c:v>698.14396297873998</c:v>
                </c:pt>
                <c:pt idx="13">
                  <c:v>595.14318889362198</c:v>
                </c:pt>
                <c:pt idx="14">
                  <c:v>643.34295666808657</c:v>
                </c:pt>
                <c:pt idx="15">
                  <c:v>712.40288700042595</c:v>
                </c:pt>
                <c:pt idx="16">
                  <c:v>883.62086610012773</c:v>
                </c:pt>
                <c:pt idx="17">
                  <c:v>795.68625983003835</c:v>
                </c:pt>
                <c:pt idx="18">
                  <c:v>909.30587794901135</c:v>
                </c:pt>
                <c:pt idx="19">
                  <c:v>803.39176338470338</c:v>
                </c:pt>
                <c:pt idx="20">
                  <c:v>857.01752901541101</c:v>
                </c:pt>
                <c:pt idx="21">
                  <c:v>797.5052587046232</c:v>
                </c:pt>
                <c:pt idx="22">
                  <c:v>911.95157761138694</c:v>
                </c:pt>
                <c:pt idx="23">
                  <c:v>808.3854732834161</c:v>
                </c:pt>
                <c:pt idx="24">
                  <c:v>676.51564198502479</c:v>
                </c:pt>
                <c:pt idx="25">
                  <c:v>737.0546925955075</c:v>
                </c:pt>
                <c:pt idx="26">
                  <c:v>909.91640777865223</c:v>
                </c:pt>
                <c:pt idx="27">
                  <c:v>657.97492233359571</c:v>
                </c:pt>
                <c:pt idx="28">
                  <c:v>758.09247670007858</c:v>
                </c:pt>
                <c:pt idx="29">
                  <c:v>735.62774301002355</c:v>
                </c:pt>
                <c:pt idx="30">
                  <c:v>772.98832290300697</c:v>
                </c:pt>
                <c:pt idx="31">
                  <c:v>791.89649687090207</c:v>
                </c:pt>
                <c:pt idx="32">
                  <c:v>765.36894906127054</c:v>
                </c:pt>
                <c:pt idx="33">
                  <c:v>869.41068471838116</c:v>
                </c:pt>
                <c:pt idx="34">
                  <c:v>820.12320541551435</c:v>
                </c:pt>
                <c:pt idx="35">
                  <c:v>852.93696162465426</c:v>
                </c:pt>
                <c:pt idx="36">
                  <c:v>764.78108848739623</c:v>
                </c:pt>
                <c:pt idx="37">
                  <c:v>685.13432654621886</c:v>
                </c:pt>
                <c:pt idx="38">
                  <c:v>851.64029796386558</c:v>
                </c:pt>
                <c:pt idx="39">
                  <c:v>730.79208938915963</c:v>
                </c:pt>
                <c:pt idx="40">
                  <c:v>798.83762681674784</c:v>
                </c:pt>
                <c:pt idx="41">
                  <c:v>849.35128804502426</c:v>
                </c:pt>
                <c:pt idx="42">
                  <c:v>654.50538641350727</c:v>
                </c:pt>
                <c:pt idx="43">
                  <c:v>743.05161592405216</c:v>
                </c:pt>
                <c:pt idx="44">
                  <c:v>783.61548477721556</c:v>
                </c:pt>
                <c:pt idx="45">
                  <c:v>925.28464543316454</c:v>
                </c:pt>
                <c:pt idx="46">
                  <c:v>716.48539362994939</c:v>
                </c:pt>
                <c:pt idx="47">
                  <c:v>696.54561808898484</c:v>
                </c:pt>
                <c:pt idx="48">
                  <c:v>901.96368542669541</c:v>
                </c:pt>
                <c:pt idx="49">
                  <c:v>786.48910562800859</c:v>
                </c:pt>
                <c:pt idx="50">
                  <c:v>709.1467316884025</c:v>
                </c:pt>
                <c:pt idx="51">
                  <c:v>668.4440195065207</c:v>
                </c:pt>
                <c:pt idx="52">
                  <c:v>850.83320585195611</c:v>
                </c:pt>
                <c:pt idx="53">
                  <c:v>751.54996175558676</c:v>
                </c:pt>
                <c:pt idx="54">
                  <c:v>821.16498852667598</c:v>
                </c:pt>
                <c:pt idx="55">
                  <c:v>726.54949655800283</c:v>
                </c:pt>
                <c:pt idx="56">
                  <c:v>815.76484896740078</c:v>
                </c:pt>
                <c:pt idx="57">
                  <c:v>761.32945469022025</c:v>
                </c:pt>
                <c:pt idx="58">
                  <c:v>888.49883640706594</c:v>
                </c:pt>
                <c:pt idx="59">
                  <c:v>786.6496509221198</c:v>
                </c:pt>
                <c:pt idx="60">
                  <c:v>872.29489527663588</c:v>
                </c:pt>
                <c:pt idx="61">
                  <c:v>715.28846858299073</c:v>
                </c:pt>
                <c:pt idx="62">
                  <c:v>762.68654057489709</c:v>
                </c:pt>
                <c:pt idx="63">
                  <c:v>886.80596217246909</c:v>
                </c:pt>
                <c:pt idx="64">
                  <c:v>942.24178865174065</c:v>
                </c:pt>
                <c:pt idx="65">
                  <c:v>943.47253659552212</c:v>
                </c:pt>
                <c:pt idx="66">
                  <c:v>791.24176097865666</c:v>
                </c:pt>
                <c:pt idx="67">
                  <c:v>818.37252829359704</c:v>
                </c:pt>
                <c:pt idx="68">
                  <c:v>858.711758488079</c:v>
                </c:pt>
                <c:pt idx="69">
                  <c:v>653.81352754642376</c:v>
                </c:pt>
                <c:pt idx="70">
                  <c:v>765.9440582639271</c:v>
                </c:pt>
                <c:pt idx="71">
                  <c:v>779.28321747917812</c:v>
                </c:pt>
                <c:pt idx="72">
                  <c:v>702.08496524375335</c:v>
                </c:pt>
                <c:pt idx="73">
                  <c:v>886.12548957312606</c:v>
                </c:pt>
                <c:pt idx="74">
                  <c:v>884.6376468719377</c:v>
                </c:pt>
                <c:pt idx="75">
                  <c:v>739.29129406158131</c:v>
                </c:pt>
                <c:pt idx="76">
                  <c:v>788.0873882184743</c:v>
                </c:pt>
                <c:pt idx="77">
                  <c:v>890.92621646554221</c:v>
                </c:pt>
                <c:pt idx="78">
                  <c:v>963.07786493966262</c:v>
                </c:pt>
                <c:pt idx="79">
                  <c:v>865.7233594818988</c:v>
                </c:pt>
                <c:pt idx="80">
                  <c:v>837.21700784456971</c:v>
                </c:pt>
                <c:pt idx="81">
                  <c:v>772.66510235337091</c:v>
                </c:pt>
                <c:pt idx="82">
                  <c:v>768.69953070601127</c:v>
                </c:pt>
                <c:pt idx="83">
                  <c:v>748.60985921180338</c:v>
                </c:pt>
                <c:pt idx="84">
                  <c:v>729.28295776354094</c:v>
                </c:pt>
                <c:pt idx="85">
                  <c:v>740.98488732906219</c:v>
                </c:pt>
                <c:pt idx="86">
                  <c:v>625.49546619871865</c:v>
                </c:pt>
                <c:pt idx="87">
                  <c:v>847.74863985961554</c:v>
                </c:pt>
                <c:pt idx="88">
                  <c:v>806.6245919578846</c:v>
                </c:pt>
                <c:pt idx="89">
                  <c:v>751.58737758736538</c:v>
                </c:pt>
                <c:pt idx="90">
                  <c:v>866.67621327620952</c:v>
                </c:pt>
                <c:pt idx="91">
                  <c:v>652.00286398286289</c:v>
                </c:pt>
                <c:pt idx="92">
                  <c:v>830.50085919485878</c:v>
                </c:pt>
                <c:pt idx="93">
                  <c:v>667.75025775845756</c:v>
                </c:pt>
                <c:pt idx="94">
                  <c:v>728.8250773275372</c:v>
                </c:pt>
                <c:pt idx="95">
                  <c:v>859.84752319826111</c:v>
                </c:pt>
                <c:pt idx="96">
                  <c:v>951.65425695947829</c:v>
                </c:pt>
                <c:pt idx="97">
                  <c:v>927.39627708784337</c:v>
                </c:pt>
                <c:pt idx="98">
                  <c:v>739.51888312635288</c:v>
                </c:pt>
                <c:pt idx="99">
                  <c:v>621.55566493790582</c:v>
                </c:pt>
                <c:pt idx="100">
                  <c:v>839.56669948137164</c:v>
                </c:pt>
                <c:pt idx="101">
                  <c:v>792.97000984441138</c:v>
                </c:pt>
                <c:pt idx="102">
                  <c:v>758.69100295332339</c:v>
                </c:pt>
                <c:pt idx="103">
                  <c:v>902.40730088599696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9-40B2-9CDC-B1AF47CD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29776"/>
        <c:axId val="496125184"/>
      </c:lineChart>
      <c:catAx>
        <c:axId val="4961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6125184"/>
        <c:crosses val="autoZero"/>
        <c:auto val="1"/>
        <c:lblAlgn val="ctr"/>
        <c:lblOffset val="100"/>
        <c:noMultiLvlLbl val="0"/>
      </c:catAx>
      <c:valAx>
        <c:axId val="49612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12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</a:t>
            </a:r>
            <a:r>
              <a:rPr lang="en-GB" baseline="0"/>
              <a:t> 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Regression'!$D$2:$D$105</c:f>
              <c:numCache>
                <c:formatCode>General</c:formatCode>
                <c:ptCount val="104"/>
                <c:pt idx="0">
                  <c:v>915</c:v>
                </c:pt>
                <c:pt idx="1">
                  <c:v>913</c:v>
                </c:pt>
                <c:pt idx="2">
                  <c:v>571</c:v>
                </c:pt>
                <c:pt idx="3">
                  <c:v>761</c:v>
                </c:pt>
                <c:pt idx="4">
                  <c:v>818</c:v>
                </c:pt>
                <c:pt idx="5">
                  <c:v>973</c:v>
                </c:pt>
                <c:pt idx="6">
                  <c:v>751</c:v>
                </c:pt>
                <c:pt idx="7">
                  <c:v>595</c:v>
                </c:pt>
                <c:pt idx="8">
                  <c:v>581</c:v>
                </c:pt>
                <c:pt idx="9">
                  <c:v>894</c:v>
                </c:pt>
                <c:pt idx="10">
                  <c:v>802</c:v>
                </c:pt>
                <c:pt idx="11">
                  <c:v>653</c:v>
                </c:pt>
                <c:pt idx="12">
                  <c:v>551</c:v>
                </c:pt>
                <c:pt idx="13">
                  <c:v>664</c:v>
                </c:pt>
                <c:pt idx="14">
                  <c:v>742</c:v>
                </c:pt>
                <c:pt idx="15">
                  <c:v>957</c:v>
                </c:pt>
                <c:pt idx="16">
                  <c:v>758</c:v>
                </c:pt>
                <c:pt idx="17">
                  <c:v>958</c:v>
                </c:pt>
                <c:pt idx="18">
                  <c:v>758</c:v>
                </c:pt>
                <c:pt idx="19">
                  <c:v>880</c:v>
                </c:pt>
                <c:pt idx="20">
                  <c:v>772</c:v>
                </c:pt>
                <c:pt idx="21">
                  <c:v>961</c:v>
                </c:pt>
                <c:pt idx="22">
                  <c:v>764</c:v>
                </c:pt>
                <c:pt idx="23">
                  <c:v>620</c:v>
                </c:pt>
                <c:pt idx="24">
                  <c:v>763</c:v>
                </c:pt>
                <c:pt idx="25">
                  <c:v>984</c:v>
                </c:pt>
                <c:pt idx="26">
                  <c:v>550</c:v>
                </c:pt>
                <c:pt idx="27">
                  <c:v>801</c:v>
                </c:pt>
                <c:pt idx="28">
                  <c:v>726</c:v>
                </c:pt>
                <c:pt idx="29">
                  <c:v>789</c:v>
                </c:pt>
                <c:pt idx="30">
                  <c:v>800</c:v>
                </c:pt>
                <c:pt idx="31">
                  <c:v>754</c:v>
                </c:pt>
                <c:pt idx="32">
                  <c:v>914</c:v>
                </c:pt>
                <c:pt idx="33">
                  <c:v>799</c:v>
                </c:pt>
                <c:pt idx="34">
                  <c:v>867</c:v>
                </c:pt>
                <c:pt idx="35">
                  <c:v>727</c:v>
                </c:pt>
                <c:pt idx="36">
                  <c:v>651</c:v>
                </c:pt>
                <c:pt idx="37">
                  <c:v>923</c:v>
                </c:pt>
                <c:pt idx="38">
                  <c:v>679</c:v>
                </c:pt>
                <c:pt idx="39">
                  <c:v>828</c:v>
                </c:pt>
                <c:pt idx="40">
                  <c:v>871</c:v>
                </c:pt>
                <c:pt idx="41">
                  <c:v>571</c:v>
                </c:pt>
                <c:pt idx="42">
                  <c:v>781</c:v>
                </c:pt>
                <c:pt idx="43">
                  <c:v>801</c:v>
                </c:pt>
                <c:pt idx="44">
                  <c:v>986</c:v>
                </c:pt>
                <c:pt idx="45">
                  <c:v>627</c:v>
                </c:pt>
                <c:pt idx="46">
                  <c:v>688</c:v>
                </c:pt>
                <c:pt idx="47">
                  <c:v>990</c:v>
                </c:pt>
                <c:pt idx="48">
                  <c:v>737</c:v>
                </c:pt>
                <c:pt idx="49">
                  <c:v>676</c:v>
                </c:pt>
                <c:pt idx="50">
                  <c:v>651</c:v>
                </c:pt>
                <c:pt idx="51">
                  <c:v>929</c:v>
                </c:pt>
                <c:pt idx="52">
                  <c:v>709</c:v>
                </c:pt>
                <c:pt idx="53">
                  <c:v>851</c:v>
                </c:pt>
                <c:pt idx="54">
                  <c:v>686</c:v>
                </c:pt>
                <c:pt idx="55">
                  <c:v>854</c:v>
                </c:pt>
                <c:pt idx="56">
                  <c:v>738</c:v>
                </c:pt>
                <c:pt idx="57">
                  <c:v>943</c:v>
                </c:pt>
                <c:pt idx="58">
                  <c:v>743</c:v>
                </c:pt>
                <c:pt idx="59">
                  <c:v>909</c:v>
                </c:pt>
                <c:pt idx="60">
                  <c:v>648</c:v>
                </c:pt>
                <c:pt idx="61">
                  <c:v>783</c:v>
                </c:pt>
                <c:pt idx="62">
                  <c:v>940</c:v>
                </c:pt>
                <c:pt idx="63">
                  <c:v>966</c:v>
                </c:pt>
                <c:pt idx="64">
                  <c:v>944</c:v>
                </c:pt>
                <c:pt idx="65">
                  <c:v>726</c:v>
                </c:pt>
                <c:pt idx="66">
                  <c:v>830</c:v>
                </c:pt>
                <c:pt idx="67">
                  <c:v>876</c:v>
                </c:pt>
                <c:pt idx="68">
                  <c:v>566</c:v>
                </c:pt>
                <c:pt idx="69">
                  <c:v>814</c:v>
                </c:pt>
                <c:pt idx="70">
                  <c:v>785</c:v>
                </c:pt>
                <c:pt idx="71">
                  <c:v>669</c:v>
                </c:pt>
                <c:pt idx="72">
                  <c:v>965</c:v>
                </c:pt>
                <c:pt idx="73">
                  <c:v>884</c:v>
                </c:pt>
                <c:pt idx="74">
                  <c:v>677</c:v>
                </c:pt>
                <c:pt idx="75">
                  <c:v>809</c:v>
                </c:pt>
                <c:pt idx="76">
                  <c:v>935</c:v>
                </c:pt>
                <c:pt idx="77">
                  <c:v>994</c:v>
                </c:pt>
                <c:pt idx="78">
                  <c:v>824</c:v>
                </c:pt>
                <c:pt idx="79">
                  <c:v>825</c:v>
                </c:pt>
                <c:pt idx="80">
                  <c:v>745</c:v>
                </c:pt>
                <c:pt idx="81">
                  <c:v>767</c:v>
                </c:pt>
                <c:pt idx="82">
                  <c:v>740</c:v>
                </c:pt>
                <c:pt idx="83">
                  <c:v>721</c:v>
                </c:pt>
                <c:pt idx="84">
                  <c:v>746</c:v>
                </c:pt>
                <c:pt idx="85">
                  <c:v>576</c:v>
                </c:pt>
                <c:pt idx="86">
                  <c:v>943</c:v>
                </c:pt>
                <c:pt idx="87">
                  <c:v>789</c:v>
                </c:pt>
                <c:pt idx="88">
                  <c:v>728</c:v>
                </c:pt>
                <c:pt idx="89">
                  <c:v>916</c:v>
                </c:pt>
                <c:pt idx="90">
                  <c:v>560</c:v>
                </c:pt>
                <c:pt idx="91">
                  <c:v>907</c:v>
                </c:pt>
                <c:pt idx="92">
                  <c:v>598</c:v>
                </c:pt>
                <c:pt idx="93">
                  <c:v>755</c:v>
                </c:pt>
                <c:pt idx="94">
                  <c:v>916</c:v>
                </c:pt>
                <c:pt idx="95">
                  <c:v>991</c:v>
                </c:pt>
                <c:pt idx="96">
                  <c:v>917</c:v>
                </c:pt>
                <c:pt idx="97">
                  <c:v>659</c:v>
                </c:pt>
                <c:pt idx="98">
                  <c:v>571</c:v>
                </c:pt>
                <c:pt idx="99">
                  <c:v>933</c:v>
                </c:pt>
                <c:pt idx="100">
                  <c:v>773</c:v>
                </c:pt>
                <c:pt idx="101">
                  <c:v>744</c:v>
                </c:pt>
                <c:pt idx="102">
                  <c:v>964</c:v>
                </c:pt>
                <c:pt idx="10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3-48D6-AE34-0024C9E8CD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Regression'!$E$2:$E$105</c:f>
              <c:numCache>
                <c:formatCode>General</c:formatCode>
                <c:ptCount val="104"/>
                <c:pt idx="0">
                  <c:v>772.80329670329661</c:v>
                </c:pt>
                <c:pt idx="1">
                  <c:v>773.14076069561497</c:v>
                </c:pt>
                <c:pt idx="2">
                  <c:v>773.47822468793333</c:v>
                </c:pt>
                <c:pt idx="3">
                  <c:v>773.8156886802517</c:v>
                </c:pt>
                <c:pt idx="4">
                  <c:v>774.15315267257006</c:v>
                </c:pt>
                <c:pt idx="5">
                  <c:v>774.49061666488842</c:v>
                </c:pt>
                <c:pt idx="6">
                  <c:v>774.82808065720678</c:v>
                </c:pt>
                <c:pt idx="7">
                  <c:v>775.16554464952515</c:v>
                </c:pt>
                <c:pt idx="8">
                  <c:v>775.50300864184351</c:v>
                </c:pt>
                <c:pt idx="9">
                  <c:v>775.84047263416187</c:v>
                </c:pt>
                <c:pt idx="10">
                  <c:v>776.17793662648023</c:v>
                </c:pt>
                <c:pt idx="11">
                  <c:v>776.51540061879859</c:v>
                </c:pt>
                <c:pt idx="12">
                  <c:v>776.85286461111696</c:v>
                </c:pt>
                <c:pt idx="13">
                  <c:v>777.19032860343532</c:v>
                </c:pt>
                <c:pt idx="14">
                  <c:v>777.52779259575368</c:v>
                </c:pt>
                <c:pt idx="15">
                  <c:v>777.86525658807204</c:v>
                </c:pt>
                <c:pt idx="16">
                  <c:v>778.20272058039041</c:v>
                </c:pt>
                <c:pt idx="17">
                  <c:v>778.54018457270877</c:v>
                </c:pt>
                <c:pt idx="18">
                  <c:v>778.87764856502713</c:v>
                </c:pt>
                <c:pt idx="19">
                  <c:v>779.21511255734549</c:v>
                </c:pt>
                <c:pt idx="20">
                  <c:v>779.55257654966385</c:v>
                </c:pt>
                <c:pt idx="21">
                  <c:v>779.89004054198222</c:v>
                </c:pt>
                <c:pt idx="22">
                  <c:v>780.22750453430058</c:v>
                </c:pt>
                <c:pt idx="23">
                  <c:v>780.56496852661894</c:v>
                </c:pt>
                <c:pt idx="24">
                  <c:v>780.9024325189373</c:v>
                </c:pt>
                <c:pt idx="25">
                  <c:v>781.23989651125567</c:v>
                </c:pt>
                <c:pt idx="26">
                  <c:v>781.57736050357403</c:v>
                </c:pt>
                <c:pt idx="27">
                  <c:v>781.91482449589239</c:v>
                </c:pt>
                <c:pt idx="28">
                  <c:v>782.25228848821075</c:v>
                </c:pt>
                <c:pt idx="29">
                  <c:v>782.58975248052911</c:v>
                </c:pt>
                <c:pt idx="30">
                  <c:v>782.92721647284748</c:v>
                </c:pt>
                <c:pt idx="31">
                  <c:v>783.26468046516584</c:v>
                </c:pt>
                <c:pt idx="32">
                  <c:v>783.6021444574842</c:v>
                </c:pt>
                <c:pt idx="33">
                  <c:v>783.93960844980256</c:v>
                </c:pt>
                <c:pt idx="34">
                  <c:v>784.27707244212093</c:v>
                </c:pt>
                <c:pt idx="35">
                  <c:v>784.61453643443929</c:v>
                </c:pt>
                <c:pt idx="36">
                  <c:v>784.95200042675765</c:v>
                </c:pt>
                <c:pt idx="37">
                  <c:v>785.28946441907601</c:v>
                </c:pt>
                <c:pt idx="38">
                  <c:v>785.62692841139437</c:v>
                </c:pt>
                <c:pt idx="39">
                  <c:v>785.96439240371274</c:v>
                </c:pt>
                <c:pt idx="40">
                  <c:v>786.3018563960311</c:v>
                </c:pt>
                <c:pt idx="41">
                  <c:v>786.63932038834946</c:v>
                </c:pt>
                <c:pt idx="42">
                  <c:v>786.97678438066782</c:v>
                </c:pt>
                <c:pt idx="43">
                  <c:v>787.31424837298619</c:v>
                </c:pt>
                <c:pt idx="44">
                  <c:v>787.65171236530455</c:v>
                </c:pt>
                <c:pt idx="45">
                  <c:v>787.98917635762291</c:v>
                </c:pt>
                <c:pt idx="46">
                  <c:v>788.32664034994127</c:v>
                </c:pt>
                <c:pt idx="47">
                  <c:v>788.66410434225963</c:v>
                </c:pt>
                <c:pt idx="48">
                  <c:v>789.001568334578</c:v>
                </c:pt>
                <c:pt idx="49">
                  <c:v>789.33903232689636</c:v>
                </c:pt>
                <c:pt idx="50">
                  <c:v>789.67649631921472</c:v>
                </c:pt>
                <c:pt idx="51">
                  <c:v>790.01396031153308</c:v>
                </c:pt>
                <c:pt idx="52">
                  <c:v>790.35142430385145</c:v>
                </c:pt>
                <c:pt idx="53">
                  <c:v>790.68888829616981</c:v>
                </c:pt>
                <c:pt idx="54">
                  <c:v>791.02635228848817</c:v>
                </c:pt>
                <c:pt idx="55">
                  <c:v>791.36381628080653</c:v>
                </c:pt>
                <c:pt idx="56">
                  <c:v>791.70128027312489</c:v>
                </c:pt>
                <c:pt idx="57">
                  <c:v>792.03874426544326</c:v>
                </c:pt>
                <c:pt idx="58">
                  <c:v>792.37620825776162</c:v>
                </c:pt>
                <c:pt idx="59">
                  <c:v>792.71367225007998</c:v>
                </c:pt>
                <c:pt idx="60">
                  <c:v>793.05113624239834</c:v>
                </c:pt>
                <c:pt idx="61">
                  <c:v>793.38860023471671</c:v>
                </c:pt>
                <c:pt idx="62">
                  <c:v>793.72606422703507</c:v>
                </c:pt>
                <c:pt idx="63">
                  <c:v>794.06352821935343</c:v>
                </c:pt>
                <c:pt idx="64">
                  <c:v>794.40099221167179</c:v>
                </c:pt>
                <c:pt idx="65">
                  <c:v>794.73845620399015</c:v>
                </c:pt>
                <c:pt idx="66">
                  <c:v>795.07592019630852</c:v>
                </c:pt>
                <c:pt idx="67">
                  <c:v>795.41338418862688</c:v>
                </c:pt>
                <c:pt idx="68">
                  <c:v>795.75084818094524</c:v>
                </c:pt>
                <c:pt idx="69">
                  <c:v>796.0883121732636</c:v>
                </c:pt>
                <c:pt idx="70">
                  <c:v>796.42577616558185</c:v>
                </c:pt>
                <c:pt idx="71">
                  <c:v>796.76324015790021</c:v>
                </c:pt>
                <c:pt idx="72">
                  <c:v>797.10070415021858</c:v>
                </c:pt>
                <c:pt idx="73">
                  <c:v>797.43816814253694</c:v>
                </c:pt>
                <c:pt idx="74">
                  <c:v>797.7756321348553</c:v>
                </c:pt>
                <c:pt idx="75">
                  <c:v>798.11309612717366</c:v>
                </c:pt>
                <c:pt idx="76">
                  <c:v>798.45056011949202</c:v>
                </c:pt>
                <c:pt idx="77">
                  <c:v>798.78802411181039</c:v>
                </c:pt>
                <c:pt idx="78">
                  <c:v>799.12548810412875</c:v>
                </c:pt>
                <c:pt idx="79">
                  <c:v>799.46295209644711</c:v>
                </c:pt>
                <c:pt idx="80">
                  <c:v>799.80041608876547</c:v>
                </c:pt>
                <c:pt idx="81">
                  <c:v>800.13788008108384</c:v>
                </c:pt>
                <c:pt idx="82">
                  <c:v>800.4753440734022</c:v>
                </c:pt>
                <c:pt idx="83">
                  <c:v>800.81280806572056</c:v>
                </c:pt>
                <c:pt idx="84">
                  <c:v>801.15027205803892</c:v>
                </c:pt>
                <c:pt idx="85">
                  <c:v>801.48773605035728</c:v>
                </c:pt>
                <c:pt idx="86">
                  <c:v>801.82520004267565</c:v>
                </c:pt>
                <c:pt idx="87">
                  <c:v>802.16266403499401</c:v>
                </c:pt>
                <c:pt idx="88">
                  <c:v>802.50012802731237</c:v>
                </c:pt>
                <c:pt idx="89">
                  <c:v>802.83759201963073</c:v>
                </c:pt>
                <c:pt idx="90">
                  <c:v>803.1750560119491</c:v>
                </c:pt>
                <c:pt idx="91">
                  <c:v>803.51252000426746</c:v>
                </c:pt>
                <c:pt idx="92">
                  <c:v>803.84998399658582</c:v>
                </c:pt>
                <c:pt idx="93">
                  <c:v>804.18744798890418</c:v>
                </c:pt>
                <c:pt idx="94">
                  <c:v>804.52491198122254</c:v>
                </c:pt>
                <c:pt idx="95">
                  <c:v>804.86237597354091</c:v>
                </c:pt>
                <c:pt idx="96">
                  <c:v>805.19983996585927</c:v>
                </c:pt>
                <c:pt idx="97">
                  <c:v>805.53730395817763</c:v>
                </c:pt>
                <c:pt idx="98">
                  <c:v>805.87476795049599</c:v>
                </c:pt>
                <c:pt idx="99">
                  <c:v>806.21223194281436</c:v>
                </c:pt>
                <c:pt idx="100">
                  <c:v>806.54969593513272</c:v>
                </c:pt>
                <c:pt idx="101">
                  <c:v>806.88715992745108</c:v>
                </c:pt>
                <c:pt idx="102">
                  <c:v>807.22462391976944</c:v>
                </c:pt>
                <c:pt idx="103">
                  <c:v>807.5620879120878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3-48D6-AE34-0024C9E8CD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Regression'!$C$2:$C$105</c:f>
              <c:strCache>
                <c:ptCount val="104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</c:strCache>
            </c:strRef>
          </c:cat>
          <c:val>
            <c:numRef>
              <c:f>'Simple Linear Regression'!$G$2:$G$105</c:f>
              <c:numCache>
                <c:formatCode>0</c:formatCode>
                <c:ptCount val="104"/>
                <c:pt idx="0">
                  <c:v>794.14075128682509</c:v>
                </c:pt>
                <c:pt idx="1">
                  <c:v>862.97783736827387</c:v>
                </c:pt>
                <c:pt idx="2">
                  <c:v>615.21350562189946</c:v>
                </c:pt>
                <c:pt idx="3">
                  <c:v>790.77430408459031</c:v>
                </c:pt>
                <c:pt idx="4">
                  <c:v>762.21759681966182</c:v>
                </c:pt>
                <c:pt idx="5">
                  <c:v>938.97527494318706</c:v>
                </c:pt>
                <c:pt idx="6">
                  <c:v>732.48450248965162</c:v>
                </c:pt>
                <c:pt idx="7">
                  <c:v>737.70850114932114</c:v>
                </c:pt>
                <c:pt idx="8">
                  <c:v>603.08407593525033</c:v>
                </c:pt>
                <c:pt idx="9">
                  <c:v>823.28079650019413</c:v>
                </c:pt>
                <c:pt idx="10">
                  <c:v>855.56288360010581</c:v>
                </c:pt>
                <c:pt idx="11">
                  <c:v>795.49858902268738</c:v>
                </c:pt>
                <c:pt idx="12">
                  <c:v>734.89019938023387</c:v>
                </c:pt>
                <c:pt idx="13">
                  <c:v>683.57265179007175</c:v>
                </c:pt>
                <c:pt idx="14">
                  <c:v>773.41208676118345</c:v>
                </c:pt>
                <c:pt idx="15">
                  <c:v>902.21351923178281</c:v>
                </c:pt>
                <c:pt idx="16">
                  <c:v>651.9634080059227</c:v>
                </c:pt>
                <c:pt idx="17">
                  <c:v>872.9457253953891</c:v>
                </c:pt>
                <c:pt idx="18">
                  <c:v>760.46224717097459</c:v>
                </c:pt>
                <c:pt idx="19">
                  <c:v>763.75009292238974</c:v>
                </c:pt>
                <c:pt idx="20">
                  <c:v>856.81630251368165</c:v>
                </c:pt>
                <c:pt idx="21">
                  <c:v>910.48382785867159</c:v>
                </c:pt>
                <c:pt idx="22">
                  <c:v>711.4227158977867</c:v>
                </c:pt>
                <c:pt idx="23">
                  <c:v>705.80344955859778</c:v>
                </c:pt>
                <c:pt idx="24">
                  <c:v>839.0289633810595</c:v>
                </c:pt>
                <c:pt idx="25">
                  <c:v>977.80711368551226</c:v>
                </c:pt>
                <c:pt idx="26">
                  <c:v>679.51835935286829</c:v>
                </c:pt>
                <c:pt idx="27">
                  <c:v>804.49338931815555</c:v>
                </c:pt>
                <c:pt idx="28">
                  <c:v>728.11840069896471</c:v>
                </c:pt>
                <c:pt idx="29">
                  <c:v>770.52412480931343</c:v>
                </c:pt>
                <c:pt idx="30">
                  <c:v>762.92984211472071</c:v>
                </c:pt>
                <c:pt idx="31">
                  <c:v>731.04322261986908</c:v>
                </c:pt>
                <c:pt idx="32">
                  <c:v>823.08785832840556</c:v>
                </c:pt>
                <c:pt idx="33">
                  <c:v>682.06819265458194</c:v>
                </c:pt>
                <c:pt idx="34">
                  <c:v>898.23626544801493</c:v>
                </c:pt>
                <c:pt idx="35">
                  <c:v>752.65862490660288</c:v>
                </c:pt>
                <c:pt idx="36">
                  <c:v>684.93578708188147</c:v>
                </c:pt>
                <c:pt idx="37">
                  <c:v>913.80597115403452</c:v>
                </c:pt>
                <c:pt idx="38">
                  <c:v>615.9282997321618</c:v>
                </c:pt>
                <c:pt idx="39">
                  <c:v>862.86895049420127</c:v>
                </c:pt>
                <c:pt idx="40">
                  <c:v>730.89263931637072</c:v>
                </c:pt>
                <c:pt idx="41">
                  <c:v>660.0269462930612</c:v>
                </c:pt>
                <c:pt idx="42">
                  <c:v>845.05748866362023</c:v>
                </c:pt>
                <c:pt idx="43">
                  <c:v>892.74742842317801</c:v>
                </c:pt>
                <c:pt idx="44">
                  <c:v>948.45231566240864</c:v>
                </c:pt>
                <c:pt idx="45">
                  <c:v>641.21505739163251</c:v>
                </c:pt>
                <c:pt idx="46">
                  <c:v>628.02137395721479</c:v>
                </c:pt>
                <c:pt idx="47">
                  <c:v>959.65217120929435</c:v>
                </c:pt>
                <c:pt idx="48">
                  <c:v>753.87146528469646</c:v>
                </c:pt>
                <c:pt idx="49">
                  <c:v>709.2419492451603</c:v>
                </c:pt>
                <c:pt idx="50">
                  <c:v>806.98271043560601</c:v>
                </c:pt>
                <c:pt idx="51">
                  <c:v>890.30984670501834</c:v>
                </c:pt>
                <c:pt idx="52">
                  <c:v>812.17339076420558</c:v>
                </c:pt>
                <c:pt idx="53">
                  <c:v>882.56501473163542</c:v>
                </c:pt>
                <c:pt idx="54">
                  <c:v>629.17103506960109</c:v>
                </c:pt>
                <c:pt idx="55">
                  <c:v>808.70700898358632</c:v>
                </c:pt>
                <c:pt idx="56">
                  <c:v>779.49517503813729</c:v>
                </c:pt>
                <c:pt idx="57">
                  <c:v>960.25023629704242</c:v>
                </c:pt>
                <c:pt idx="58">
                  <c:v>749.07364250147828</c:v>
                </c:pt>
                <c:pt idx="59">
                  <c:v>754.40867958157503</c:v>
                </c:pt>
                <c:pt idx="60">
                  <c:v>616.73069780575565</c:v>
                </c:pt>
                <c:pt idx="61">
                  <c:v>841.90193960583895</c:v>
                </c:pt>
                <c:pt idx="62">
                  <c:v>874.90577643852748</c:v>
                </c:pt>
                <c:pt idx="63">
                  <c:v>813.47570928985419</c:v>
                </c:pt>
                <c:pt idx="64">
                  <c:v>751.49044323410317</c:v>
                </c:pt>
                <c:pt idx="65">
                  <c:v>699.00699222945536</c:v>
                </c:pt>
                <c:pt idx="66">
                  <c:v>790.86732645234247</c:v>
                </c:pt>
                <c:pt idx="67">
                  <c:v>922.56686169609225</c:v>
                </c:pt>
                <c:pt idx="68">
                  <c:v>666.66489487048671</c:v>
                </c:pt>
                <c:pt idx="69">
                  <c:v>892.6217334950926</c:v>
                </c:pt>
                <c:pt idx="70">
                  <c:v>777.59547544289455</c:v>
                </c:pt>
                <c:pt idx="71">
                  <c:v>780.94994424656602</c:v>
                </c:pt>
                <c:pt idx="72">
                  <c:v>876.10367614188965</c:v>
                </c:pt>
                <c:pt idx="73">
                  <c:v>930.97041642749355</c:v>
                </c:pt>
                <c:pt idx="74">
                  <c:v>727.42335228134903</c:v>
                </c:pt>
                <c:pt idx="75">
                  <c:v>721.67083983764735</c:v>
                </c:pt>
                <c:pt idx="76">
                  <c:v>857.88328716960132</c:v>
                </c:pt>
                <c:pt idx="77">
                  <c:v>999.77051324601621</c:v>
                </c:pt>
                <c:pt idx="78">
                  <c:v>694.77503831956824</c:v>
                </c:pt>
                <c:pt idx="79">
                  <c:v>822.54823647962132</c:v>
                </c:pt>
                <c:pt idx="80">
                  <c:v>744.45215234380862</c:v>
                </c:pt>
                <c:pt idx="81">
                  <c:v>787.80170302778879</c:v>
                </c:pt>
                <c:pt idx="82">
                  <c:v>780.02975886051252</c:v>
                </c:pt>
                <c:pt idx="83">
                  <c:v>747.42138963288392</c:v>
                </c:pt>
                <c:pt idx="84">
                  <c:v>841.52023611932395</c:v>
                </c:pt>
                <c:pt idx="85">
                  <c:v>697.33597546332453</c:v>
                </c:pt>
                <c:pt idx="86">
                  <c:v>918.33421954534163</c:v>
                </c:pt>
                <c:pt idx="87">
                  <c:v>769.49204944336941</c:v>
                </c:pt>
                <c:pt idx="88">
                  <c:v>700.2479852587951</c:v>
                </c:pt>
                <c:pt idx="89">
                  <c:v>934.22593667060016</c:v>
                </c:pt>
                <c:pt idx="90">
                  <c:v>629.68596002309425</c:v>
                </c:pt>
                <c:pt idx="91">
                  <c:v>882.13411643832387</c:v>
                </c:pt>
                <c:pt idx="92">
                  <c:v>747.20418327712923</c:v>
                </c:pt>
                <c:pt idx="93">
                  <c:v>674.75064084171049</c:v>
                </c:pt>
                <c:pt idx="94">
                  <c:v>863.90070861011941</c:v>
                </c:pt>
                <c:pt idx="95">
                  <c:v>912.64551336373574</c:v>
                </c:pt>
                <c:pt idx="96">
                  <c:v>969.58292706970849</c:v>
                </c:pt>
                <c:pt idx="97">
                  <c:v>655.49459825857286</c:v>
                </c:pt>
                <c:pt idx="98">
                  <c:v>642.00111108900171</c:v>
                </c:pt>
                <c:pt idx="99">
                  <c:v>981.00485945744867</c:v>
                </c:pt>
                <c:pt idx="100">
                  <c:v>770.63826676920655</c:v>
                </c:pt>
                <c:pt idx="101">
                  <c:v>725.00940494582551</c:v>
                </c:pt>
                <c:pt idx="102">
                  <c:v>824.9154153346019</c:v>
                </c:pt>
                <c:pt idx="103">
                  <c:v>910.08578938310609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3-48D6-AE34-0024C9E8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30192"/>
        <c:axId val="489926912"/>
      </c:lineChart>
      <c:catAx>
        <c:axId val="4899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6912"/>
        <c:crosses val="autoZero"/>
        <c:auto val="1"/>
        <c:lblAlgn val="ctr"/>
        <c:lblOffset val="100"/>
        <c:noMultiLvlLbl val="0"/>
      </c:catAx>
      <c:valAx>
        <c:axId val="489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70752025562023E-2"/>
          <c:y val="9.5238095238095233E-2"/>
          <c:w val="0.90871814936176454"/>
          <c:h val="0.67470361659338041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 generated'!$B$1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generated'!$B$2:$B$115</c:f>
              <c:numCache>
                <c:formatCode>General</c:formatCode>
                <c:ptCount val="114"/>
                <c:pt idx="0">
                  <c:v>915</c:v>
                </c:pt>
                <c:pt idx="1">
                  <c:v>913</c:v>
                </c:pt>
                <c:pt idx="2">
                  <c:v>571</c:v>
                </c:pt>
                <c:pt idx="3">
                  <c:v>761</c:v>
                </c:pt>
                <c:pt idx="4">
                  <c:v>818</c:v>
                </c:pt>
                <c:pt idx="5">
                  <c:v>973</c:v>
                </c:pt>
                <c:pt idx="6">
                  <c:v>751</c:v>
                </c:pt>
                <c:pt idx="7">
                  <c:v>595</c:v>
                </c:pt>
                <c:pt idx="8">
                  <c:v>581</c:v>
                </c:pt>
                <c:pt idx="9">
                  <c:v>894</c:v>
                </c:pt>
                <c:pt idx="10">
                  <c:v>802</c:v>
                </c:pt>
                <c:pt idx="11">
                  <c:v>653</c:v>
                </c:pt>
                <c:pt idx="12">
                  <c:v>551</c:v>
                </c:pt>
                <c:pt idx="13">
                  <c:v>664</c:v>
                </c:pt>
                <c:pt idx="14">
                  <c:v>742</c:v>
                </c:pt>
                <c:pt idx="15">
                  <c:v>957</c:v>
                </c:pt>
                <c:pt idx="16">
                  <c:v>758</c:v>
                </c:pt>
                <c:pt idx="17">
                  <c:v>958</c:v>
                </c:pt>
                <c:pt idx="18">
                  <c:v>758</c:v>
                </c:pt>
                <c:pt idx="19">
                  <c:v>880</c:v>
                </c:pt>
                <c:pt idx="20">
                  <c:v>772</c:v>
                </c:pt>
                <c:pt idx="21">
                  <c:v>961</c:v>
                </c:pt>
                <c:pt idx="22">
                  <c:v>764</c:v>
                </c:pt>
                <c:pt idx="23">
                  <c:v>620</c:v>
                </c:pt>
                <c:pt idx="24">
                  <c:v>763</c:v>
                </c:pt>
                <c:pt idx="25">
                  <c:v>984</c:v>
                </c:pt>
                <c:pt idx="26">
                  <c:v>550</c:v>
                </c:pt>
                <c:pt idx="27">
                  <c:v>801</c:v>
                </c:pt>
                <c:pt idx="28">
                  <c:v>726</c:v>
                </c:pt>
                <c:pt idx="29">
                  <c:v>789</c:v>
                </c:pt>
                <c:pt idx="30">
                  <c:v>800</c:v>
                </c:pt>
                <c:pt idx="31">
                  <c:v>754</c:v>
                </c:pt>
                <c:pt idx="32">
                  <c:v>914</c:v>
                </c:pt>
                <c:pt idx="33">
                  <c:v>799</c:v>
                </c:pt>
                <c:pt idx="34">
                  <c:v>867</c:v>
                </c:pt>
                <c:pt idx="35">
                  <c:v>727</c:v>
                </c:pt>
                <c:pt idx="36">
                  <c:v>651</c:v>
                </c:pt>
                <c:pt idx="37">
                  <c:v>923</c:v>
                </c:pt>
                <c:pt idx="38">
                  <c:v>679</c:v>
                </c:pt>
                <c:pt idx="39">
                  <c:v>828</c:v>
                </c:pt>
                <c:pt idx="40">
                  <c:v>871</c:v>
                </c:pt>
                <c:pt idx="41">
                  <c:v>571</c:v>
                </c:pt>
                <c:pt idx="42">
                  <c:v>781</c:v>
                </c:pt>
                <c:pt idx="43">
                  <c:v>801</c:v>
                </c:pt>
                <c:pt idx="44">
                  <c:v>986</c:v>
                </c:pt>
                <c:pt idx="45">
                  <c:v>627</c:v>
                </c:pt>
                <c:pt idx="46">
                  <c:v>688</c:v>
                </c:pt>
                <c:pt idx="47">
                  <c:v>990</c:v>
                </c:pt>
                <c:pt idx="48">
                  <c:v>737</c:v>
                </c:pt>
                <c:pt idx="49">
                  <c:v>676</c:v>
                </c:pt>
                <c:pt idx="50">
                  <c:v>651</c:v>
                </c:pt>
                <c:pt idx="51">
                  <c:v>929</c:v>
                </c:pt>
                <c:pt idx="52">
                  <c:v>709</c:v>
                </c:pt>
                <c:pt idx="53">
                  <c:v>851</c:v>
                </c:pt>
                <c:pt idx="54">
                  <c:v>686</c:v>
                </c:pt>
                <c:pt idx="55">
                  <c:v>854</c:v>
                </c:pt>
                <c:pt idx="56">
                  <c:v>738</c:v>
                </c:pt>
                <c:pt idx="57">
                  <c:v>943</c:v>
                </c:pt>
                <c:pt idx="58">
                  <c:v>743</c:v>
                </c:pt>
                <c:pt idx="59">
                  <c:v>909</c:v>
                </c:pt>
                <c:pt idx="60">
                  <c:v>648</c:v>
                </c:pt>
                <c:pt idx="61">
                  <c:v>783</c:v>
                </c:pt>
                <c:pt idx="62">
                  <c:v>940</c:v>
                </c:pt>
                <c:pt idx="63">
                  <c:v>966</c:v>
                </c:pt>
                <c:pt idx="64">
                  <c:v>944</c:v>
                </c:pt>
                <c:pt idx="65">
                  <c:v>726</c:v>
                </c:pt>
                <c:pt idx="66">
                  <c:v>830</c:v>
                </c:pt>
                <c:pt idx="67">
                  <c:v>876</c:v>
                </c:pt>
                <c:pt idx="68">
                  <c:v>566</c:v>
                </c:pt>
                <c:pt idx="69">
                  <c:v>814</c:v>
                </c:pt>
                <c:pt idx="70">
                  <c:v>785</c:v>
                </c:pt>
                <c:pt idx="71">
                  <c:v>669</c:v>
                </c:pt>
                <c:pt idx="72">
                  <c:v>965</c:v>
                </c:pt>
                <c:pt idx="73">
                  <c:v>884</c:v>
                </c:pt>
                <c:pt idx="74">
                  <c:v>677</c:v>
                </c:pt>
                <c:pt idx="75">
                  <c:v>809</c:v>
                </c:pt>
                <c:pt idx="76">
                  <c:v>935</c:v>
                </c:pt>
                <c:pt idx="77">
                  <c:v>994</c:v>
                </c:pt>
                <c:pt idx="78">
                  <c:v>824</c:v>
                </c:pt>
                <c:pt idx="79">
                  <c:v>825</c:v>
                </c:pt>
                <c:pt idx="80">
                  <c:v>745</c:v>
                </c:pt>
                <c:pt idx="81">
                  <c:v>767</c:v>
                </c:pt>
                <c:pt idx="82">
                  <c:v>740</c:v>
                </c:pt>
                <c:pt idx="83">
                  <c:v>721</c:v>
                </c:pt>
                <c:pt idx="84">
                  <c:v>746</c:v>
                </c:pt>
                <c:pt idx="85">
                  <c:v>576</c:v>
                </c:pt>
                <c:pt idx="86">
                  <c:v>943</c:v>
                </c:pt>
                <c:pt idx="87">
                  <c:v>789</c:v>
                </c:pt>
                <c:pt idx="88">
                  <c:v>728</c:v>
                </c:pt>
                <c:pt idx="89">
                  <c:v>916</c:v>
                </c:pt>
                <c:pt idx="90">
                  <c:v>560</c:v>
                </c:pt>
                <c:pt idx="91">
                  <c:v>907</c:v>
                </c:pt>
                <c:pt idx="92">
                  <c:v>598</c:v>
                </c:pt>
                <c:pt idx="93">
                  <c:v>755</c:v>
                </c:pt>
                <c:pt idx="94">
                  <c:v>916</c:v>
                </c:pt>
                <c:pt idx="95">
                  <c:v>991</c:v>
                </c:pt>
                <c:pt idx="96">
                  <c:v>917</c:v>
                </c:pt>
                <c:pt idx="97">
                  <c:v>659</c:v>
                </c:pt>
                <c:pt idx="98">
                  <c:v>571</c:v>
                </c:pt>
                <c:pt idx="99">
                  <c:v>933</c:v>
                </c:pt>
                <c:pt idx="100">
                  <c:v>773</c:v>
                </c:pt>
                <c:pt idx="101">
                  <c:v>744</c:v>
                </c:pt>
                <c:pt idx="102">
                  <c:v>964</c:v>
                </c:pt>
                <c:pt idx="10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7F0-A949-6EB79464603F}"/>
            </c:ext>
          </c:extLst>
        </c:ser>
        <c:ser>
          <c:idx val="1"/>
          <c:order val="1"/>
          <c:tx>
            <c:strRef>
              <c:f>'Forecast sheet generated'!$C$1</c:f>
              <c:strCache>
                <c:ptCount val="1"/>
                <c:pt idx="0">
                  <c:v>Forecast(Deliveries)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generated'!$A$2:$A$115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'Forecast sheet generated'!$C$2:$C$115</c:f>
              <c:numCache>
                <c:formatCode>General</c:formatCode>
                <c:ptCount val="114"/>
                <c:pt idx="103">
                  <c:v>852</c:v>
                </c:pt>
                <c:pt idx="104">
                  <c:v>803.93949602161672</c:v>
                </c:pt>
                <c:pt idx="105">
                  <c:v>803.73947047145214</c:v>
                </c:pt>
                <c:pt idx="106">
                  <c:v>803.53944492128619</c:v>
                </c:pt>
                <c:pt idx="107">
                  <c:v>803.33941937112149</c:v>
                </c:pt>
                <c:pt idx="108">
                  <c:v>803.13939382095555</c:v>
                </c:pt>
                <c:pt idx="109">
                  <c:v>802.93936827079096</c:v>
                </c:pt>
                <c:pt idx="110">
                  <c:v>802.73934272062502</c:v>
                </c:pt>
                <c:pt idx="111">
                  <c:v>802.53931717046044</c:v>
                </c:pt>
                <c:pt idx="112">
                  <c:v>802.33929162029449</c:v>
                </c:pt>
                <c:pt idx="113">
                  <c:v>802.13926607012991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7F0-A949-6EB79464603F}"/>
            </c:ext>
          </c:extLst>
        </c:ser>
        <c:ser>
          <c:idx val="2"/>
          <c:order val="2"/>
          <c:tx>
            <c:strRef>
              <c:f>'Forecast sheet generated'!$D$1</c:f>
              <c:strCache>
                <c:ptCount val="1"/>
                <c:pt idx="0">
                  <c:v>Lower Confidence Bound(Deliveries)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generated'!$A$2:$A$115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'Forecast sheet generated'!$D$2:$D$115</c:f>
              <c:numCache>
                <c:formatCode>General</c:formatCode>
                <c:ptCount val="114"/>
                <c:pt idx="103" formatCode="0.00">
                  <c:v>852</c:v>
                </c:pt>
                <c:pt idx="104" formatCode="0.00">
                  <c:v>544.20835272388217</c:v>
                </c:pt>
                <c:pt idx="105" formatCode="0.00">
                  <c:v>542.68692982041307</c:v>
                </c:pt>
                <c:pt idx="106" formatCode="0.00">
                  <c:v>541.14606543899708</c:v>
                </c:pt>
                <c:pt idx="107" formatCode="0.00">
                  <c:v>539.58580031234055</c:v>
                </c:pt>
                <c:pt idx="108" formatCode="0.00">
                  <c:v>538.00617860207774</c:v>
                </c:pt>
                <c:pt idx="109" formatCode="0.00">
                  <c:v>536.40724777917751</c:v>
                </c:pt>
                <c:pt idx="110" formatCode="0.00">
                  <c:v>534.78905850449155</c:v>
                </c:pt>
                <c:pt idx="111" formatCode="0.00">
                  <c:v>533.15166450967945</c:v>
                </c:pt>
                <c:pt idx="112" formatCode="0.00">
                  <c:v>531.49512247865289</c:v>
                </c:pt>
                <c:pt idx="113" formatCode="0.00">
                  <c:v>529.81949192975992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7F0-A949-6EB79464603F}"/>
            </c:ext>
          </c:extLst>
        </c:ser>
        <c:ser>
          <c:idx val="3"/>
          <c:order val="3"/>
          <c:tx>
            <c:strRef>
              <c:f>'Forecast sheet generated'!$E$1</c:f>
              <c:strCache>
                <c:ptCount val="1"/>
                <c:pt idx="0">
                  <c:v>Upper Confidence Bound(Deliveries)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generated'!$A$2:$A$115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'Forecast sheet generated'!$E$2:$E$115</c:f>
              <c:numCache>
                <c:formatCode>General</c:formatCode>
                <c:ptCount val="114"/>
                <c:pt idx="103" formatCode="0.00">
                  <c:v>852</c:v>
                </c:pt>
                <c:pt idx="104" formatCode="0.00">
                  <c:v>1063.6706393193513</c:v>
                </c:pt>
                <c:pt idx="105" formatCode="0.00">
                  <c:v>1064.7920111224912</c:v>
                </c:pt>
                <c:pt idx="106" formatCode="0.00">
                  <c:v>1065.9328244035753</c:v>
                </c:pt>
                <c:pt idx="107" formatCode="0.00">
                  <c:v>1067.0930384299024</c:v>
                </c:pt>
                <c:pt idx="108" formatCode="0.00">
                  <c:v>1068.2726090398332</c:v>
                </c:pt>
                <c:pt idx="109" formatCode="0.00">
                  <c:v>1069.4714887624045</c:v>
                </c:pt>
                <c:pt idx="110" formatCode="0.00">
                  <c:v>1070.6896269367585</c:v>
                </c:pt>
                <c:pt idx="111" formatCode="0.00">
                  <c:v>1071.9269698312414</c:v>
                </c:pt>
                <c:pt idx="112" formatCode="0.00">
                  <c:v>1073.1834607619362</c:v>
                </c:pt>
                <c:pt idx="113" formatCode="0.00">
                  <c:v>1074.4590402105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7F0-A949-6EB79464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3360"/>
        <c:axId val="496075984"/>
      </c:lineChart>
      <c:catAx>
        <c:axId val="496073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5984"/>
        <c:crosses val="autoZero"/>
        <c:auto val="1"/>
        <c:lblAlgn val="ctr"/>
        <c:lblOffset val="100"/>
        <c:noMultiLvlLbl val="0"/>
      </c:catAx>
      <c:valAx>
        <c:axId val="496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12</xdr:row>
      <xdr:rowOff>180975</xdr:rowOff>
    </xdr:from>
    <xdr:to>
      <xdr:col>13</xdr:col>
      <xdr:colOff>352425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12</xdr:row>
      <xdr:rowOff>76200</xdr:rowOff>
    </xdr:from>
    <xdr:to>
      <xdr:col>12</xdr:col>
      <xdr:colOff>304800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495301</xdr:colOff>
      <xdr:row>9</xdr:row>
      <xdr:rowOff>161925</xdr:rowOff>
    </xdr:from>
    <xdr:to>
      <xdr:col>29</xdr:col>
      <xdr:colOff>342900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14</xdr:row>
      <xdr:rowOff>133350</xdr:rowOff>
    </xdr:from>
    <xdr:to>
      <xdr:col>19</xdr:col>
      <xdr:colOff>323850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4</xdr:row>
      <xdr:rowOff>152400</xdr:rowOff>
    </xdr:from>
    <xdr:to>
      <xdr:col>9</xdr:col>
      <xdr:colOff>219075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15" totalsRowShown="0">
  <autoFilter ref="A1:E115"/>
  <tableColumns count="5">
    <tableColumn id="1" name="Period" dataDxfId="3"/>
    <tableColumn id="2" name="Deliveries"/>
    <tableColumn id="3" name="Forecast(Deliveries)" dataDxfId="2">
      <calculatedColumnFormula>_xlfn.FORECAST.ETS(A2,$B$2:$B$105,$A$2:$A$105,1,1)</calculatedColumnFormula>
    </tableColumn>
    <tableColumn id="4" name="Lower Confidence Bound(Deliveries)" dataDxfId="1">
      <calculatedColumnFormula>C2-_xlfn.FORECAST.ETS.CONFINT(A2,$B$2:$B$105,$A$2:$A$105,0.95,1,1)</calculatedColumnFormula>
    </tableColumn>
    <tableColumn id="5" name="Upper Confidence Bound(Deliveries)" dataDxfId="0">
      <calculatedColumnFormula>C2+_xlfn.FORECAST.ETS.CONFINT(A2,$B$2:$B$105,$A$2:$A$105,0.95,1,1)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K10" sqref="K10"/>
    </sheetView>
  </sheetViews>
  <sheetFormatPr defaultRowHeight="15" x14ac:dyDescent="0.25"/>
  <cols>
    <col min="3" max="3" width="10" bestFit="1" customWidth="1"/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3" max="13" width="33" bestFit="1" customWidth="1"/>
  </cols>
  <sheetData>
    <row r="1" spans="1:14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4" x14ac:dyDescent="0.25">
      <c r="A2">
        <v>2020</v>
      </c>
      <c r="B2" t="s">
        <v>51</v>
      </c>
      <c r="C2">
        <v>915</v>
      </c>
    </row>
    <row r="3" spans="1:14" x14ac:dyDescent="0.25">
      <c r="A3">
        <v>2020</v>
      </c>
      <c r="B3" t="s">
        <v>50</v>
      </c>
      <c r="C3">
        <v>913</v>
      </c>
      <c r="D3">
        <f>C2</f>
        <v>915</v>
      </c>
      <c r="E3">
        <f>C3-D3</f>
        <v>-2</v>
      </c>
      <c r="F3">
        <f>ABS(E3)</f>
        <v>2</v>
      </c>
      <c r="G3" s="2">
        <f>F3^2</f>
        <v>4</v>
      </c>
      <c r="H3" s="1">
        <f>F3/C3</f>
        <v>2.1905805038335158E-3</v>
      </c>
    </row>
    <row r="4" spans="1:14" x14ac:dyDescent="0.25">
      <c r="A4">
        <v>2020</v>
      </c>
      <c r="B4" t="s">
        <v>49</v>
      </c>
      <c r="C4">
        <v>571</v>
      </c>
      <c r="D4">
        <f>C3</f>
        <v>913</v>
      </c>
      <c r="E4">
        <f t="shared" ref="E4:E67" si="0">C4-D4</f>
        <v>-342</v>
      </c>
      <c r="F4">
        <f t="shared" ref="F4:F67" si="1">ABS(E4)</f>
        <v>342</v>
      </c>
      <c r="G4" s="2">
        <f t="shared" ref="G4:G67" si="2">F4^2</f>
        <v>116964</v>
      </c>
      <c r="H4" s="1">
        <f>F4/C4</f>
        <v>0.59894921190893169</v>
      </c>
    </row>
    <row r="5" spans="1:14" x14ac:dyDescent="0.25">
      <c r="A5">
        <v>2020</v>
      </c>
      <c r="B5" t="s">
        <v>48</v>
      </c>
      <c r="C5">
        <v>761</v>
      </c>
      <c r="D5">
        <f>C4</f>
        <v>571</v>
      </c>
      <c r="E5">
        <f t="shared" si="0"/>
        <v>190</v>
      </c>
      <c r="F5">
        <f t="shared" si="1"/>
        <v>190</v>
      </c>
      <c r="G5" s="2">
        <f t="shared" si="2"/>
        <v>36100</v>
      </c>
      <c r="H5" s="1">
        <f t="shared" ref="H5:H68" si="3">F5/C5</f>
        <v>0.24967148488830487</v>
      </c>
    </row>
    <row r="6" spans="1:14" x14ac:dyDescent="0.25">
      <c r="A6">
        <v>2020</v>
      </c>
      <c r="B6" t="s">
        <v>47</v>
      </c>
      <c r="C6">
        <v>818</v>
      </c>
      <c r="D6">
        <f>C5</f>
        <v>761</v>
      </c>
      <c r="E6">
        <f t="shared" si="0"/>
        <v>57</v>
      </c>
      <c r="F6">
        <f t="shared" si="1"/>
        <v>57</v>
      </c>
      <c r="G6" s="2">
        <f t="shared" si="2"/>
        <v>3249</v>
      </c>
      <c r="H6" s="1">
        <f t="shared" si="3"/>
        <v>6.9682151589242056E-2</v>
      </c>
      <c r="M6" t="s">
        <v>60</v>
      </c>
    </row>
    <row r="7" spans="1:14" x14ac:dyDescent="0.25">
      <c r="A7">
        <v>2020</v>
      </c>
      <c r="B7" t="s">
        <v>46</v>
      </c>
      <c r="C7">
        <v>973</v>
      </c>
      <c r="D7">
        <f t="shared" ref="D7:D70" si="4">C6</f>
        <v>818</v>
      </c>
      <c r="E7">
        <f t="shared" si="0"/>
        <v>155</v>
      </c>
      <c r="F7">
        <f t="shared" si="1"/>
        <v>155</v>
      </c>
      <c r="G7" s="2">
        <f t="shared" si="2"/>
        <v>24025</v>
      </c>
      <c r="H7" s="1">
        <f t="shared" si="3"/>
        <v>0.1593011305241521</v>
      </c>
      <c r="M7" t="s">
        <v>61</v>
      </c>
      <c r="N7" s="5">
        <f>AVERAGE(F3:F105)</f>
        <v>156.02912621359224</v>
      </c>
    </row>
    <row r="8" spans="1:14" x14ac:dyDescent="0.25">
      <c r="A8">
        <v>2020</v>
      </c>
      <c r="B8" t="s">
        <v>45</v>
      </c>
      <c r="C8">
        <v>751</v>
      </c>
      <c r="D8">
        <f t="shared" si="4"/>
        <v>973</v>
      </c>
      <c r="E8">
        <f t="shared" si="0"/>
        <v>-222</v>
      </c>
      <c r="F8">
        <f t="shared" si="1"/>
        <v>222</v>
      </c>
      <c r="G8" s="2">
        <f t="shared" si="2"/>
        <v>49284</v>
      </c>
      <c r="H8" s="1">
        <f t="shared" si="3"/>
        <v>0.29560585885486018</v>
      </c>
      <c r="M8" t="s">
        <v>62</v>
      </c>
      <c r="N8" s="3">
        <f>AVERAGE(G3:G105)</f>
        <v>34203.932038834952</v>
      </c>
    </row>
    <row r="9" spans="1:14" x14ac:dyDescent="0.25">
      <c r="A9">
        <v>2020</v>
      </c>
      <c r="B9" t="s">
        <v>44</v>
      </c>
      <c r="C9">
        <v>595</v>
      </c>
      <c r="D9">
        <f t="shared" si="4"/>
        <v>751</v>
      </c>
      <c r="E9">
        <f t="shared" si="0"/>
        <v>-156</v>
      </c>
      <c r="F9">
        <f t="shared" si="1"/>
        <v>156</v>
      </c>
      <c r="G9" s="2">
        <f t="shared" si="2"/>
        <v>24336</v>
      </c>
      <c r="H9" s="1">
        <f t="shared" si="3"/>
        <v>0.26218487394957984</v>
      </c>
      <c r="M9" t="s">
        <v>63</v>
      </c>
      <c r="N9" s="4">
        <f>AVERAGE(H3:H105)</f>
        <v>0.20587638449232612</v>
      </c>
    </row>
    <row r="10" spans="1:14" x14ac:dyDescent="0.25">
      <c r="A10">
        <v>2020</v>
      </c>
      <c r="B10" t="s">
        <v>43</v>
      </c>
      <c r="C10">
        <v>581</v>
      </c>
      <c r="D10">
        <f t="shared" si="4"/>
        <v>595</v>
      </c>
      <c r="E10">
        <f t="shared" si="0"/>
        <v>-14</v>
      </c>
      <c r="F10">
        <f t="shared" si="1"/>
        <v>14</v>
      </c>
      <c r="G10" s="2">
        <f t="shared" si="2"/>
        <v>196</v>
      </c>
      <c r="H10" s="1">
        <f t="shared" si="3"/>
        <v>2.4096385542168676E-2</v>
      </c>
    </row>
    <row r="11" spans="1:14" x14ac:dyDescent="0.25">
      <c r="A11">
        <v>2020</v>
      </c>
      <c r="B11" t="s">
        <v>42</v>
      </c>
      <c r="C11">
        <v>894</v>
      </c>
      <c r="D11">
        <f t="shared" si="4"/>
        <v>581</v>
      </c>
      <c r="E11">
        <f t="shared" si="0"/>
        <v>313</v>
      </c>
      <c r="F11">
        <f t="shared" si="1"/>
        <v>313</v>
      </c>
      <c r="G11" s="2">
        <f t="shared" si="2"/>
        <v>97969</v>
      </c>
      <c r="H11" s="1">
        <f t="shared" si="3"/>
        <v>0.35011185682326623</v>
      </c>
    </row>
    <row r="12" spans="1:14" x14ac:dyDescent="0.25">
      <c r="A12">
        <v>2020</v>
      </c>
      <c r="B12" t="s">
        <v>41</v>
      </c>
      <c r="C12">
        <v>802</v>
      </c>
      <c r="D12">
        <f t="shared" si="4"/>
        <v>894</v>
      </c>
      <c r="E12">
        <f t="shared" si="0"/>
        <v>-92</v>
      </c>
      <c r="F12">
        <f t="shared" si="1"/>
        <v>92</v>
      </c>
      <c r="G12" s="2">
        <f t="shared" si="2"/>
        <v>8464</v>
      </c>
      <c r="H12" s="1">
        <f t="shared" si="3"/>
        <v>0.11471321695760599</v>
      </c>
      <c r="M12" t="s">
        <v>64</v>
      </c>
      <c r="N12" s="4">
        <f>100%-N9</f>
        <v>0.79412361550767385</v>
      </c>
    </row>
    <row r="13" spans="1:14" x14ac:dyDescent="0.25">
      <c r="A13">
        <v>2020</v>
      </c>
      <c r="B13" t="s">
        <v>40</v>
      </c>
      <c r="C13">
        <v>653</v>
      </c>
      <c r="D13">
        <f t="shared" si="4"/>
        <v>802</v>
      </c>
      <c r="E13">
        <f t="shared" si="0"/>
        <v>-149</v>
      </c>
      <c r="F13">
        <f t="shared" si="1"/>
        <v>149</v>
      </c>
      <c r="G13" s="2">
        <f t="shared" si="2"/>
        <v>22201</v>
      </c>
      <c r="H13" s="1">
        <f t="shared" si="3"/>
        <v>0.22817764165390506</v>
      </c>
    </row>
    <row r="14" spans="1:14" x14ac:dyDescent="0.25">
      <c r="A14">
        <v>2020</v>
      </c>
      <c r="B14" t="s">
        <v>39</v>
      </c>
      <c r="C14">
        <v>551</v>
      </c>
      <c r="D14">
        <f t="shared" si="4"/>
        <v>653</v>
      </c>
      <c r="E14">
        <f t="shared" si="0"/>
        <v>-102</v>
      </c>
      <c r="F14">
        <f t="shared" si="1"/>
        <v>102</v>
      </c>
      <c r="G14" s="2">
        <f t="shared" si="2"/>
        <v>10404</v>
      </c>
      <c r="H14" s="1">
        <f t="shared" si="3"/>
        <v>0.18511796733212341</v>
      </c>
    </row>
    <row r="15" spans="1:14" x14ac:dyDescent="0.25">
      <c r="A15">
        <v>2020</v>
      </c>
      <c r="B15" t="s">
        <v>38</v>
      </c>
      <c r="C15">
        <v>664</v>
      </c>
      <c r="D15">
        <f t="shared" si="4"/>
        <v>551</v>
      </c>
      <c r="E15">
        <f t="shared" si="0"/>
        <v>113</v>
      </c>
      <c r="F15">
        <f t="shared" si="1"/>
        <v>113</v>
      </c>
      <c r="G15" s="2">
        <f t="shared" si="2"/>
        <v>12769</v>
      </c>
      <c r="H15" s="1">
        <f t="shared" si="3"/>
        <v>0.17018072289156627</v>
      </c>
    </row>
    <row r="16" spans="1:14" x14ac:dyDescent="0.25">
      <c r="A16">
        <v>2020</v>
      </c>
      <c r="B16" t="s">
        <v>37</v>
      </c>
      <c r="C16">
        <v>742</v>
      </c>
      <c r="D16">
        <f t="shared" si="4"/>
        <v>664</v>
      </c>
      <c r="E16">
        <f t="shared" si="0"/>
        <v>78</v>
      </c>
      <c r="F16">
        <f t="shared" si="1"/>
        <v>78</v>
      </c>
      <c r="G16" s="2">
        <f t="shared" si="2"/>
        <v>6084</v>
      </c>
      <c r="H16" s="1">
        <f t="shared" si="3"/>
        <v>0.10512129380053908</v>
      </c>
    </row>
    <row r="17" spans="1:8" x14ac:dyDescent="0.25">
      <c r="A17">
        <v>2020</v>
      </c>
      <c r="B17" t="s">
        <v>36</v>
      </c>
      <c r="C17">
        <v>957</v>
      </c>
      <c r="D17">
        <f t="shared" si="4"/>
        <v>742</v>
      </c>
      <c r="E17">
        <f t="shared" si="0"/>
        <v>215</v>
      </c>
      <c r="F17">
        <f t="shared" si="1"/>
        <v>215</v>
      </c>
      <c r="G17" s="2">
        <f t="shared" si="2"/>
        <v>46225</v>
      </c>
      <c r="H17" s="1">
        <f t="shared" si="3"/>
        <v>0.22466039707419017</v>
      </c>
    </row>
    <row r="18" spans="1:8" x14ac:dyDescent="0.25">
      <c r="A18">
        <v>2020</v>
      </c>
      <c r="B18" t="s">
        <v>35</v>
      </c>
      <c r="C18">
        <v>758</v>
      </c>
      <c r="D18">
        <f t="shared" si="4"/>
        <v>957</v>
      </c>
      <c r="E18">
        <f t="shared" si="0"/>
        <v>-199</v>
      </c>
      <c r="F18">
        <f t="shared" si="1"/>
        <v>199</v>
      </c>
      <c r="G18" s="2">
        <f t="shared" si="2"/>
        <v>39601</v>
      </c>
      <c r="H18" s="1">
        <f t="shared" si="3"/>
        <v>0.26253298153034299</v>
      </c>
    </row>
    <row r="19" spans="1:8" x14ac:dyDescent="0.25">
      <c r="A19">
        <v>2020</v>
      </c>
      <c r="B19" t="s">
        <v>34</v>
      </c>
      <c r="C19">
        <v>958</v>
      </c>
      <c r="D19">
        <f t="shared" si="4"/>
        <v>758</v>
      </c>
      <c r="E19">
        <f t="shared" si="0"/>
        <v>200</v>
      </c>
      <c r="F19">
        <f t="shared" si="1"/>
        <v>200</v>
      </c>
      <c r="G19" s="2">
        <f t="shared" si="2"/>
        <v>40000</v>
      </c>
      <c r="H19" s="1">
        <f t="shared" si="3"/>
        <v>0.20876826722338204</v>
      </c>
    </row>
    <row r="20" spans="1:8" x14ac:dyDescent="0.25">
      <c r="A20">
        <v>2020</v>
      </c>
      <c r="B20" t="s">
        <v>33</v>
      </c>
      <c r="C20">
        <v>758</v>
      </c>
      <c r="D20">
        <f t="shared" si="4"/>
        <v>958</v>
      </c>
      <c r="E20">
        <f t="shared" si="0"/>
        <v>-200</v>
      </c>
      <c r="F20">
        <f t="shared" si="1"/>
        <v>200</v>
      </c>
      <c r="G20" s="2">
        <f t="shared" si="2"/>
        <v>40000</v>
      </c>
      <c r="H20" s="1">
        <f t="shared" si="3"/>
        <v>0.26385224274406333</v>
      </c>
    </row>
    <row r="21" spans="1:8" x14ac:dyDescent="0.25">
      <c r="A21">
        <v>2020</v>
      </c>
      <c r="B21" t="s">
        <v>32</v>
      </c>
      <c r="C21">
        <v>880</v>
      </c>
      <c r="D21">
        <f t="shared" si="4"/>
        <v>758</v>
      </c>
      <c r="E21">
        <f t="shared" si="0"/>
        <v>122</v>
      </c>
      <c r="F21">
        <f t="shared" si="1"/>
        <v>122</v>
      </c>
      <c r="G21" s="2">
        <f t="shared" si="2"/>
        <v>14884</v>
      </c>
      <c r="H21" s="1">
        <f t="shared" si="3"/>
        <v>0.13863636363636364</v>
      </c>
    </row>
    <row r="22" spans="1:8" x14ac:dyDescent="0.25">
      <c r="A22">
        <v>2020</v>
      </c>
      <c r="B22" t="s">
        <v>31</v>
      </c>
      <c r="C22">
        <v>772</v>
      </c>
      <c r="D22">
        <f t="shared" si="4"/>
        <v>880</v>
      </c>
      <c r="E22">
        <f t="shared" si="0"/>
        <v>-108</v>
      </c>
      <c r="F22">
        <f t="shared" si="1"/>
        <v>108</v>
      </c>
      <c r="G22" s="2">
        <f t="shared" si="2"/>
        <v>11664</v>
      </c>
      <c r="H22" s="1">
        <f t="shared" si="3"/>
        <v>0.13989637305699482</v>
      </c>
    </row>
    <row r="23" spans="1:8" x14ac:dyDescent="0.25">
      <c r="A23">
        <v>2020</v>
      </c>
      <c r="B23" t="s">
        <v>30</v>
      </c>
      <c r="C23">
        <v>961</v>
      </c>
      <c r="D23">
        <f t="shared" si="4"/>
        <v>772</v>
      </c>
      <c r="E23">
        <f t="shared" si="0"/>
        <v>189</v>
      </c>
      <c r="F23">
        <f t="shared" si="1"/>
        <v>189</v>
      </c>
      <c r="G23" s="2">
        <f t="shared" si="2"/>
        <v>35721</v>
      </c>
      <c r="H23" s="1">
        <f t="shared" si="3"/>
        <v>0.19667013527575442</v>
      </c>
    </row>
    <row r="24" spans="1:8" x14ac:dyDescent="0.25">
      <c r="A24">
        <v>2020</v>
      </c>
      <c r="B24" t="s">
        <v>29</v>
      </c>
      <c r="C24">
        <v>764</v>
      </c>
      <c r="D24">
        <f t="shared" si="4"/>
        <v>961</v>
      </c>
      <c r="E24">
        <f t="shared" si="0"/>
        <v>-197</v>
      </c>
      <c r="F24">
        <f t="shared" si="1"/>
        <v>197</v>
      </c>
      <c r="G24" s="2">
        <f t="shared" si="2"/>
        <v>38809</v>
      </c>
      <c r="H24" s="1">
        <f t="shared" si="3"/>
        <v>0.25785340314136124</v>
      </c>
    </row>
    <row r="25" spans="1:8" x14ac:dyDescent="0.25">
      <c r="A25">
        <v>2020</v>
      </c>
      <c r="B25" t="s">
        <v>28</v>
      </c>
      <c r="C25">
        <v>620</v>
      </c>
      <c r="D25">
        <f t="shared" si="4"/>
        <v>764</v>
      </c>
      <c r="E25">
        <f t="shared" si="0"/>
        <v>-144</v>
      </c>
      <c r="F25">
        <f t="shared" si="1"/>
        <v>144</v>
      </c>
      <c r="G25" s="2">
        <f t="shared" si="2"/>
        <v>20736</v>
      </c>
      <c r="H25" s="1">
        <f t="shared" si="3"/>
        <v>0.23225806451612904</v>
      </c>
    </row>
    <row r="26" spans="1:8" x14ac:dyDescent="0.25">
      <c r="A26">
        <v>2020</v>
      </c>
      <c r="B26" t="s">
        <v>27</v>
      </c>
      <c r="C26">
        <v>763</v>
      </c>
      <c r="D26">
        <f t="shared" si="4"/>
        <v>620</v>
      </c>
      <c r="E26">
        <f t="shared" si="0"/>
        <v>143</v>
      </c>
      <c r="F26">
        <f t="shared" si="1"/>
        <v>143</v>
      </c>
      <c r="G26" s="2">
        <f t="shared" si="2"/>
        <v>20449</v>
      </c>
      <c r="H26" s="1">
        <f t="shared" si="3"/>
        <v>0.18741808650065531</v>
      </c>
    </row>
    <row r="27" spans="1:8" x14ac:dyDescent="0.25">
      <c r="A27">
        <v>2020</v>
      </c>
      <c r="B27" t="s">
        <v>26</v>
      </c>
      <c r="C27">
        <v>984</v>
      </c>
      <c r="D27">
        <f t="shared" si="4"/>
        <v>763</v>
      </c>
      <c r="E27">
        <f t="shared" si="0"/>
        <v>221</v>
      </c>
      <c r="F27">
        <f t="shared" si="1"/>
        <v>221</v>
      </c>
      <c r="G27" s="2">
        <f t="shared" si="2"/>
        <v>48841</v>
      </c>
      <c r="H27" s="1">
        <f t="shared" si="3"/>
        <v>0.22459349593495934</v>
      </c>
    </row>
    <row r="28" spans="1:8" x14ac:dyDescent="0.25">
      <c r="A28">
        <v>2020</v>
      </c>
      <c r="B28" t="s">
        <v>25</v>
      </c>
      <c r="C28">
        <v>550</v>
      </c>
      <c r="D28">
        <f t="shared" si="4"/>
        <v>984</v>
      </c>
      <c r="E28">
        <f t="shared" si="0"/>
        <v>-434</v>
      </c>
      <c r="F28">
        <f t="shared" si="1"/>
        <v>434</v>
      </c>
      <c r="G28" s="2">
        <f t="shared" si="2"/>
        <v>188356</v>
      </c>
      <c r="H28" s="1">
        <f t="shared" si="3"/>
        <v>0.78909090909090907</v>
      </c>
    </row>
    <row r="29" spans="1:8" x14ac:dyDescent="0.25">
      <c r="A29">
        <v>2020</v>
      </c>
      <c r="B29" t="s">
        <v>24</v>
      </c>
      <c r="C29">
        <v>801</v>
      </c>
      <c r="D29">
        <f t="shared" si="4"/>
        <v>550</v>
      </c>
      <c r="E29">
        <f t="shared" si="0"/>
        <v>251</v>
      </c>
      <c r="F29">
        <f t="shared" si="1"/>
        <v>251</v>
      </c>
      <c r="G29" s="2">
        <f t="shared" si="2"/>
        <v>63001</v>
      </c>
      <c r="H29" s="1">
        <f t="shared" si="3"/>
        <v>0.31335830212234705</v>
      </c>
    </row>
    <row r="30" spans="1:8" x14ac:dyDescent="0.25">
      <c r="A30">
        <v>2020</v>
      </c>
      <c r="B30" t="s">
        <v>23</v>
      </c>
      <c r="C30">
        <v>726</v>
      </c>
      <c r="D30">
        <f t="shared" si="4"/>
        <v>801</v>
      </c>
      <c r="E30">
        <f t="shared" si="0"/>
        <v>-75</v>
      </c>
      <c r="F30">
        <f t="shared" si="1"/>
        <v>75</v>
      </c>
      <c r="G30" s="2">
        <f t="shared" si="2"/>
        <v>5625</v>
      </c>
      <c r="H30" s="1">
        <f t="shared" si="3"/>
        <v>0.10330578512396695</v>
      </c>
    </row>
    <row r="31" spans="1:8" x14ac:dyDescent="0.25">
      <c r="A31">
        <v>2020</v>
      </c>
      <c r="B31" t="s">
        <v>22</v>
      </c>
      <c r="C31">
        <v>789</v>
      </c>
      <c r="D31">
        <f t="shared" si="4"/>
        <v>726</v>
      </c>
      <c r="E31">
        <f t="shared" si="0"/>
        <v>63</v>
      </c>
      <c r="F31">
        <f t="shared" si="1"/>
        <v>63</v>
      </c>
      <c r="G31" s="2">
        <f t="shared" si="2"/>
        <v>3969</v>
      </c>
      <c r="H31" s="1">
        <f t="shared" si="3"/>
        <v>7.9847908745247151E-2</v>
      </c>
    </row>
    <row r="32" spans="1:8" x14ac:dyDescent="0.25">
      <c r="A32">
        <v>2020</v>
      </c>
      <c r="B32" t="s">
        <v>21</v>
      </c>
      <c r="C32">
        <v>800</v>
      </c>
      <c r="D32">
        <f t="shared" si="4"/>
        <v>789</v>
      </c>
      <c r="E32">
        <f t="shared" si="0"/>
        <v>11</v>
      </c>
      <c r="F32">
        <f t="shared" si="1"/>
        <v>11</v>
      </c>
      <c r="G32" s="2">
        <f t="shared" si="2"/>
        <v>121</v>
      </c>
      <c r="H32" s="1">
        <f t="shared" si="3"/>
        <v>1.375E-2</v>
      </c>
    </row>
    <row r="33" spans="1:8" x14ac:dyDescent="0.25">
      <c r="A33">
        <v>2020</v>
      </c>
      <c r="B33" t="s">
        <v>20</v>
      </c>
      <c r="C33">
        <v>754</v>
      </c>
      <c r="D33">
        <f t="shared" si="4"/>
        <v>800</v>
      </c>
      <c r="E33">
        <f t="shared" si="0"/>
        <v>-46</v>
      </c>
      <c r="F33">
        <f t="shared" si="1"/>
        <v>46</v>
      </c>
      <c r="G33" s="2">
        <f t="shared" si="2"/>
        <v>2116</v>
      </c>
      <c r="H33" s="1">
        <f t="shared" si="3"/>
        <v>6.1007957559681698E-2</v>
      </c>
    </row>
    <row r="34" spans="1:8" x14ac:dyDescent="0.25">
      <c r="A34">
        <v>2020</v>
      </c>
      <c r="B34" t="s">
        <v>19</v>
      </c>
      <c r="C34">
        <v>914</v>
      </c>
      <c r="D34">
        <f t="shared" si="4"/>
        <v>754</v>
      </c>
      <c r="E34">
        <f t="shared" si="0"/>
        <v>160</v>
      </c>
      <c r="F34">
        <f t="shared" si="1"/>
        <v>160</v>
      </c>
      <c r="G34" s="2">
        <f t="shared" si="2"/>
        <v>25600</v>
      </c>
      <c r="H34" s="1">
        <f t="shared" si="3"/>
        <v>0.17505470459518599</v>
      </c>
    </row>
    <row r="35" spans="1:8" x14ac:dyDescent="0.25">
      <c r="A35">
        <v>2020</v>
      </c>
      <c r="B35" t="s">
        <v>18</v>
      </c>
      <c r="C35">
        <v>799</v>
      </c>
      <c r="D35">
        <f t="shared" si="4"/>
        <v>914</v>
      </c>
      <c r="E35">
        <f t="shared" si="0"/>
        <v>-115</v>
      </c>
      <c r="F35">
        <f t="shared" si="1"/>
        <v>115</v>
      </c>
      <c r="G35" s="2">
        <f t="shared" si="2"/>
        <v>13225</v>
      </c>
      <c r="H35" s="1">
        <f t="shared" si="3"/>
        <v>0.14392991239048811</v>
      </c>
    </row>
    <row r="36" spans="1:8" x14ac:dyDescent="0.25">
      <c r="A36">
        <v>2020</v>
      </c>
      <c r="B36" t="s">
        <v>17</v>
      </c>
      <c r="C36">
        <v>867</v>
      </c>
      <c r="D36">
        <f t="shared" si="4"/>
        <v>799</v>
      </c>
      <c r="E36">
        <f t="shared" si="0"/>
        <v>68</v>
      </c>
      <c r="F36">
        <f t="shared" si="1"/>
        <v>68</v>
      </c>
      <c r="G36" s="2">
        <f t="shared" si="2"/>
        <v>4624</v>
      </c>
      <c r="H36" s="1">
        <f t="shared" si="3"/>
        <v>7.8431372549019607E-2</v>
      </c>
    </row>
    <row r="37" spans="1:8" x14ac:dyDescent="0.25">
      <c r="A37">
        <v>2020</v>
      </c>
      <c r="B37" t="s">
        <v>16</v>
      </c>
      <c r="C37">
        <v>727</v>
      </c>
      <c r="D37">
        <f t="shared" si="4"/>
        <v>867</v>
      </c>
      <c r="E37">
        <f t="shared" si="0"/>
        <v>-140</v>
      </c>
      <c r="F37">
        <f t="shared" si="1"/>
        <v>140</v>
      </c>
      <c r="G37" s="2">
        <f t="shared" si="2"/>
        <v>19600</v>
      </c>
      <c r="H37" s="1">
        <f t="shared" si="3"/>
        <v>0.19257221458046767</v>
      </c>
    </row>
    <row r="38" spans="1:8" x14ac:dyDescent="0.25">
      <c r="A38">
        <v>2020</v>
      </c>
      <c r="B38" t="s">
        <v>15</v>
      </c>
      <c r="C38">
        <v>651</v>
      </c>
      <c r="D38">
        <f t="shared" si="4"/>
        <v>727</v>
      </c>
      <c r="E38">
        <f t="shared" si="0"/>
        <v>-76</v>
      </c>
      <c r="F38">
        <f t="shared" si="1"/>
        <v>76</v>
      </c>
      <c r="G38" s="2">
        <f t="shared" si="2"/>
        <v>5776</v>
      </c>
      <c r="H38" s="1">
        <f t="shared" si="3"/>
        <v>0.11674347158218126</v>
      </c>
    </row>
    <row r="39" spans="1:8" x14ac:dyDescent="0.25">
      <c r="A39">
        <v>2020</v>
      </c>
      <c r="B39" t="s">
        <v>14</v>
      </c>
      <c r="C39">
        <v>923</v>
      </c>
      <c r="D39">
        <f t="shared" si="4"/>
        <v>651</v>
      </c>
      <c r="E39">
        <f t="shared" si="0"/>
        <v>272</v>
      </c>
      <c r="F39">
        <f t="shared" si="1"/>
        <v>272</v>
      </c>
      <c r="G39" s="2">
        <f t="shared" si="2"/>
        <v>73984</v>
      </c>
      <c r="H39" s="1">
        <f t="shared" si="3"/>
        <v>0.29469122426868904</v>
      </c>
    </row>
    <row r="40" spans="1:8" x14ac:dyDescent="0.25">
      <c r="A40">
        <v>2020</v>
      </c>
      <c r="B40" t="s">
        <v>13</v>
      </c>
      <c r="C40">
        <v>679</v>
      </c>
      <c r="D40">
        <f t="shared" si="4"/>
        <v>923</v>
      </c>
      <c r="E40">
        <f t="shared" si="0"/>
        <v>-244</v>
      </c>
      <c r="F40">
        <f t="shared" si="1"/>
        <v>244</v>
      </c>
      <c r="G40" s="2">
        <f t="shared" si="2"/>
        <v>59536</v>
      </c>
      <c r="H40" s="1">
        <f t="shared" si="3"/>
        <v>0.3593519882179676</v>
      </c>
    </row>
    <row r="41" spans="1:8" x14ac:dyDescent="0.25">
      <c r="A41">
        <v>2020</v>
      </c>
      <c r="B41" t="s">
        <v>12</v>
      </c>
      <c r="C41">
        <v>828</v>
      </c>
      <c r="D41">
        <f t="shared" si="4"/>
        <v>679</v>
      </c>
      <c r="E41">
        <f t="shared" si="0"/>
        <v>149</v>
      </c>
      <c r="F41">
        <f t="shared" si="1"/>
        <v>149</v>
      </c>
      <c r="G41" s="2">
        <f t="shared" si="2"/>
        <v>22201</v>
      </c>
      <c r="H41" s="1">
        <f t="shared" si="3"/>
        <v>0.17995169082125603</v>
      </c>
    </row>
    <row r="42" spans="1:8" x14ac:dyDescent="0.25">
      <c r="A42">
        <v>2020</v>
      </c>
      <c r="B42" t="s">
        <v>11</v>
      </c>
      <c r="C42">
        <v>871</v>
      </c>
      <c r="D42">
        <f t="shared" si="4"/>
        <v>828</v>
      </c>
      <c r="E42">
        <f t="shared" si="0"/>
        <v>43</v>
      </c>
      <c r="F42">
        <f t="shared" si="1"/>
        <v>43</v>
      </c>
      <c r="G42" s="2">
        <f t="shared" si="2"/>
        <v>1849</v>
      </c>
      <c r="H42" s="1">
        <f t="shared" si="3"/>
        <v>4.9368541905855337E-2</v>
      </c>
    </row>
    <row r="43" spans="1:8" x14ac:dyDescent="0.25">
      <c r="A43">
        <v>2020</v>
      </c>
      <c r="B43" t="s">
        <v>10</v>
      </c>
      <c r="C43">
        <v>571</v>
      </c>
      <c r="D43">
        <f t="shared" si="4"/>
        <v>871</v>
      </c>
      <c r="E43">
        <f t="shared" si="0"/>
        <v>-300</v>
      </c>
      <c r="F43">
        <f t="shared" si="1"/>
        <v>300</v>
      </c>
      <c r="G43" s="2">
        <f t="shared" si="2"/>
        <v>90000</v>
      </c>
      <c r="H43" s="1">
        <f t="shared" si="3"/>
        <v>0.52539404553415059</v>
      </c>
    </row>
    <row r="44" spans="1:8" x14ac:dyDescent="0.25">
      <c r="A44">
        <v>2020</v>
      </c>
      <c r="B44" t="s">
        <v>9</v>
      </c>
      <c r="C44">
        <v>781</v>
      </c>
      <c r="D44">
        <f t="shared" si="4"/>
        <v>571</v>
      </c>
      <c r="E44">
        <f t="shared" si="0"/>
        <v>210</v>
      </c>
      <c r="F44">
        <f t="shared" si="1"/>
        <v>210</v>
      </c>
      <c r="G44" s="2">
        <f t="shared" si="2"/>
        <v>44100</v>
      </c>
      <c r="H44" s="1">
        <f t="shared" si="3"/>
        <v>0.26888604353393086</v>
      </c>
    </row>
    <row r="45" spans="1:8" x14ac:dyDescent="0.25">
      <c r="A45">
        <v>2020</v>
      </c>
      <c r="B45" t="s">
        <v>8</v>
      </c>
      <c r="C45">
        <v>801</v>
      </c>
      <c r="D45">
        <f t="shared" si="4"/>
        <v>781</v>
      </c>
      <c r="E45">
        <f t="shared" si="0"/>
        <v>20</v>
      </c>
      <c r="F45">
        <f t="shared" si="1"/>
        <v>20</v>
      </c>
      <c r="G45" s="2">
        <f t="shared" si="2"/>
        <v>400</v>
      </c>
      <c r="H45" s="1">
        <f t="shared" si="3"/>
        <v>2.4968789013732832E-2</v>
      </c>
    </row>
    <row r="46" spans="1:8" x14ac:dyDescent="0.25">
      <c r="A46">
        <v>2020</v>
      </c>
      <c r="B46" t="s">
        <v>7</v>
      </c>
      <c r="C46">
        <v>986</v>
      </c>
      <c r="D46">
        <f t="shared" si="4"/>
        <v>801</v>
      </c>
      <c r="E46">
        <f t="shared" si="0"/>
        <v>185</v>
      </c>
      <c r="F46">
        <f t="shared" si="1"/>
        <v>185</v>
      </c>
      <c r="G46" s="2">
        <f t="shared" si="2"/>
        <v>34225</v>
      </c>
      <c r="H46" s="1">
        <f t="shared" si="3"/>
        <v>0.18762677484787019</v>
      </c>
    </row>
    <row r="47" spans="1:8" x14ac:dyDescent="0.25">
      <c r="A47">
        <v>2020</v>
      </c>
      <c r="B47" t="s">
        <v>6</v>
      </c>
      <c r="C47">
        <v>627</v>
      </c>
      <c r="D47">
        <f t="shared" si="4"/>
        <v>986</v>
      </c>
      <c r="E47">
        <f t="shared" si="0"/>
        <v>-359</v>
      </c>
      <c r="F47">
        <f t="shared" si="1"/>
        <v>359</v>
      </c>
      <c r="G47" s="2">
        <f t="shared" si="2"/>
        <v>128881</v>
      </c>
      <c r="H47" s="1">
        <f t="shared" si="3"/>
        <v>0.57256778309409884</v>
      </c>
    </row>
    <row r="48" spans="1:8" x14ac:dyDescent="0.25">
      <c r="A48">
        <v>2020</v>
      </c>
      <c r="B48" t="s">
        <v>5</v>
      </c>
      <c r="C48">
        <v>688</v>
      </c>
      <c r="D48">
        <f t="shared" si="4"/>
        <v>627</v>
      </c>
      <c r="E48">
        <f t="shared" si="0"/>
        <v>61</v>
      </c>
      <c r="F48">
        <f t="shared" si="1"/>
        <v>61</v>
      </c>
      <c r="G48" s="2">
        <f t="shared" si="2"/>
        <v>3721</v>
      </c>
      <c r="H48" s="1">
        <f t="shared" si="3"/>
        <v>8.8662790697674423E-2</v>
      </c>
    </row>
    <row r="49" spans="1:8" x14ac:dyDescent="0.25">
      <c r="A49">
        <v>2020</v>
      </c>
      <c r="B49" t="s">
        <v>4</v>
      </c>
      <c r="C49">
        <v>990</v>
      </c>
      <c r="D49">
        <f t="shared" si="4"/>
        <v>688</v>
      </c>
      <c r="E49">
        <f t="shared" si="0"/>
        <v>302</v>
      </c>
      <c r="F49">
        <f t="shared" si="1"/>
        <v>302</v>
      </c>
      <c r="G49" s="2">
        <f t="shared" si="2"/>
        <v>91204</v>
      </c>
      <c r="H49" s="1">
        <f t="shared" si="3"/>
        <v>0.30505050505050507</v>
      </c>
    </row>
    <row r="50" spans="1:8" x14ac:dyDescent="0.25">
      <c r="A50">
        <v>2020</v>
      </c>
      <c r="B50" t="s">
        <v>3</v>
      </c>
      <c r="C50">
        <v>737</v>
      </c>
      <c r="D50">
        <f t="shared" si="4"/>
        <v>990</v>
      </c>
      <c r="E50">
        <f t="shared" si="0"/>
        <v>-253</v>
      </c>
      <c r="F50">
        <f t="shared" si="1"/>
        <v>253</v>
      </c>
      <c r="G50" s="2">
        <f t="shared" si="2"/>
        <v>64009</v>
      </c>
      <c r="H50" s="1">
        <f t="shared" si="3"/>
        <v>0.34328358208955223</v>
      </c>
    </row>
    <row r="51" spans="1:8" x14ac:dyDescent="0.25">
      <c r="A51">
        <v>2020</v>
      </c>
      <c r="B51" t="s">
        <v>2</v>
      </c>
      <c r="C51">
        <v>676</v>
      </c>
      <c r="D51">
        <f t="shared" si="4"/>
        <v>737</v>
      </c>
      <c r="E51">
        <f t="shared" si="0"/>
        <v>-61</v>
      </c>
      <c r="F51">
        <f t="shared" si="1"/>
        <v>61</v>
      </c>
      <c r="G51" s="2">
        <f t="shared" si="2"/>
        <v>3721</v>
      </c>
      <c r="H51" s="1">
        <f t="shared" si="3"/>
        <v>9.0236686390532547E-2</v>
      </c>
    </row>
    <row r="52" spans="1:8" x14ac:dyDescent="0.25">
      <c r="A52">
        <v>2020</v>
      </c>
      <c r="B52" t="s">
        <v>1</v>
      </c>
      <c r="C52">
        <v>651</v>
      </c>
      <c r="D52">
        <f t="shared" si="4"/>
        <v>676</v>
      </c>
      <c r="E52">
        <f t="shared" si="0"/>
        <v>-25</v>
      </c>
      <c r="F52">
        <f t="shared" si="1"/>
        <v>25</v>
      </c>
      <c r="G52" s="2">
        <f t="shared" si="2"/>
        <v>625</v>
      </c>
      <c r="H52" s="1">
        <f t="shared" si="3"/>
        <v>3.840245775729647E-2</v>
      </c>
    </row>
    <row r="53" spans="1:8" x14ac:dyDescent="0.25">
      <c r="A53">
        <v>2020</v>
      </c>
      <c r="B53" t="s">
        <v>0</v>
      </c>
      <c r="C53">
        <v>929</v>
      </c>
      <c r="D53">
        <f t="shared" si="4"/>
        <v>651</v>
      </c>
      <c r="E53">
        <f t="shared" si="0"/>
        <v>278</v>
      </c>
      <c r="F53">
        <f t="shared" si="1"/>
        <v>278</v>
      </c>
      <c r="G53" s="2">
        <f t="shared" si="2"/>
        <v>77284</v>
      </c>
      <c r="H53" s="1">
        <f t="shared" si="3"/>
        <v>0.29924650161463939</v>
      </c>
    </row>
    <row r="54" spans="1:8" x14ac:dyDescent="0.25">
      <c r="A54">
        <v>2021</v>
      </c>
      <c r="B54" t="s">
        <v>51</v>
      </c>
      <c r="C54">
        <v>709</v>
      </c>
      <c r="D54">
        <f t="shared" si="4"/>
        <v>929</v>
      </c>
      <c r="E54">
        <f t="shared" si="0"/>
        <v>-220</v>
      </c>
      <c r="F54">
        <f t="shared" si="1"/>
        <v>220</v>
      </c>
      <c r="G54" s="2">
        <f t="shared" si="2"/>
        <v>48400</v>
      </c>
      <c r="H54" s="1">
        <f t="shared" si="3"/>
        <v>0.31029619181946405</v>
      </c>
    </row>
    <row r="55" spans="1:8" x14ac:dyDescent="0.25">
      <c r="A55">
        <v>2021</v>
      </c>
      <c r="B55" t="s">
        <v>50</v>
      </c>
      <c r="C55">
        <v>851</v>
      </c>
      <c r="D55">
        <f t="shared" si="4"/>
        <v>709</v>
      </c>
      <c r="E55">
        <f t="shared" si="0"/>
        <v>142</v>
      </c>
      <c r="F55">
        <f t="shared" si="1"/>
        <v>142</v>
      </c>
      <c r="G55" s="2">
        <f t="shared" si="2"/>
        <v>20164</v>
      </c>
      <c r="H55" s="1">
        <f t="shared" si="3"/>
        <v>0.16686251468860164</v>
      </c>
    </row>
    <row r="56" spans="1:8" x14ac:dyDescent="0.25">
      <c r="A56">
        <v>2021</v>
      </c>
      <c r="B56" t="s">
        <v>49</v>
      </c>
      <c r="C56">
        <v>686</v>
      </c>
      <c r="D56">
        <f t="shared" si="4"/>
        <v>851</v>
      </c>
      <c r="E56">
        <f t="shared" si="0"/>
        <v>-165</v>
      </c>
      <c r="F56">
        <f t="shared" si="1"/>
        <v>165</v>
      </c>
      <c r="G56" s="2">
        <f t="shared" si="2"/>
        <v>27225</v>
      </c>
      <c r="H56" s="1">
        <f t="shared" si="3"/>
        <v>0.24052478134110788</v>
      </c>
    </row>
    <row r="57" spans="1:8" x14ac:dyDescent="0.25">
      <c r="A57">
        <v>2021</v>
      </c>
      <c r="B57" t="s">
        <v>48</v>
      </c>
      <c r="C57">
        <v>854</v>
      </c>
      <c r="D57">
        <f t="shared" si="4"/>
        <v>686</v>
      </c>
      <c r="E57">
        <f t="shared" si="0"/>
        <v>168</v>
      </c>
      <c r="F57">
        <f t="shared" si="1"/>
        <v>168</v>
      </c>
      <c r="G57" s="2">
        <f t="shared" si="2"/>
        <v>28224</v>
      </c>
      <c r="H57" s="1">
        <f t="shared" si="3"/>
        <v>0.19672131147540983</v>
      </c>
    </row>
    <row r="58" spans="1:8" x14ac:dyDescent="0.25">
      <c r="A58">
        <v>2021</v>
      </c>
      <c r="B58" t="s">
        <v>47</v>
      </c>
      <c r="C58">
        <v>738</v>
      </c>
      <c r="D58">
        <f t="shared" si="4"/>
        <v>854</v>
      </c>
      <c r="E58">
        <f t="shared" si="0"/>
        <v>-116</v>
      </c>
      <c r="F58">
        <f t="shared" si="1"/>
        <v>116</v>
      </c>
      <c r="G58" s="2">
        <f t="shared" si="2"/>
        <v>13456</v>
      </c>
      <c r="H58" s="1">
        <f t="shared" si="3"/>
        <v>0.15718157181571815</v>
      </c>
    </row>
    <row r="59" spans="1:8" x14ac:dyDescent="0.25">
      <c r="A59">
        <v>2021</v>
      </c>
      <c r="B59" t="s">
        <v>46</v>
      </c>
      <c r="C59">
        <v>943</v>
      </c>
      <c r="D59">
        <f t="shared" si="4"/>
        <v>738</v>
      </c>
      <c r="E59">
        <f t="shared" si="0"/>
        <v>205</v>
      </c>
      <c r="F59">
        <f t="shared" si="1"/>
        <v>205</v>
      </c>
      <c r="G59" s="2">
        <f t="shared" si="2"/>
        <v>42025</v>
      </c>
      <c r="H59" s="1">
        <f t="shared" si="3"/>
        <v>0.21739130434782608</v>
      </c>
    </row>
    <row r="60" spans="1:8" x14ac:dyDescent="0.25">
      <c r="A60">
        <v>2021</v>
      </c>
      <c r="B60" t="s">
        <v>45</v>
      </c>
      <c r="C60">
        <v>743</v>
      </c>
      <c r="D60">
        <f t="shared" si="4"/>
        <v>943</v>
      </c>
      <c r="E60">
        <f t="shared" si="0"/>
        <v>-200</v>
      </c>
      <c r="F60">
        <f t="shared" si="1"/>
        <v>200</v>
      </c>
      <c r="G60" s="2">
        <f t="shared" si="2"/>
        <v>40000</v>
      </c>
      <c r="H60" s="1">
        <f t="shared" si="3"/>
        <v>0.26917900403768508</v>
      </c>
    </row>
    <row r="61" spans="1:8" x14ac:dyDescent="0.25">
      <c r="A61">
        <v>2021</v>
      </c>
      <c r="B61" t="s">
        <v>44</v>
      </c>
      <c r="C61">
        <v>909</v>
      </c>
      <c r="D61">
        <f t="shared" si="4"/>
        <v>743</v>
      </c>
      <c r="E61">
        <f t="shared" si="0"/>
        <v>166</v>
      </c>
      <c r="F61">
        <f t="shared" si="1"/>
        <v>166</v>
      </c>
      <c r="G61" s="2">
        <f t="shared" si="2"/>
        <v>27556</v>
      </c>
      <c r="H61" s="1">
        <f t="shared" si="3"/>
        <v>0.18261826182618263</v>
      </c>
    </row>
    <row r="62" spans="1:8" x14ac:dyDescent="0.25">
      <c r="A62">
        <v>2021</v>
      </c>
      <c r="B62" t="s">
        <v>43</v>
      </c>
      <c r="C62">
        <v>648</v>
      </c>
      <c r="D62">
        <f t="shared" si="4"/>
        <v>909</v>
      </c>
      <c r="E62">
        <f t="shared" si="0"/>
        <v>-261</v>
      </c>
      <c r="F62">
        <f t="shared" si="1"/>
        <v>261</v>
      </c>
      <c r="G62" s="2">
        <f t="shared" si="2"/>
        <v>68121</v>
      </c>
      <c r="H62" s="1">
        <f t="shared" si="3"/>
        <v>0.40277777777777779</v>
      </c>
    </row>
    <row r="63" spans="1:8" x14ac:dyDescent="0.25">
      <c r="A63">
        <v>2021</v>
      </c>
      <c r="B63" t="s">
        <v>42</v>
      </c>
      <c r="C63">
        <v>783</v>
      </c>
      <c r="D63">
        <f t="shared" si="4"/>
        <v>648</v>
      </c>
      <c r="E63">
        <f t="shared" si="0"/>
        <v>135</v>
      </c>
      <c r="F63">
        <f t="shared" si="1"/>
        <v>135</v>
      </c>
      <c r="G63" s="2">
        <f t="shared" si="2"/>
        <v>18225</v>
      </c>
      <c r="H63" s="1">
        <f t="shared" si="3"/>
        <v>0.17241379310344829</v>
      </c>
    </row>
    <row r="64" spans="1:8" x14ac:dyDescent="0.25">
      <c r="A64">
        <v>2021</v>
      </c>
      <c r="B64" t="s">
        <v>41</v>
      </c>
      <c r="C64">
        <v>940</v>
      </c>
      <c r="D64">
        <f t="shared" si="4"/>
        <v>783</v>
      </c>
      <c r="E64">
        <f t="shared" si="0"/>
        <v>157</v>
      </c>
      <c r="F64">
        <f t="shared" si="1"/>
        <v>157</v>
      </c>
      <c r="G64" s="2">
        <f t="shared" si="2"/>
        <v>24649</v>
      </c>
      <c r="H64" s="1">
        <f t="shared" si="3"/>
        <v>0.16702127659574467</v>
      </c>
    </row>
    <row r="65" spans="1:8" x14ac:dyDescent="0.25">
      <c r="A65">
        <v>2021</v>
      </c>
      <c r="B65" t="s">
        <v>40</v>
      </c>
      <c r="C65">
        <v>966</v>
      </c>
      <c r="D65">
        <f t="shared" si="4"/>
        <v>940</v>
      </c>
      <c r="E65">
        <f t="shared" si="0"/>
        <v>26</v>
      </c>
      <c r="F65">
        <f t="shared" si="1"/>
        <v>26</v>
      </c>
      <c r="G65" s="2">
        <f t="shared" si="2"/>
        <v>676</v>
      </c>
      <c r="H65" s="1">
        <f t="shared" si="3"/>
        <v>2.6915113871635612E-2</v>
      </c>
    </row>
    <row r="66" spans="1:8" x14ac:dyDescent="0.25">
      <c r="A66">
        <v>2021</v>
      </c>
      <c r="B66" t="s">
        <v>39</v>
      </c>
      <c r="C66">
        <v>944</v>
      </c>
      <c r="D66">
        <f t="shared" si="4"/>
        <v>966</v>
      </c>
      <c r="E66">
        <f t="shared" si="0"/>
        <v>-22</v>
      </c>
      <c r="F66">
        <f t="shared" si="1"/>
        <v>22</v>
      </c>
      <c r="G66" s="2">
        <f t="shared" si="2"/>
        <v>484</v>
      </c>
      <c r="H66" s="1">
        <f t="shared" si="3"/>
        <v>2.3305084745762712E-2</v>
      </c>
    </row>
    <row r="67" spans="1:8" x14ac:dyDescent="0.25">
      <c r="A67">
        <v>2021</v>
      </c>
      <c r="B67" t="s">
        <v>38</v>
      </c>
      <c r="C67">
        <v>726</v>
      </c>
      <c r="D67">
        <f t="shared" si="4"/>
        <v>944</v>
      </c>
      <c r="E67">
        <f t="shared" si="0"/>
        <v>-218</v>
      </c>
      <c r="F67">
        <f t="shared" si="1"/>
        <v>218</v>
      </c>
      <c r="G67" s="2">
        <f t="shared" si="2"/>
        <v>47524</v>
      </c>
      <c r="H67" s="1">
        <f t="shared" si="3"/>
        <v>0.30027548209366389</v>
      </c>
    </row>
    <row r="68" spans="1:8" x14ac:dyDescent="0.25">
      <c r="A68">
        <v>2021</v>
      </c>
      <c r="B68" t="s">
        <v>37</v>
      </c>
      <c r="C68">
        <v>830</v>
      </c>
      <c r="D68">
        <f t="shared" si="4"/>
        <v>726</v>
      </c>
      <c r="E68">
        <f t="shared" ref="E68:E105" si="5">C68-D68</f>
        <v>104</v>
      </c>
      <c r="F68">
        <f t="shared" ref="F68:F105" si="6">ABS(E68)</f>
        <v>104</v>
      </c>
      <c r="G68" s="2">
        <f t="shared" ref="G68:G105" si="7">F68^2</f>
        <v>10816</v>
      </c>
      <c r="H68" s="1">
        <f t="shared" si="3"/>
        <v>0.12530120481927712</v>
      </c>
    </row>
    <row r="69" spans="1:8" x14ac:dyDescent="0.25">
      <c r="A69">
        <v>2021</v>
      </c>
      <c r="B69" t="s">
        <v>36</v>
      </c>
      <c r="C69">
        <v>876</v>
      </c>
      <c r="D69">
        <f t="shared" si="4"/>
        <v>830</v>
      </c>
      <c r="E69">
        <f t="shared" si="5"/>
        <v>46</v>
      </c>
      <c r="F69">
        <f t="shared" si="6"/>
        <v>46</v>
      </c>
      <c r="G69" s="2">
        <f t="shared" si="7"/>
        <v>2116</v>
      </c>
      <c r="H69" s="1">
        <f t="shared" ref="H69:H105" si="8">F69/C69</f>
        <v>5.2511415525114152E-2</v>
      </c>
    </row>
    <row r="70" spans="1:8" x14ac:dyDescent="0.25">
      <c r="A70">
        <v>2021</v>
      </c>
      <c r="B70" t="s">
        <v>35</v>
      </c>
      <c r="C70">
        <v>566</v>
      </c>
      <c r="D70">
        <f t="shared" si="4"/>
        <v>876</v>
      </c>
      <c r="E70">
        <f t="shared" si="5"/>
        <v>-310</v>
      </c>
      <c r="F70">
        <f t="shared" si="6"/>
        <v>310</v>
      </c>
      <c r="G70" s="2">
        <f t="shared" si="7"/>
        <v>96100</v>
      </c>
      <c r="H70" s="1">
        <f t="shared" si="8"/>
        <v>0.54770318021201414</v>
      </c>
    </row>
    <row r="71" spans="1:8" x14ac:dyDescent="0.25">
      <c r="A71">
        <v>2021</v>
      </c>
      <c r="B71" t="s">
        <v>34</v>
      </c>
      <c r="C71">
        <v>814</v>
      </c>
      <c r="D71">
        <f t="shared" ref="D71:D105" si="9">C70</f>
        <v>566</v>
      </c>
      <c r="E71">
        <f t="shared" si="5"/>
        <v>248</v>
      </c>
      <c r="F71">
        <f t="shared" si="6"/>
        <v>248</v>
      </c>
      <c r="G71" s="2">
        <f t="shared" si="7"/>
        <v>61504</v>
      </c>
      <c r="H71" s="1">
        <f t="shared" si="8"/>
        <v>0.30466830466830469</v>
      </c>
    </row>
    <row r="72" spans="1:8" x14ac:dyDescent="0.25">
      <c r="A72">
        <v>2021</v>
      </c>
      <c r="B72" t="s">
        <v>33</v>
      </c>
      <c r="C72">
        <v>785</v>
      </c>
      <c r="D72">
        <f t="shared" si="9"/>
        <v>814</v>
      </c>
      <c r="E72">
        <f t="shared" si="5"/>
        <v>-29</v>
      </c>
      <c r="F72">
        <f t="shared" si="6"/>
        <v>29</v>
      </c>
      <c r="G72" s="2">
        <f t="shared" si="7"/>
        <v>841</v>
      </c>
      <c r="H72" s="1">
        <f t="shared" si="8"/>
        <v>3.6942675159235668E-2</v>
      </c>
    </row>
    <row r="73" spans="1:8" x14ac:dyDescent="0.25">
      <c r="A73">
        <v>2021</v>
      </c>
      <c r="B73" t="s">
        <v>32</v>
      </c>
      <c r="C73">
        <v>669</v>
      </c>
      <c r="D73">
        <f t="shared" si="9"/>
        <v>785</v>
      </c>
      <c r="E73">
        <f t="shared" si="5"/>
        <v>-116</v>
      </c>
      <c r="F73">
        <f t="shared" si="6"/>
        <v>116</v>
      </c>
      <c r="G73" s="2">
        <f t="shared" si="7"/>
        <v>13456</v>
      </c>
      <c r="H73" s="1">
        <f t="shared" si="8"/>
        <v>0.17339312406576982</v>
      </c>
    </row>
    <row r="74" spans="1:8" x14ac:dyDescent="0.25">
      <c r="A74">
        <v>2021</v>
      </c>
      <c r="B74" t="s">
        <v>31</v>
      </c>
      <c r="C74">
        <v>965</v>
      </c>
      <c r="D74">
        <f t="shared" si="9"/>
        <v>669</v>
      </c>
      <c r="E74">
        <f t="shared" si="5"/>
        <v>296</v>
      </c>
      <c r="F74">
        <f t="shared" si="6"/>
        <v>296</v>
      </c>
      <c r="G74" s="2">
        <f t="shared" si="7"/>
        <v>87616</v>
      </c>
      <c r="H74" s="1">
        <f t="shared" si="8"/>
        <v>0.30673575129533681</v>
      </c>
    </row>
    <row r="75" spans="1:8" x14ac:dyDescent="0.25">
      <c r="A75">
        <v>2021</v>
      </c>
      <c r="B75" t="s">
        <v>30</v>
      </c>
      <c r="C75">
        <v>884</v>
      </c>
      <c r="D75">
        <f t="shared" si="9"/>
        <v>965</v>
      </c>
      <c r="E75">
        <f t="shared" si="5"/>
        <v>-81</v>
      </c>
      <c r="F75">
        <f t="shared" si="6"/>
        <v>81</v>
      </c>
      <c r="G75" s="2">
        <f t="shared" si="7"/>
        <v>6561</v>
      </c>
      <c r="H75" s="1">
        <f t="shared" si="8"/>
        <v>9.1628959276018093E-2</v>
      </c>
    </row>
    <row r="76" spans="1:8" x14ac:dyDescent="0.25">
      <c r="A76">
        <v>2021</v>
      </c>
      <c r="B76" t="s">
        <v>29</v>
      </c>
      <c r="C76">
        <v>677</v>
      </c>
      <c r="D76">
        <f t="shared" si="9"/>
        <v>884</v>
      </c>
      <c r="E76">
        <f t="shared" si="5"/>
        <v>-207</v>
      </c>
      <c r="F76">
        <f t="shared" si="6"/>
        <v>207</v>
      </c>
      <c r="G76" s="2">
        <f t="shared" si="7"/>
        <v>42849</v>
      </c>
      <c r="H76" s="1">
        <f t="shared" si="8"/>
        <v>0.30576070901033975</v>
      </c>
    </row>
    <row r="77" spans="1:8" x14ac:dyDescent="0.25">
      <c r="A77">
        <v>2021</v>
      </c>
      <c r="B77" t="s">
        <v>28</v>
      </c>
      <c r="C77">
        <v>809</v>
      </c>
      <c r="D77">
        <f t="shared" si="9"/>
        <v>677</v>
      </c>
      <c r="E77">
        <f t="shared" si="5"/>
        <v>132</v>
      </c>
      <c r="F77">
        <f t="shared" si="6"/>
        <v>132</v>
      </c>
      <c r="G77" s="2">
        <f t="shared" si="7"/>
        <v>17424</v>
      </c>
      <c r="H77" s="1">
        <f t="shared" si="8"/>
        <v>0.16316440049443759</v>
      </c>
    </row>
    <row r="78" spans="1:8" x14ac:dyDescent="0.25">
      <c r="A78">
        <v>2021</v>
      </c>
      <c r="B78" t="s">
        <v>27</v>
      </c>
      <c r="C78">
        <v>935</v>
      </c>
      <c r="D78">
        <f t="shared" si="9"/>
        <v>809</v>
      </c>
      <c r="E78">
        <f t="shared" si="5"/>
        <v>126</v>
      </c>
      <c r="F78">
        <f t="shared" si="6"/>
        <v>126</v>
      </c>
      <c r="G78" s="2">
        <f t="shared" si="7"/>
        <v>15876</v>
      </c>
      <c r="H78" s="1">
        <f t="shared" si="8"/>
        <v>0.13475935828877006</v>
      </c>
    </row>
    <row r="79" spans="1:8" x14ac:dyDescent="0.25">
      <c r="A79">
        <v>2021</v>
      </c>
      <c r="B79" t="s">
        <v>26</v>
      </c>
      <c r="C79">
        <v>994</v>
      </c>
      <c r="D79">
        <f t="shared" si="9"/>
        <v>935</v>
      </c>
      <c r="E79">
        <f t="shared" si="5"/>
        <v>59</v>
      </c>
      <c r="F79">
        <f t="shared" si="6"/>
        <v>59</v>
      </c>
      <c r="G79" s="2">
        <f t="shared" si="7"/>
        <v>3481</v>
      </c>
      <c r="H79" s="1">
        <f t="shared" si="8"/>
        <v>5.9356136820925554E-2</v>
      </c>
    </row>
    <row r="80" spans="1:8" x14ac:dyDescent="0.25">
      <c r="A80">
        <v>2021</v>
      </c>
      <c r="B80" t="s">
        <v>25</v>
      </c>
      <c r="C80">
        <v>824</v>
      </c>
      <c r="D80">
        <f t="shared" si="9"/>
        <v>994</v>
      </c>
      <c r="E80">
        <f t="shared" si="5"/>
        <v>-170</v>
      </c>
      <c r="F80">
        <f t="shared" si="6"/>
        <v>170</v>
      </c>
      <c r="G80" s="2">
        <f t="shared" si="7"/>
        <v>28900</v>
      </c>
      <c r="H80" s="1">
        <f t="shared" si="8"/>
        <v>0.20631067961165048</v>
      </c>
    </row>
    <row r="81" spans="1:8" x14ac:dyDescent="0.25">
      <c r="A81">
        <v>2021</v>
      </c>
      <c r="B81" t="s">
        <v>24</v>
      </c>
      <c r="C81">
        <v>825</v>
      </c>
      <c r="D81">
        <f t="shared" si="9"/>
        <v>824</v>
      </c>
      <c r="E81">
        <f t="shared" si="5"/>
        <v>1</v>
      </c>
      <c r="F81">
        <f t="shared" si="6"/>
        <v>1</v>
      </c>
      <c r="G81" s="2">
        <f t="shared" si="7"/>
        <v>1</v>
      </c>
      <c r="H81" s="1">
        <f t="shared" si="8"/>
        <v>1.2121212121212121E-3</v>
      </c>
    </row>
    <row r="82" spans="1:8" x14ac:dyDescent="0.25">
      <c r="A82">
        <v>2021</v>
      </c>
      <c r="B82" t="s">
        <v>23</v>
      </c>
      <c r="C82">
        <v>745</v>
      </c>
      <c r="D82">
        <f t="shared" si="9"/>
        <v>825</v>
      </c>
      <c r="E82">
        <f t="shared" si="5"/>
        <v>-80</v>
      </c>
      <c r="F82">
        <f t="shared" si="6"/>
        <v>80</v>
      </c>
      <c r="G82" s="2">
        <f t="shared" si="7"/>
        <v>6400</v>
      </c>
      <c r="H82" s="1">
        <f t="shared" si="8"/>
        <v>0.10738255033557047</v>
      </c>
    </row>
    <row r="83" spans="1:8" x14ac:dyDescent="0.25">
      <c r="A83">
        <v>2021</v>
      </c>
      <c r="B83" t="s">
        <v>22</v>
      </c>
      <c r="C83">
        <v>767</v>
      </c>
      <c r="D83">
        <f t="shared" si="9"/>
        <v>745</v>
      </c>
      <c r="E83">
        <f t="shared" si="5"/>
        <v>22</v>
      </c>
      <c r="F83">
        <f t="shared" si="6"/>
        <v>22</v>
      </c>
      <c r="G83" s="2">
        <f t="shared" si="7"/>
        <v>484</v>
      </c>
      <c r="H83" s="1">
        <f t="shared" si="8"/>
        <v>2.8683181225554105E-2</v>
      </c>
    </row>
    <row r="84" spans="1:8" x14ac:dyDescent="0.25">
      <c r="A84">
        <v>2021</v>
      </c>
      <c r="B84" t="s">
        <v>21</v>
      </c>
      <c r="C84">
        <v>740</v>
      </c>
      <c r="D84">
        <f t="shared" si="9"/>
        <v>767</v>
      </c>
      <c r="E84">
        <f t="shared" si="5"/>
        <v>-27</v>
      </c>
      <c r="F84">
        <f t="shared" si="6"/>
        <v>27</v>
      </c>
      <c r="G84" s="2">
        <f t="shared" si="7"/>
        <v>729</v>
      </c>
      <c r="H84" s="1">
        <f t="shared" si="8"/>
        <v>3.6486486486486489E-2</v>
      </c>
    </row>
    <row r="85" spans="1:8" x14ac:dyDescent="0.25">
      <c r="A85">
        <v>2021</v>
      </c>
      <c r="B85" t="s">
        <v>20</v>
      </c>
      <c r="C85">
        <v>721</v>
      </c>
      <c r="D85">
        <f t="shared" si="9"/>
        <v>740</v>
      </c>
      <c r="E85">
        <f t="shared" si="5"/>
        <v>-19</v>
      </c>
      <c r="F85">
        <f t="shared" si="6"/>
        <v>19</v>
      </c>
      <c r="G85" s="2">
        <f t="shared" si="7"/>
        <v>361</v>
      </c>
      <c r="H85" s="1">
        <f t="shared" si="8"/>
        <v>2.6352288488210817E-2</v>
      </c>
    </row>
    <row r="86" spans="1:8" x14ac:dyDescent="0.25">
      <c r="A86">
        <v>2021</v>
      </c>
      <c r="B86" t="s">
        <v>19</v>
      </c>
      <c r="C86">
        <v>746</v>
      </c>
      <c r="D86">
        <f t="shared" si="9"/>
        <v>721</v>
      </c>
      <c r="E86">
        <f t="shared" si="5"/>
        <v>25</v>
      </c>
      <c r="F86">
        <f t="shared" si="6"/>
        <v>25</v>
      </c>
      <c r="G86" s="2">
        <f t="shared" si="7"/>
        <v>625</v>
      </c>
      <c r="H86" s="1">
        <f t="shared" si="8"/>
        <v>3.351206434316354E-2</v>
      </c>
    </row>
    <row r="87" spans="1:8" x14ac:dyDescent="0.25">
      <c r="A87">
        <v>2021</v>
      </c>
      <c r="B87" t="s">
        <v>18</v>
      </c>
      <c r="C87">
        <v>576</v>
      </c>
      <c r="D87">
        <f t="shared" si="9"/>
        <v>746</v>
      </c>
      <c r="E87">
        <f t="shared" si="5"/>
        <v>-170</v>
      </c>
      <c r="F87">
        <f t="shared" si="6"/>
        <v>170</v>
      </c>
      <c r="G87" s="2">
        <f t="shared" si="7"/>
        <v>28900</v>
      </c>
      <c r="H87" s="1">
        <f t="shared" si="8"/>
        <v>0.2951388888888889</v>
      </c>
    </row>
    <row r="88" spans="1:8" x14ac:dyDescent="0.25">
      <c r="A88">
        <v>2021</v>
      </c>
      <c r="B88" t="s">
        <v>17</v>
      </c>
      <c r="C88">
        <v>943</v>
      </c>
      <c r="D88">
        <f t="shared" si="9"/>
        <v>576</v>
      </c>
      <c r="E88">
        <f t="shared" si="5"/>
        <v>367</v>
      </c>
      <c r="F88">
        <f t="shared" si="6"/>
        <v>367</v>
      </c>
      <c r="G88" s="2">
        <f t="shared" si="7"/>
        <v>134689</v>
      </c>
      <c r="H88" s="1">
        <f t="shared" si="8"/>
        <v>0.38918345705196183</v>
      </c>
    </row>
    <row r="89" spans="1:8" x14ac:dyDescent="0.25">
      <c r="A89">
        <v>2021</v>
      </c>
      <c r="B89" t="s">
        <v>16</v>
      </c>
      <c r="C89">
        <v>789</v>
      </c>
      <c r="D89">
        <f t="shared" si="9"/>
        <v>943</v>
      </c>
      <c r="E89">
        <f t="shared" si="5"/>
        <v>-154</v>
      </c>
      <c r="F89">
        <f t="shared" si="6"/>
        <v>154</v>
      </c>
      <c r="G89" s="2">
        <f t="shared" si="7"/>
        <v>23716</v>
      </c>
      <c r="H89" s="1">
        <f t="shared" si="8"/>
        <v>0.19518377693282637</v>
      </c>
    </row>
    <row r="90" spans="1:8" x14ac:dyDescent="0.25">
      <c r="A90">
        <v>2021</v>
      </c>
      <c r="B90" t="s">
        <v>15</v>
      </c>
      <c r="C90">
        <v>728</v>
      </c>
      <c r="D90">
        <f t="shared" si="9"/>
        <v>789</v>
      </c>
      <c r="E90">
        <f t="shared" si="5"/>
        <v>-61</v>
      </c>
      <c r="F90">
        <f t="shared" si="6"/>
        <v>61</v>
      </c>
      <c r="G90" s="2">
        <f t="shared" si="7"/>
        <v>3721</v>
      </c>
      <c r="H90" s="1">
        <f t="shared" si="8"/>
        <v>8.3791208791208785E-2</v>
      </c>
    </row>
    <row r="91" spans="1:8" x14ac:dyDescent="0.25">
      <c r="A91">
        <v>2021</v>
      </c>
      <c r="B91" t="s">
        <v>14</v>
      </c>
      <c r="C91">
        <v>916</v>
      </c>
      <c r="D91">
        <f t="shared" si="9"/>
        <v>728</v>
      </c>
      <c r="E91">
        <f t="shared" si="5"/>
        <v>188</v>
      </c>
      <c r="F91">
        <f t="shared" si="6"/>
        <v>188</v>
      </c>
      <c r="G91" s="2">
        <f t="shared" si="7"/>
        <v>35344</v>
      </c>
      <c r="H91" s="1">
        <f t="shared" si="8"/>
        <v>0.20524017467248909</v>
      </c>
    </row>
    <row r="92" spans="1:8" x14ac:dyDescent="0.25">
      <c r="A92">
        <v>2021</v>
      </c>
      <c r="B92" t="s">
        <v>13</v>
      </c>
      <c r="C92">
        <v>560</v>
      </c>
      <c r="D92">
        <f t="shared" si="9"/>
        <v>916</v>
      </c>
      <c r="E92">
        <f t="shared" si="5"/>
        <v>-356</v>
      </c>
      <c r="F92">
        <f t="shared" si="6"/>
        <v>356</v>
      </c>
      <c r="G92" s="2">
        <f t="shared" si="7"/>
        <v>126736</v>
      </c>
      <c r="H92" s="1">
        <f t="shared" si="8"/>
        <v>0.63571428571428568</v>
      </c>
    </row>
    <row r="93" spans="1:8" x14ac:dyDescent="0.25">
      <c r="A93">
        <v>2021</v>
      </c>
      <c r="B93" t="s">
        <v>12</v>
      </c>
      <c r="C93">
        <v>907</v>
      </c>
      <c r="D93">
        <f t="shared" si="9"/>
        <v>560</v>
      </c>
      <c r="E93">
        <f t="shared" si="5"/>
        <v>347</v>
      </c>
      <c r="F93">
        <f t="shared" si="6"/>
        <v>347</v>
      </c>
      <c r="G93" s="2">
        <f t="shared" si="7"/>
        <v>120409</v>
      </c>
      <c r="H93" s="1">
        <f t="shared" si="8"/>
        <v>0.38257993384785005</v>
      </c>
    </row>
    <row r="94" spans="1:8" x14ac:dyDescent="0.25">
      <c r="A94">
        <v>2021</v>
      </c>
      <c r="B94" t="s">
        <v>11</v>
      </c>
      <c r="C94">
        <v>598</v>
      </c>
      <c r="D94">
        <f t="shared" si="9"/>
        <v>907</v>
      </c>
      <c r="E94">
        <f t="shared" si="5"/>
        <v>-309</v>
      </c>
      <c r="F94">
        <f t="shared" si="6"/>
        <v>309</v>
      </c>
      <c r="G94" s="2">
        <f t="shared" si="7"/>
        <v>95481</v>
      </c>
      <c r="H94" s="1">
        <f t="shared" si="8"/>
        <v>0.51672240802675584</v>
      </c>
    </row>
    <row r="95" spans="1:8" x14ac:dyDescent="0.25">
      <c r="A95">
        <v>2021</v>
      </c>
      <c r="B95" t="s">
        <v>10</v>
      </c>
      <c r="C95">
        <v>755</v>
      </c>
      <c r="D95">
        <f t="shared" si="9"/>
        <v>598</v>
      </c>
      <c r="E95">
        <f t="shared" si="5"/>
        <v>157</v>
      </c>
      <c r="F95">
        <f t="shared" si="6"/>
        <v>157</v>
      </c>
      <c r="G95" s="2">
        <f t="shared" si="7"/>
        <v>24649</v>
      </c>
      <c r="H95" s="1">
        <f t="shared" si="8"/>
        <v>0.20794701986754968</v>
      </c>
    </row>
    <row r="96" spans="1:8" x14ac:dyDescent="0.25">
      <c r="A96">
        <v>2021</v>
      </c>
      <c r="B96" t="s">
        <v>9</v>
      </c>
      <c r="C96">
        <v>916</v>
      </c>
      <c r="D96">
        <f t="shared" si="9"/>
        <v>755</v>
      </c>
      <c r="E96">
        <f t="shared" si="5"/>
        <v>161</v>
      </c>
      <c r="F96">
        <f t="shared" si="6"/>
        <v>161</v>
      </c>
      <c r="G96" s="2">
        <f t="shared" si="7"/>
        <v>25921</v>
      </c>
      <c r="H96" s="1">
        <f t="shared" si="8"/>
        <v>0.17576419213973798</v>
      </c>
    </row>
    <row r="97" spans="1:8" x14ac:dyDescent="0.25">
      <c r="A97">
        <v>2021</v>
      </c>
      <c r="B97" t="s">
        <v>8</v>
      </c>
      <c r="C97">
        <v>991</v>
      </c>
      <c r="D97">
        <f t="shared" si="9"/>
        <v>916</v>
      </c>
      <c r="E97">
        <f t="shared" si="5"/>
        <v>75</v>
      </c>
      <c r="F97">
        <f t="shared" si="6"/>
        <v>75</v>
      </c>
      <c r="G97" s="2">
        <f t="shared" si="7"/>
        <v>5625</v>
      </c>
      <c r="H97" s="1">
        <f t="shared" si="8"/>
        <v>7.5681130171543889E-2</v>
      </c>
    </row>
    <row r="98" spans="1:8" x14ac:dyDescent="0.25">
      <c r="A98">
        <v>2021</v>
      </c>
      <c r="B98" t="s">
        <v>7</v>
      </c>
      <c r="C98">
        <v>917</v>
      </c>
      <c r="D98">
        <f t="shared" si="9"/>
        <v>991</v>
      </c>
      <c r="E98">
        <f t="shared" si="5"/>
        <v>-74</v>
      </c>
      <c r="F98">
        <f t="shared" si="6"/>
        <v>74</v>
      </c>
      <c r="G98" s="2">
        <f t="shared" si="7"/>
        <v>5476</v>
      </c>
      <c r="H98" s="1">
        <f t="shared" si="8"/>
        <v>8.0697928026172303E-2</v>
      </c>
    </row>
    <row r="99" spans="1:8" x14ac:dyDescent="0.25">
      <c r="A99">
        <v>2021</v>
      </c>
      <c r="B99" t="s">
        <v>6</v>
      </c>
      <c r="C99">
        <v>659</v>
      </c>
      <c r="D99">
        <f t="shared" si="9"/>
        <v>917</v>
      </c>
      <c r="E99">
        <f t="shared" si="5"/>
        <v>-258</v>
      </c>
      <c r="F99">
        <f t="shared" si="6"/>
        <v>258</v>
      </c>
      <c r="G99" s="2">
        <f t="shared" si="7"/>
        <v>66564</v>
      </c>
      <c r="H99" s="1">
        <f t="shared" si="8"/>
        <v>0.39150227617602429</v>
      </c>
    </row>
    <row r="100" spans="1:8" x14ac:dyDescent="0.25">
      <c r="A100">
        <v>2021</v>
      </c>
      <c r="B100" t="s">
        <v>5</v>
      </c>
      <c r="C100">
        <v>571</v>
      </c>
      <c r="D100">
        <f t="shared" si="9"/>
        <v>659</v>
      </c>
      <c r="E100">
        <f t="shared" si="5"/>
        <v>-88</v>
      </c>
      <c r="F100">
        <f t="shared" si="6"/>
        <v>88</v>
      </c>
      <c r="G100" s="2">
        <f t="shared" si="7"/>
        <v>7744</v>
      </c>
      <c r="H100" s="1">
        <f t="shared" si="8"/>
        <v>0.15411558669001751</v>
      </c>
    </row>
    <row r="101" spans="1:8" x14ac:dyDescent="0.25">
      <c r="A101">
        <v>2021</v>
      </c>
      <c r="B101" t="s">
        <v>4</v>
      </c>
      <c r="C101">
        <v>933</v>
      </c>
      <c r="D101">
        <f t="shared" si="9"/>
        <v>571</v>
      </c>
      <c r="E101">
        <f t="shared" si="5"/>
        <v>362</v>
      </c>
      <c r="F101">
        <f t="shared" si="6"/>
        <v>362</v>
      </c>
      <c r="G101" s="2">
        <f t="shared" si="7"/>
        <v>131044</v>
      </c>
      <c r="H101" s="1">
        <f t="shared" si="8"/>
        <v>0.38799571275455519</v>
      </c>
    </row>
    <row r="102" spans="1:8" x14ac:dyDescent="0.25">
      <c r="A102">
        <v>2021</v>
      </c>
      <c r="B102" t="s">
        <v>3</v>
      </c>
      <c r="C102">
        <v>773</v>
      </c>
      <c r="D102">
        <f t="shared" si="9"/>
        <v>933</v>
      </c>
      <c r="E102">
        <f t="shared" si="5"/>
        <v>-160</v>
      </c>
      <c r="F102">
        <f t="shared" si="6"/>
        <v>160</v>
      </c>
      <c r="G102" s="2">
        <f t="shared" si="7"/>
        <v>25600</v>
      </c>
      <c r="H102" s="1">
        <f t="shared" si="8"/>
        <v>0.20698576972833119</v>
      </c>
    </row>
    <row r="103" spans="1:8" x14ac:dyDescent="0.25">
      <c r="A103">
        <v>2021</v>
      </c>
      <c r="B103" t="s">
        <v>2</v>
      </c>
      <c r="C103">
        <v>744</v>
      </c>
      <c r="D103">
        <f t="shared" si="9"/>
        <v>773</v>
      </c>
      <c r="E103">
        <f t="shared" si="5"/>
        <v>-29</v>
      </c>
      <c r="F103">
        <f t="shared" si="6"/>
        <v>29</v>
      </c>
      <c r="G103" s="2">
        <f t="shared" si="7"/>
        <v>841</v>
      </c>
      <c r="H103" s="1">
        <f t="shared" si="8"/>
        <v>3.8978494623655914E-2</v>
      </c>
    </row>
    <row r="104" spans="1:8" x14ac:dyDescent="0.25">
      <c r="A104">
        <v>2021</v>
      </c>
      <c r="B104" t="s">
        <v>1</v>
      </c>
      <c r="C104">
        <v>964</v>
      </c>
      <c r="D104">
        <f t="shared" si="9"/>
        <v>744</v>
      </c>
      <c r="E104">
        <f t="shared" si="5"/>
        <v>220</v>
      </c>
      <c r="F104">
        <f t="shared" si="6"/>
        <v>220</v>
      </c>
      <c r="G104" s="2">
        <f t="shared" si="7"/>
        <v>48400</v>
      </c>
      <c r="H104" s="1">
        <f t="shared" si="8"/>
        <v>0.22821576763485477</v>
      </c>
    </row>
    <row r="105" spans="1:8" x14ac:dyDescent="0.25">
      <c r="A105">
        <v>2021</v>
      </c>
      <c r="B105" t="s">
        <v>0</v>
      </c>
      <c r="C105">
        <v>852</v>
      </c>
      <c r="D105">
        <f t="shared" si="9"/>
        <v>964</v>
      </c>
      <c r="E105">
        <f t="shared" si="5"/>
        <v>-112</v>
      </c>
      <c r="F105">
        <f t="shared" si="6"/>
        <v>112</v>
      </c>
      <c r="G105" s="2">
        <f t="shared" si="7"/>
        <v>12544</v>
      </c>
      <c r="H105" s="1">
        <f t="shared" si="8"/>
        <v>0.13145539906103287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K5" sqref="K5:K8"/>
    </sheetView>
  </sheetViews>
  <sheetFormatPr defaultRowHeight="15" x14ac:dyDescent="0.25"/>
  <cols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1" max="11" width="33.85546875" bestFit="1" customWidth="1"/>
    <col min="12" max="12" width="20.42578125" bestFit="1" customWidth="1"/>
  </cols>
  <sheetData>
    <row r="1" spans="1:12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2" x14ac:dyDescent="0.25">
      <c r="A2">
        <v>2020</v>
      </c>
      <c r="B2" t="s">
        <v>51</v>
      </c>
      <c r="C2">
        <v>915</v>
      </c>
    </row>
    <row r="3" spans="1:12" x14ac:dyDescent="0.25">
      <c r="A3">
        <v>2020</v>
      </c>
      <c r="B3" t="s">
        <v>50</v>
      </c>
      <c r="C3">
        <v>913</v>
      </c>
    </row>
    <row r="4" spans="1:12" x14ac:dyDescent="0.25">
      <c r="A4">
        <v>2020</v>
      </c>
      <c r="B4" t="s">
        <v>49</v>
      </c>
      <c r="C4">
        <v>571</v>
      </c>
    </row>
    <row r="5" spans="1:12" x14ac:dyDescent="0.25">
      <c r="A5">
        <v>2020</v>
      </c>
      <c r="B5" t="s">
        <v>48</v>
      </c>
      <c r="C5">
        <v>761</v>
      </c>
      <c r="D5" s="5">
        <f>AVERAGE(C2:C4)</f>
        <v>799.66666666666663</v>
      </c>
      <c r="E5" s="5">
        <f>C5-D5</f>
        <v>-38.666666666666629</v>
      </c>
      <c r="F5" s="5">
        <f>ABS(E5)</f>
        <v>38.666666666666629</v>
      </c>
      <c r="G5" s="2">
        <f>F5^2</f>
        <v>1495.1111111111081</v>
      </c>
      <c r="H5" s="1">
        <f>F5/C5</f>
        <v>5.0810337275514622E-2</v>
      </c>
      <c r="K5" t="s">
        <v>60</v>
      </c>
    </row>
    <row r="6" spans="1:12" x14ac:dyDescent="0.25">
      <c r="A6">
        <v>2020</v>
      </c>
      <c r="B6" t="s">
        <v>47</v>
      </c>
      <c r="C6">
        <v>818</v>
      </c>
      <c r="D6" s="5">
        <f t="shared" ref="D6:D69" si="0">AVERAGE(C3:C5)</f>
        <v>748.33333333333337</v>
      </c>
      <c r="E6" s="5">
        <f t="shared" ref="E6:E69" si="1">C6-D6</f>
        <v>69.666666666666629</v>
      </c>
      <c r="F6" s="5">
        <f t="shared" ref="F6:F69" si="2">ABS(E6)</f>
        <v>69.666666666666629</v>
      </c>
      <c r="G6" s="2">
        <f t="shared" ref="G6:G69" si="3">F6^2</f>
        <v>4853.4444444444389</v>
      </c>
      <c r="H6" s="1">
        <f t="shared" ref="H6:H69" si="4">F6/C6</f>
        <v>8.5167074164629125E-2</v>
      </c>
      <c r="K6" t="s">
        <v>61</v>
      </c>
      <c r="L6" s="5">
        <f>AVERAGE(F5:F105)</f>
        <v>122.84488448844883</v>
      </c>
    </row>
    <row r="7" spans="1:12" x14ac:dyDescent="0.25">
      <c r="A7">
        <v>2020</v>
      </c>
      <c r="B7" t="s">
        <v>46</v>
      </c>
      <c r="C7">
        <v>973</v>
      </c>
      <c r="D7" s="5">
        <f t="shared" si="0"/>
        <v>716.66666666666663</v>
      </c>
      <c r="E7" s="5">
        <f t="shared" si="1"/>
        <v>256.33333333333337</v>
      </c>
      <c r="F7" s="5">
        <f t="shared" si="2"/>
        <v>256.33333333333337</v>
      </c>
      <c r="G7" s="2">
        <f t="shared" si="3"/>
        <v>65706.777777777796</v>
      </c>
      <c r="H7" s="1">
        <f t="shared" si="4"/>
        <v>0.26344638574854407</v>
      </c>
      <c r="K7" t="s">
        <v>62</v>
      </c>
      <c r="L7" s="3">
        <f>AVERAGE(G5:G105)</f>
        <v>21858.704070407035</v>
      </c>
    </row>
    <row r="8" spans="1:12" x14ac:dyDescent="0.25">
      <c r="A8">
        <v>2020</v>
      </c>
      <c r="B8" t="s">
        <v>45</v>
      </c>
      <c r="C8">
        <v>751</v>
      </c>
      <c r="D8" s="5">
        <f t="shared" si="0"/>
        <v>850.66666666666663</v>
      </c>
      <c r="E8" s="5">
        <f t="shared" si="1"/>
        <v>-99.666666666666629</v>
      </c>
      <c r="F8" s="5">
        <f t="shared" si="2"/>
        <v>99.666666666666629</v>
      </c>
      <c r="G8" s="2">
        <f t="shared" si="3"/>
        <v>9933.4444444444362</v>
      </c>
      <c r="H8" s="1">
        <f t="shared" si="4"/>
        <v>0.13271193963604078</v>
      </c>
      <c r="K8" t="s">
        <v>63</v>
      </c>
      <c r="L8" s="4">
        <f>AVERAGE(H5:H105)</f>
        <v>0.16177966225210386</v>
      </c>
    </row>
    <row r="9" spans="1:12" x14ac:dyDescent="0.25">
      <c r="A9">
        <v>2020</v>
      </c>
      <c r="B9" t="s">
        <v>44</v>
      </c>
      <c r="C9">
        <v>595</v>
      </c>
      <c r="D9" s="5">
        <f t="shared" si="0"/>
        <v>847.33333333333337</v>
      </c>
      <c r="E9" s="5">
        <f t="shared" si="1"/>
        <v>-252.33333333333337</v>
      </c>
      <c r="F9" s="5">
        <f t="shared" si="2"/>
        <v>252.33333333333337</v>
      </c>
      <c r="G9" s="2">
        <f t="shared" si="3"/>
        <v>63672.111111111131</v>
      </c>
      <c r="H9" s="1">
        <f t="shared" si="4"/>
        <v>0.42408963585434178</v>
      </c>
    </row>
    <row r="10" spans="1:12" x14ac:dyDescent="0.25">
      <c r="A10">
        <v>2020</v>
      </c>
      <c r="B10" t="s">
        <v>43</v>
      </c>
      <c r="C10">
        <v>581</v>
      </c>
      <c r="D10" s="5">
        <f t="shared" si="0"/>
        <v>773</v>
      </c>
      <c r="E10" s="5">
        <f t="shared" si="1"/>
        <v>-192</v>
      </c>
      <c r="F10" s="5">
        <f t="shared" si="2"/>
        <v>192</v>
      </c>
      <c r="G10" s="2">
        <f t="shared" si="3"/>
        <v>36864</v>
      </c>
      <c r="H10" s="1">
        <f t="shared" si="4"/>
        <v>0.33046471600688471</v>
      </c>
    </row>
    <row r="11" spans="1:12" x14ac:dyDescent="0.25">
      <c r="A11">
        <v>2020</v>
      </c>
      <c r="B11" t="s">
        <v>42</v>
      </c>
      <c r="C11">
        <v>894</v>
      </c>
      <c r="D11" s="5">
        <f t="shared" si="0"/>
        <v>642.33333333333337</v>
      </c>
      <c r="E11" s="5">
        <f t="shared" si="1"/>
        <v>251.66666666666663</v>
      </c>
      <c r="F11" s="5">
        <f t="shared" si="2"/>
        <v>251.66666666666663</v>
      </c>
      <c r="G11" s="2">
        <f t="shared" si="3"/>
        <v>63336.111111111095</v>
      </c>
      <c r="H11" s="1">
        <f t="shared" si="4"/>
        <v>0.28150633855331836</v>
      </c>
      <c r="K11" t="s">
        <v>65</v>
      </c>
      <c r="L11" s="4">
        <f>100%-L8</f>
        <v>0.83822033774789617</v>
      </c>
    </row>
    <row r="12" spans="1:12" x14ac:dyDescent="0.25">
      <c r="A12">
        <v>2020</v>
      </c>
      <c r="B12" t="s">
        <v>41</v>
      </c>
      <c r="C12">
        <v>802</v>
      </c>
      <c r="D12" s="5">
        <f t="shared" si="0"/>
        <v>690</v>
      </c>
      <c r="E12" s="5">
        <f t="shared" si="1"/>
        <v>112</v>
      </c>
      <c r="F12" s="5">
        <f t="shared" si="2"/>
        <v>112</v>
      </c>
      <c r="G12" s="2">
        <f t="shared" si="3"/>
        <v>12544</v>
      </c>
      <c r="H12" s="1">
        <f t="shared" si="4"/>
        <v>0.1396508728179551</v>
      </c>
    </row>
    <row r="13" spans="1:12" x14ac:dyDescent="0.25">
      <c r="A13">
        <v>2020</v>
      </c>
      <c r="B13" t="s">
        <v>40</v>
      </c>
      <c r="C13">
        <v>653</v>
      </c>
      <c r="D13" s="5">
        <f t="shared" si="0"/>
        <v>759</v>
      </c>
      <c r="E13" s="5">
        <f t="shared" si="1"/>
        <v>-106</v>
      </c>
      <c r="F13" s="5">
        <f t="shared" si="2"/>
        <v>106</v>
      </c>
      <c r="G13" s="2">
        <f t="shared" si="3"/>
        <v>11236</v>
      </c>
      <c r="H13" s="1">
        <f t="shared" si="4"/>
        <v>0.16232771822358347</v>
      </c>
    </row>
    <row r="14" spans="1:12" x14ac:dyDescent="0.25">
      <c r="A14">
        <v>2020</v>
      </c>
      <c r="B14" t="s">
        <v>39</v>
      </c>
      <c r="C14">
        <v>551</v>
      </c>
      <c r="D14" s="5">
        <f t="shared" si="0"/>
        <v>783</v>
      </c>
      <c r="E14" s="5">
        <f t="shared" si="1"/>
        <v>-232</v>
      </c>
      <c r="F14" s="5">
        <f t="shared" si="2"/>
        <v>232</v>
      </c>
      <c r="G14" s="2">
        <f t="shared" si="3"/>
        <v>53824</v>
      </c>
      <c r="H14" s="1">
        <f t="shared" si="4"/>
        <v>0.42105263157894735</v>
      </c>
    </row>
    <row r="15" spans="1:12" x14ac:dyDescent="0.25">
      <c r="A15">
        <v>2020</v>
      </c>
      <c r="B15" t="s">
        <v>38</v>
      </c>
      <c r="C15">
        <v>664</v>
      </c>
      <c r="D15" s="5">
        <f t="shared" si="0"/>
        <v>668.66666666666663</v>
      </c>
      <c r="E15" s="5">
        <f t="shared" si="1"/>
        <v>-4.6666666666666288</v>
      </c>
      <c r="F15" s="5">
        <f t="shared" si="2"/>
        <v>4.6666666666666288</v>
      </c>
      <c r="G15" s="2">
        <f t="shared" si="3"/>
        <v>21.777777777777423</v>
      </c>
      <c r="H15" s="1">
        <f t="shared" si="4"/>
        <v>7.0281124497991393E-3</v>
      </c>
    </row>
    <row r="16" spans="1:12" x14ac:dyDescent="0.25">
      <c r="A16">
        <v>2020</v>
      </c>
      <c r="B16" t="s">
        <v>37</v>
      </c>
      <c r="C16">
        <v>742</v>
      </c>
      <c r="D16" s="5">
        <f t="shared" si="0"/>
        <v>622.66666666666663</v>
      </c>
      <c r="E16" s="5">
        <f t="shared" si="1"/>
        <v>119.33333333333337</v>
      </c>
      <c r="F16" s="5">
        <f t="shared" si="2"/>
        <v>119.33333333333337</v>
      </c>
      <c r="G16" s="2">
        <f t="shared" si="3"/>
        <v>14240.444444444454</v>
      </c>
      <c r="H16" s="1">
        <f t="shared" si="4"/>
        <v>0.160826594788859</v>
      </c>
    </row>
    <row r="17" spans="1:8" x14ac:dyDescent="0.25">
      <c r="A17">
        <v>2020</v>
      </c>
      <c r="B17" t="s">
        <v>36</v>
      </c>
      <c r="C17">
        <v>957</v>
      </c>
      <c r="D17" s="5">
        <f t="shared" si="0"/>
        <v>652.33333333333337</v>
      </c>
      <c r="E17" s="5">
        <f t="shared" si="1"/>
        <v>304.66666666666663</v>
      </c>
      <c r="F17" s="5">
        <f t="shared" si="2"/>
        <v>304.66666666666663</v>
      </c>
      <c r="G17" s="2">
        <f t="shared" si="3"/>
        <v>92821.777777777752</v>
      </c>
      <c r="H17" s="1">
        <f t="shared" si="4"/>
        <v>0.31835597352838729</v>
      </c>
    </row>
    <row r="18" spans="1:8" x14ac:dyDescent="0.25">
      <c r="A18">
        <v>2020</v>
      </c>
      <c r="B18" t="s">
        <v>35</v>
      </c>
      <c r="C18">
        <v>758</v>
      </c>
      <c r="D18" s="5">
        <f t="shared" si="0"/>
        <v>787.66666666666663</v>
      </c>
      <c r="E18" s="5">
        <f t="shared" si="1"/>
        <v>-29.666666666666629</v>
      </c>
      <c r="F18" s="5">
        <f t="shared" si="2"/>
        <v>29.666666666666629</v>
      </c>
      <c r="G18" s="2">
        <f t="shared" si="3"/>
        <v>880.11111111110881</v>
      </c>
      <c r="H18" s="1">
        <f t="shared" si="4"/>
        <v>3.9138082673702675E-2</v>
      </c>
    </row>
    <row r="19" spans="1:8" x14ac:dyDescent="0.25">
      <c r="A19">
        <v>2020</v>
      </c>
      <c r="B19" t="s">
        <v>34</v>
      </c>
      <c r="C19">
        <v>958</v>
      </c>
      <c r="D19" s="5">
        <f t="shared" si="0"/>
        <v>819</v>
      </c>
      <c r="E19" s="5">
        <f t="shared" si="1"/>
        <v>139</v>
      </c>
      <c r="F19" s="5">
        <f t="shared" si="2"/>
        <v>139</v>
      </c>
      <c r="G19" s="2">
        <f t="shared" si="3"/>
        <v>19321</v>
      </c>
      <c r="H19" s="1">
        <f t="shared" si="4"/>
        <v>0.14509394572025053</v>
      </c>
    </row>
    <row r="20" spans="1:8" x14ac:dyDescent="0.25">
      <c r="A20">
        <v>2020</v>
      </c>
      <c r="B20" t="s">
        <v>33</v>
      </c>
      <c r="C20">
        <v>758</v>
      </c>
      <c r="D20" s="5">
        <f t="shared" si="0"/>
        <v>891</v>
      </c>
      <c r="E20" s="5">
        <f t="shared" si="1"/>
        <v>-133</v>
      </c>
      <c r="F20" s="5">
        <f t="shared" si="2"/>
        <v>133</v>
      </c>
      <c r="G20" s="2">
        <f t="shared" si="3"/>
        <v>17689</v>
      </c>
      <c r="H20" s="1">
        <f t="shared" si="4"/>
        <v>0.17546174142480211</v>
      </c>
    </row>
    <row r="21" spans="1:8" x14ac:dyDescent="0.25">
      <c r="A21">
        <v>2020</v>
      </c>
      <c r="B21" t="s">
        <v>32</v>
      </c>
      <c r="C21">
        <v>880</v>
      </c>
      <c r="D21" s="5">
        <f t="shared" si="0"/>
        <v>824.66666666666663</v>
      </c>
      <c r="E21" s="5">
        <f t="shared" si="1"/>
        <v>55.333333333333371</v>
      </c>
      <c r="F21" s="5">
        <f t="shared" si="2"/>
        <v>55.333333333333371</v>
      </c>
      <c r="G21" s="2">
        <f t="shared" si="3"/>
        <v>3061.7777777777819</v>
      </c>
      <c r="H21" s="1">
        <f t="shared" si="4"/>
        <v>6.2878787878787923E-2</v>
      </c>
    </row>
    <row r="22" spans="1:8" x14ac:dyDescent="0.25">
      <c r="A22">
        <v>2020</v>
      </c>
      <c r="B22" t="s">
        <v>31</v>
      </c>
      <c r="C22">
        <v>772</v>
      </c>
      <c r="D22" s="5">
        <f t="shared" si="0"/>
        <v>865.33333333333337</v>
      </c>
      <c r="E22" s="5">
        <f t="shared" si="1"/>
        <v>-93.333333333333371</v>
      </c>
      <c r="F22" s="5">
        <f t="shared" si="2"/>
        <v>93.333333333333371</v>
      </c>
      <c r="G22" s="2">
        <f t="shared" si="3"/>
        <v>8711.1111111111186</v>
      </c>
      <c r="H22" s="1">
        <f t="shared" si="4"/>
        <v>0.12089810017271162</v>
      </c>
    </row>
    <row r="23" spans="1:8" x14ac:dyDescent="0.25">
      <c r="A23">
        <v>2020</v>
      </c>
      <c r="B23" t="s">
        <v>30</v>
      </c>
      <c r="C23">
        <v>961</v>
      </c>
      <c r="D23" s="5">
        <f t="shared" si="0"/>
        <v>803.33333333333337</v>
      </c>
      <c r="E23" s="5">
        <f t="shared" si="1"/>
        <v>157.66666666666663</v>
      </c>
      <c r="F23" s="5">
        <f t="shared" si="2"/>
        <v>157.66666666666663</v>
      </c>
      <c r="G23" s="2">
        <f t="shared" si="3"/>
        <v>24858.777777777766</v>
      </c>
      <c r="H23" s="1">
        <f t="shared" si="4"/>
        <v>0.16406520985084977</v>
      </c>
    </row>
    <row r="24" spans="1:8" x14ac:dyDescent="0.25">
      <c r="A24">
        <v>2020</v>
      </c>
      <c r="B24" t="s">
        <v>29</v>
      </c>
      <c r="C24">
        <v>764</v>
      </c>
      <c r="D24" s="5">
        <f t="shared" si="0"/>
        <v>871</v>
      </c>
      <c r="E24" s="5">
        <f t="shared" si="1"/>
        <v>-107</v>
      </c>
      <c r="F24" s="5">
        <f t="shared" si="2"/>
        <v>107</v>
      </c>
      <c r="G24" s="2">
        <f t="shared" si="3"/>
        <v>11449</v>
      </c>
      <c r="H24" s="1">
        <f t="shared" si="4"/>
        <v>0.1400523560209424</v>
      </c>
    </row>
    <row r="25" spans="1:8" x14ac:dyDescent="0.25">
      <c r="A25">
        <v>2020</v>
      </c>
      <c r="B25" t="s">
        <v>28</v>
      </c>
      <c r="C25">
        <v>620</v>
      </c>
      <c r="D25" s="5">
        <f t="shared" si="0"/>
        <v>832.33333333333337</v>
      </c>
      <c r="E25" s="5">
        <f t="shared" si="1"/>
        <v>-212.33333333333337</v>
      </c>
      <c r="F25" s="5">
        <f t="shared" si="2"/>
        <v>212.33333333333337</v>
      </c>
      <c r="G25" s="2">
        <f t="shared" si="3"/>
        <v>45085.44444444446</v>
      </c>
      <c r="H25" s="1">
        <f t="shared" si="4"/>
        <v>0.34247311827956994</v>
      </c>
    </row>
    <row r="26" spans="1:8" x14ac:dyDescent="0.25">
      <c r="A26">
        <v>2020</v>
      </c>
      <c r="B26" t="s">
        <v>27</v>
      </c>
      <c r="C26">
        <v>763</v>
      </c>
      <c r="D26" s="5">
        <f t="shared" si="0"/>
        <v>781.66666666666663</v>
      </c>
      <c r="E26" s="5">
        <f t="shared" si="1"/>
        <v>-18.666666666666629</v>
      </c>
      <c r="F26" s="5">
        <f t="shared" si="2"/>
        <v>18.666666666666629</v>
      </c>
      <c r="G26" s="2">
        <f t="shared" si="3"/>
        <v>348.44444444444304</v>
      </c>
      <c r="H26" s="1">
        <f t="shared" si="4"/>
        <v>2.4464831804281297E-2</v>
      </c>
    </row>
    <row r="27" spans="1:8" x14ac:dyDescent="0.25">
      <c r="A27">
        <v>2020</v>
      </c>
      <c r="B27" t="s">
        <v>26</v>
      </c>
      <c r="C27">
        <v>984</v>
      </c>
      <c r="D27" s="5">
        <f t="shared" si="0"/>
        <v>715.66666666666663</v>
      </c>
      <c r="E27" s="5">
        <f t="shared" si="1"/>
        <v>268.33333333333337</v>
      </c>
      <c r="F27" s="5">
        <f t="shared" si="2"/>
        <v>268.33333333333337</v>
      </c>
      <c r="G27" s="2">
        <f t="shared" si="3"/>
        <v>72002.777777777796</v>
      </c>
      <c r="H27" s="1">
        <f t="shared" si="4"/>
        <v>0.27269647696476967</v>
      </c>
    </row>
    <row r="28" spans="1:8" x14ac:dyDescent="0.25">
      <c r="A28">
        <v>2020</v>
      </c>
      <c r="B28" t="s">
        <v>25</v>
      </c>
      <c r="C28">
        <v>550</v>
      </c>
      <c r="D28" s="5">
        <f t="shared" si="0"/>
        <v>789</v>
      </c>
      <c r="E28" s="5">
        <f t="shared" si="1"/>
        <v>-239</v>
      </c>
      <c r="F28" s="5">
        <f t="shared" si="2"/>
        <v>239</v>
      </c>
      <c r="G28" s="2">
        <f t="shared" si="3"/>
        <v>57121</v>
      </c>
      <c r="H28" s="1">
        <f t="shared" si="4"/>
        <v>0.43454545454545457</v>
      </c>
    </row>
    <row r="29" spans="1:8" x14ac:dyDescent="0.25">
      <c r="A29">
        <v>2020</v>
      </c>
      <c r="B29" t="s">
        <v>24</v>
      </c>
      <c r="C29">
        <v>801</v>
      </c>
      <c r="D29" s="5">
        <f t="shared" si="0"/>
        <v>765.66666666666663</v>
      </c>
      <c r="E29" s="5">
        <f t="shared" si="1"/>
        <v>35.333333333333371</v>
      </c>
      <c r="F29" s="5">
        <f t="shared" si="2"/>
        <v>35.333333333333371</v>
      </c>
      <c r="G29" s="2">
        <f t="shared" si="3"/>
        <v>1248.4444444444471</v>
      </c>
      <c r="H29" s="1">
        <f t="shared" si="4"/>
        <v>4.4111527257594721E-2</v>
      </c>
    </row>
    <row r="30" spans="1:8" x14ac:dyDescent="0.25">
      <c r="A30">
        <v>2020</v>
      </c>
      <c r="B30" t="s">
        <v>23</v>
      </c>
      <c r="C30">
        <v>726</v>
      </c>
      <c r="D30" s="5">
        <f t="shared" si="0"/>
        <v>778.33333333333337</v>
      </c>
      <c r="E30" s="5">
        <f t="shared" si="1"/>
        <v>-52.333333333333371</v>
      </c>
      <c r="F30" s="5">
        <f t="shared" si="2"/>
        <v>52.333333333333371</v>
      </c>
      <c r="G30" s="2">
        <f t="shared" si="3"/>
        <v>2738.7777777777819</v>
      </c>
      <c r="H30" s="1">
        <f t="shared" si="4"/>
        <v>7.2084481175390319E-2</v>
      </c>
    </row>
    <row r="31" spans="1:8" x14ac:dyDescent="0.25">
      <c r="A31">
        <v>2020</v>
      </c>
      <c r="B31" t="s">
        <v>22</v>
      </c>
      <c r="C31">
        <v>789</v>
      </c>
      <c r="D31" s="5">
        <f t="shared" si="0"/>
        <v>692.33333333333337</v>
      </c>
      <c r="E31" s="5">
        <f t="shared" si="1"/>
        <v>96.666666666666629</v>
      </c>
      <c r="F31" s="5">
        <f t="shared" si="2"/>
        <v>96.666666666666629</v>
      </c>
      <c r="G31" s="2">
        <f t="shared" si="3"/>
        <v>9344.444444444438</v>
      </c>
      <c r="H31" s="1">
        <f t="shared" si="4"/>
        <v>0.12251795521757494</v>
      </c>
    </row>
    <row r="32" spans="1:8" x14ac:dyDescent="0.25">
      <c r="A32">
        <v>2020</v>
      </c>
      <c r="B32" t="s">
        <v>21</v>
      </c>
      <c r="C32">
        <v>800</v>
      </c>
      <c r="D32" s="5">
        <f t="shared" si="0"/>
        <v>772</v>
      </c>
      <c r="E32" s="5">
        <f t="shared" si="1"/>
        <v>28</v>
      </c>
      <c r="F32" s="5">
        <f t="shared" si="2"/>
        <v>28</v>
      </c>
      <c r="G32" s="2">
        <f t="shared" si="3"/>
        <v>784</v>
      </c>
      <c r="H32" s="1">
        <f t="shared" si="4"/>
        <v>3.5000000000000003E-2</v>
      </c>
    </row>
    <row r="33" spans="1:8" x14ac:dyDescent="0.25">
      <c r="A33">
        <v>2020</v>
      </c>
      <c r="B33" t="s">
        <v>20</v>
      </c>
      <c r="C33">
        <v>754</v>
      </c>
      <c r="D33" s="5">
        <f t="shared" si="0"/>
        <v>771.66666666666663</v>
      </c>
      <c r="E33" s="5">
        <f t="shared" si="1"/>
        <v>-17.666666666666629</v>
      </c>
      <c r="F33" s="5">
        <f t="shared" si="2"/>
        <v>17.666666666666629</v>
      </c>
      <c r="G33" s="2">
        <f t="shared" si="3"/>
        <v>312.11111111110978</v>
      </c>
      <c r="H33" s="1">
        <f t="shared" si="4"/>
        <v>2.3430592396109586E-2</v>
      </c>
    </row>
    <row r="34" spans="1:8" x14ac:dyDescent="0.25">
      <c r="A34">
        <v>2020</v>
      </c>
      <c r="B34" t="s">
        <v>19</v>
      </c>
      <c r="C34">
        <v>914</v>
      </c>
      <c r="D34" s="5">
        <f t="shared" si="0"/>
        <v>781</v>
      </c>
      <c r="E34" s="5">
        <f t="shared" si="1"/>
        <v>133</v>
      </c>
      <c r="F34" s="5">
        <f t="shared" si="2"/>
        <v>133</v>
      </c>
      <c r="G34" s="2">
        <f t="shared" si="3"/>
        <v>17689</v>
      </c>
      <c r="H34" s="1">
        <f t="shared" si="4"/>
        <v>0.14551422319474835</v>
      </c>
    </row>
    <row r="35" spans="1:8" x14ac:dyDescent="0.25">
      <c r="A35">
        <v>2020</v>
      </c>
      <c r="B35" t="s">
        <v>18</v>
      </c>
      <c r="C35">
        <v>799</v>
      </c>
      <c r="D35" s="5">
        <f t="shared" si="0"/>
        <v>822.66666666666663</v>
      </c>
      <c r="E35" s="5">
        <f t="shared" si="1"/>
        <v>-23.666666666666629</v>
      </c>
      <c r="F35" s="5">
        <f t="shared" si="2"/>
        <v>23.666666666666629</v>
      </c>
      <c r="G35" s="2">
        <f t="shared" si="3"/>
        <v>560.11111111110927</v>
      </c>
      <c r="H35" s="1">
        <f t="shared" si="4"/>
        <v>2.962035878181055E-2</v>
      </c>
    </row>
    <row r="36" spans="1:8" x14ac:dyDescent="0.25">
      <c r="A36">
        <v>2020</v>
      </c>
      <c r="B36" t="s">
        <v>17</v>
      </c>
      <c r="C36">
        <v>867</v>
      </c>
      <c r="D36" s="5">
        <f t="shared" si="0"/>
        <v>822.33333333333337</v>
      </c>
      <c r="E36" s="5">
        <f t="shared" si="1"/>
        <v>44.666666666666629</v>
      </c>
      <c r="F36" s="5">
        <f t="shared" si="2"/>
        <v>44.666666666666629</v>
      </c>
      <c r="G36" s="2">
        <f t="shared" si="3"/>
        <v>1995.1111111111077</v>
      </c>
      <c r="H36" s="1">
        <f t="shared" si="4"/>
        <v>5.1518646674355975E-2</v>
      </c>
    </row>
    <row r="37" spans="1:8" x14ac:dyDescent="0.25">
      <c r="A37">
        <v>2020</v>
      </c>
      <c r="B37" t="s">
        <v>16</v>
      </c>
      <c r="C37">
        <v>727</v>
      </c>
      <c r="D37" s="5">
        <f t="shared" si="0"/>
        <v>860</v>
      </c>
      <c r="E37" s="5">
        <f t="shared" si="1"/>
        <v>-133</v>
      </c>
      <c r="F37" s="5">
        <f t="shared" si="2"/>
        <v>133</v>
      </c>
      <c r="G37" s="2">
        <f t="shared" si="3"/>
        <v>17689</v>
      </c>
      <c r="H37" s="1">
        <f t="shared" si="4"/>
        <v>0.18294360385144429</v>
      </c>
    </row>
    <row r="38" spans="1:8" x14ac:dyDescent="0.25">
      <c r="A38">
        <v>2020</v>
      </c>
      <c r="B38" t="s">
        <v>15</v>
      </c>
      <c r="C38">
        <v>651</v>
      </c>
      <c r="D38" s="5">
        <f t="shared" si="0"/>
        <v>797.66666666666663</v>
      </c>
      <c r="E38" s="5">
        <f t="shared" si="1"/>
        <v>-146.66666666666663</v>
      </c>
      <c r="F38" s="5">
        <f t="shared" si="2"/>
        <v>146.66666666666663</v>
      </c>
      <c r="G38" s="2">
        <f t="shared" si="3"/>
        <v>21511.111111111099</v>
      </c>
      <c r="H38" s="1">
        <f t="shared" si="4"/>
        <v>0.22529441884280588</v>
      </c>
    </row>
    <row r="39" spans="1:8" x14ac:dyDescent="0.25">
      <c r="A39">
        <v>2020</v>
      </c>
      <c r="B39" t="s">
        <v>14</v>
      </c>
      <c r="C39">
        <v>923</v>
      </c>
      <c r="D39" s="5">
        <f t="shared" si="0"/>
        <v>748.33333333333337</v>
      </c>
      <c r="E39" s="5">
        <f t="shared" si="1"/>
        <v>174.66666666666663</v>
      </c>
      <c r="F39" s="5">
        <f t="shared" si="2"/>
        <v>174.66666666666663</v>
      </c>
      <c r="G39" s="2">
        <f t="shared" si="3"/>
        <v>30508.444444444431</v>
      </c>
      <c r="H39" s="1">
        <f t="shared" si="4"/>
        <v>0.18923799205489342</v>
      </c>
    </row>
    <row r="40" spans="1:8" x14ac:dyDescent="0.25">
      <c r="A40">
        <v>2020</v>
      </c>
      <c r="B40" t="s">
        <v>13</v>
      </c>
      <c r="C40">
        <v>679</v>
      </c>
      <c r="D40" s="5">
        <f t="shared" si="0"/>
        <v>767</v>
      </c>
      <c r="E40" s="5">
        <f t="shared" si="1"/>
        <v>-88</v>
      </c>
      <c r="F40" s="5">
        <f t="shared" si="2"/>
        <v>88</v>
      </c>
      <c r="G40" s="2">
        <f t="shared" si="3"/>
        <v>7744</v>
      </c>
      <c r="H40" s="1">
        <f t="shared" si="4"/>
        <v>0.12960235640648013</v>
      </c>
    </row>
    <row r="41" spans="1:8" x14ac:dyDescent="0.25">
      <c r="A41">
        <v>2020</v>
      </c>
      <c r="B41" t="s">
        <v>12</v>
      </c>
      <c r="C41">
        <v>828</v>
      </c>
      <c r="D41" s="5">
        <f t="shared" si="0"/>
        <v>751</v>
      </c>
      <c r="E41" s="5">
        <f t="shared" si="1"/>
        <v>77</v>
      </c>
      <c r="F41" s="5">
        <f t="shared" si="2"/>
        <v>77</v>
      </c>
      <c r="G41" s="2">
        <f t="shared" si="3"/>
        <v>5929</v>
      </c>
      <c r="H41" s="1">
        <f t="shared" si="4"/>
        <v>9.2995169082125601E-2</v>
      </c>
    </row>
    <row r="42" spans="1:8" x14ac:dyDescent="0.25">
      <c r="A42">
        <v>2020</v>
      </c>
      <c r="B42" t="s">
        <v>11</v>
      </c>
      <c r="C42">
        <v>871</v>
      </c>
      <c r="D42" s="5">
        <f t="shared" si="0"/>
        <v>810</v>
      </c>
      <c r="E42" s="5">
        <f t="shared" si="1"/>
        <v>61</v>
      </c>
      <c r="F42" s="5">
        <f t="shared" si="2"/>
        <v>61</v>
      </c>
      <c r="G42" s="2">
        <f t="shared" si="3"/>
        <v>3721</v>
      </c>
      <c r="H42" s="1">
        <f t="shared" si="4"/>
        <v>7.0034443168771526E-2</v>
      </c>
    </row>
    <row r="43" spans="1:8" x14ac:dyDescent="0.25">
      <c r="A43">
        <v>2020</v>
      </c>
      <c r="B43" t="s">
        <v>10</v>
      </c>
      <c r="C43">
        <v>571</v>
      </c>
      <c r="D43" s="5">
        <f t="shared" si="0"/>
        <v>792.66666666666663</v>
      </c>
      <c r="E43" s="5">
        <f t="shared" si="1"/>
        <v>-221.66666666666663</v>
      </c>
      <c r="F43" s="5">
        <f t="shared" si="2"/>
        <v>221.66666666666663</v>
      </c>
      <c r="G43" s="2">
        <f t="shared" si="3"/>
        <v>49136.111111111095</v>
      </c>
      <c r="H43" s="1">
        <f t="shared" si="4"/>
        <v>0.38820782253356678</v>
      </c>
    </row>
    <row r="44" spans="1:8" x14ac:dyDescent="0.25">
      <c r="A44">
        <v>2020</v>
      </c>
      <c r="B44" t="s">
        <v>9</v>
      </c>
      <c r="C44">
        <v>781</v>
      </c>
      <c r="D44" s="5">
        <f t="shared" si="0"/>
        <v>756.66666666666663</v>
      </c>
      <c r="E44" s="5">
        <f t="shared" si="1"/>
        <v>24.333333333333371</v>
      </c>
      <c r="F44" s="5">
        <f t="shared" si="2"/>
        <v>24.333333333333371</v>
      </c>
      <c r="G44" s="2">
        <f t="shared" si="3"/>
        <v>592.1111111111129</v>
      </c>
      <c r="H44" s="1">
        <f t="shared" si="4"/>
        <v>3.1156636790439656E-2</v>
      </c>
    </row>
    <row r="45" spans="1:8" x14ac:dyDescent="0.25">
      <c r="A45">
        <v>2020</v>
      </c>
      <c r="B45" t="s">
        <v>8</v>
      </c>
      <c r="C45">
        <v>801</v>
      </c>
      <c r="D45" s="5">
        <f t="shared" si="0"/>
        <v>741</v>
      </c>
      <c r="E45" s="5">
        <f t="shared" si="1"/>
        <v>60</v>
      </c>
      <c r="F45" s="5">
        <f t="shared" si="2"/>
        <v>60</v>
      </c>
      <c r="G45" s="2">
        <f t="shared" si="3"/>
        <v>3600</v>
      </c>
      <c r="H45" s="1">
        <f t="shared" si="4"/>
        <v>7.4906367041198504E-2</v>
      </c>
    </row>
    <row r="46" spans="1:8" x14ac:dyDescent="0.25">
      <c r="A46">
        <v>2020</v>
      </c>
      <c r="B46" t="s">
        <v>7</v>
      </c>
      <c r="C46">
        <v>986</v>
      </c>
      <c r="D46" s="5">
        <f t="shared" si="0"/>
        <v>717.66666666666663</v>
      </c>
      <c r="E46" s="5">
        <f t="shared" si="1"/>
        <v>268.33333333333337</v>
      </c>
      <c r="F46" s="5">
        <f t="shared" si="2"/>
        <v>268.33333333333337</v>
      </c>
      <c r="G46" s="2">
        <f t="shared" si="3"/>
        <v>72002.777777777796</v>
      </c>
      <c r="H46" s="1">
        <f t="shared" si="4"/>
        <v>0.27214334009465857</v>
      </c>
    </row>
    <row r="47" spans="1:8" x14ac:dyDescent="0.25">
      <c r="A47">
        <v>2020</v>
      </c>
      <c r="B47" t="s">
        <v>6</v>
      </c>
      <c r="C47">
        <v>627</v>
      </c>
      <c r="D47" s="5">
        <f t="shared" si="0"/>
        <v>856</v>
      </c>
      <c r="E47" s="5">
        <f t="shared" si="1"/>
        <v>-229</v>
      </c>
      <c r="F47" s="5">
        <f t="shared" si="2"/>
        <v>229</v>
      </c>
      <c r="G47" s="2">
        <f t="shared" si="3"/>
        <v>52441</v>
      </c>
      <c r="H47" s="1">
        <f t="shared" si="4"/>
        <v>0.36523125996810207</v>
      </c>
    </row>
    <row r="48" spans="1:8" x14ac:dyDescent="0.25">
      <c r="A48">
        <v>2020</v>
      </c>
      <c r="B48" t="s">
        <v>5</v>
      </c>
      <c r="C48">
        <v>688</v>
      </c>
      <c r="D48" s="5">
        <f t="shared" si="0"/>
        <v>804.66666666666663</v>
      </c>
      <c r="E48" s="5">
        <f t="shared" si="1"/>
        <v>-116.66666666666663</v>
      </c>
      <c r="F48" s="5">
        <f t="shared" si="2"/>
        <v>116.66666666666663</v>
      </c>
      <c r="G48" s="2">
        <f t="shared" si="3"/>
        <v>13611.111111111102</v>
      </c>
      <c r="H48" s="1">
        <f t="shared" si="4"/>
        <v>0.16957364341085265</v>
      </c>
    </row>
    <row r="49" spans="1:8" x14ac:dyDescent="0.25">
      <c r="A49">
        <v>2020</v>
      </c>
      <c r="B49" t="s">
        <v>4</v>
      </c>
      <c r="C49">
        <v>990</v>
      </c>
      <c r="D49" s="5">
        <f t="shared" si="0"/>
        <v>767</v>
      </c>
      <c r="E49" s="5">
        <f t="shared" si="1"/>
        <v>223</v>
      </c>
      <c r="F49" s="5">
        <f t="shared" si="2"/>
        <v>223</v>
      </c>
      <c r="G49" s="2">
        <f t="shared" si="3"/>
        <v>49729</v>
      </c>
      <c r="H49" s="1">
        <f t="shared" si="4"/>
        <v>0.22525252525252526</v>
      </c>
    </row>
    <row r="50" spans="1:8" x14ac:dyDescent="0.25">
      <c r="A50">
        <v>2020</v>
      </c>
      <c r="B50" t="s">
        <v>3</v>
      </c>
      <c r="C50">
        <v>737</v>
      </c>
      <c r="D50" s="5">
        <f t="shared" si="0"/>
        <v>768.33333333333337</v>
      </c>
      <c r="E50" s="5">
        <f t="shared" si="1"/>
        <v>-31.333333333333371</v>
      </c>
      <c r="F50" s="5">
        <f t="shared" si="2"/>
        <v>31.333333333333371</v>
      </c>
      <c r="G50" s="2">
        <f t="shared" si="3"/>
        <v>981.7777777777801</v>
      </c>
      <c r="H50" s="1">
        <f t="shared" si="4"/>
        <v>4.2514699231117191E-2</v>
      </c>
    </row>
    <row r="51" spans="1:8" x14ac:dyDescent="0.25">
      <c r="A51">
        <v>2020</v>
      </c>
      <c r="B51" t="s">
        <v>2</v>
      </c>
      <c r="C51">
        <v>676</v>
      </c>
      <c r="D51" s="5">
        <f t="shared" si="0"/>
        <v>805</v>
      </c>
      <c r="E51" s="5">
        <f t="shared" si="1"/>
        <v>-129</v>
      </c>
      <c r="F51" s="5">
        <f t="shared" si="2"/>
        <v>129</v>
      </c>
      <c r="G51" s="2">
        <f t="shared" si="3"/>
        <v>16641</v>
      </c>
      <c r="H51" s="1">
        <f t="shared" si="4"/>
        <v>0.19082840236686391</v>
      </c>
    </row>
    <row r="52" spans="1:8" x14ac:dyDescent="0.25">
      <c r="A52">
        <v>2020</v>
      </c>
      <c r="B52" t="s">
        <v>1</v>
      </c>
      <c r="C52">
        <v>651</v>
      </c>
      <c r="D52" s="5">
        <f t="shared" si="0"/>
        <v>801</v>
      </c>
      <c r="E52" s="5">
        <f t="shared" si="1"/>
        <v>-150</v>
      </c>
      <c r="F52" s="5">
        <f t="shared" si="2"/>
        <v>150</v>
      </c>
      <c r="G52" s="2">
        <f t="shared" si="3"/>
        <v>22500</v>
      </c>
      <c r="H52" s="1">
        <f t="shared" si="4"/>
        <v>0.2304147465437788</v>
      </c>
    </row>
    <row r="53" spans="1:8" x14ac:dyDescent="0.25">
      <c r="A53">
        <v>2020</v>
      </c>
      <c r="B53" t="s">
        <v>0</v>
      </c>
      <c r="C53">
        <v>929</v>
      </c>
      <c r="D53" s="5">
        <f t="shared" si="0"/>
        <v>688</v>
      </c>
      <c r="E53" s="5">
        <f t="shared" si="1"/>
        <v>241</v>
      </c>
      <c r="F53" s="5">
        <f t="shared" si="2"/>
        <v>241</v>
      </c>
      <c r="G53" s="2">
        <f t="shared" si="3"/>
        <v>58081</v>
      </c>
      <c r="H53" s="1">
        <f t="shared" si="4"/>
        <v>0.25941872981700753</v>
      </c>
    </row>
    <row r="54" spans="1:8" x14ac:dyDescent="0.25">
      <c r="A54">
        <v>2021</v>
      </c>
      <c r="B54" t="s">
        <v>51</v>
      </c>
      <c r="C54">
        <v>709</v>
      </c>
      <c r="D54" s="5">
        <f t="shared" si="0"/>
        <v>752</v>
      </c>
      <c r="E54" s="5">
        <f t="shared" si="1"/>
        <v>-43</v>
      </c>
      <c r="F54" s="5">
        <f t="shared" si="2"/>
        <v>43</v>
      </c>
      <c r="G54" s="2">
        <f t="shared" si="3"/>
        <v>1849</v>
      </c>
      <c r="H54" s="1">
        <f t="shared" si="4"/>
        <v>6.0648801128349791E-2</v>
      </c>
    </row>
    <row r="55" spans="1:8" x14ac:dyDescent="0.25">
      <c r="A55">
        <v>2021</v>
      </c>
      <c r="B55" t="s">
        <v>50</v>
      </c>
      <c r="C55">
        <v>851</v>
      </c>
      <c r="D55" s="5">
        <f t="shared" si="0"/>
        <v>763</v>
      </c>
      <c r="E55" s="5">
        <f t="shared" si="1"/>
        <v>88</v>
      </c>
      <c r="F55" s="5">
        <f t="shared" si="2"/>
        <v>88</v>
      </c>
      <c r="G55" s="2">
        <f t="shared" si="3"/>
        <v>7744</v>
      </c>
      <c r="H55" s="1">
        <f t="shared" si="4"/>
        <v>0.10340775558166862</v>
      </c>
    </row>
    <row r="56" spans="1:8" x14ac:dyDescent="0.25">
      <c r="A56">
        <v>2021</v>
      </c>
      <c r="B56" t="s">
        <v>49</v>
      </c>
      <c r="C56">
        <v>686</v>
      </c>
      <c r="D56" s="5">
        <f t="shared" si="0"/>
        <v>829.66666666666663</v>
      </c>
      <c r="E56" s="5">
        <f t="shared" si="1"/>
        <v>-143.66666666666663</v>
      </c>
      <c r="F56" s="5">
        <f t="shared" si="2"/>
        <v>143.66666666666663</v>
      </c>
      <c r="G56" s="2">
        <f t="shared" si="3"/>
        <v>20640.111111111099</v>
      </c>
      <c r="H56" s="1">
        <f t="shared" si="4"/>
        <v>0.20942662779397467</v>
      </c>
    </row>
    <row r="57" spans="1:8" x14ac:dyDescent="0.25">
      <c r="A57">
        <v>2021</v>
      </c>
      <c r="B57" t="s">
        <v>48</v>
      </c>
      <c r="C57">
        <v>854</v>
      </c>
      <c r="D57" s="5">
        <f t="shared" si="0"/>
        <v>748.66666666666663</v>
      </c>
      <c r="E57" s="5">
        <f t="shared" si="1"/>
        <v>105.33333333333337</v>
      </c>
      <c r="F57" s="5">
        <f t="shared" si="2"/>
        <v>105.33333333333337</v>
      </c>
      <c r="G57" s="2">
        <f t="shared" si="3"/>
        <v>11095.111111111119</v>
      </c>
      <c r="H57" s="1">
        <f t="shared" si="4"/>
        <v>0.1233411397345824</v>
      </c>
    </row>
    <row r="58" spans="1:8" x14ac:dyDescent="0.25">
      <c r="A58">
        <v>2021</v>
      </c>
      <c r="B58" t="s">
        <v>47</v>
      </c>
      <c r="C58">
        <v>738</v>
      </c>
      <c r="D58" s="5">
        <f t="shared" si="0"/>
        <v>797</v>
      </c>
      <c r="E58" s="5">
        <f t="shared" si="1"/>
        <v>-59</v>
      </c>
      <c r="F58" s="5">
        <f t="shared" si="2"/>
        <v>59</v>
      </c>
      <c r="G58" s="2">
        <f t="shared" si="3"/>
        <v>3481</v>
      </c>
      <c r="H58" s="1">
        <f t="shared" si="4"/>
        <v>7.9945799457994585E-2</v>
      </c>
    </row>
    <row r="59" spans="1:8" x14ac:dyDescent="0.25">
      <c r="A59">
        <v>2021</v>
      </c>
      <c r="B59" t="s">
        <v>46</v>
      </c>
      <c r="C59">
        <v>943</v>
      </c>
      <c r="D59" s="5">
        <f t="shared" si="0"/>
        <v>759.33333333333337</v>
      </c>
      <c r="E59" s="5">
        <f t="shared" si="1"/>
        <v>183.66666666666663</v>
      </c>
      <c r="F59" s="5">
        <f t="shared" si="2"/>
        <v>183.66666666666663</v>
      </c>
      <c r="G59" s="2">
        <f t="shared" si="3"/>
        <v>33733.444444444431</v>
      </c>
      <c r="H59" s="1">
        <f t="shared" si="4"/>
        <v>0.19476846942382464</v>
      </c>
    </row>
    <row r="60" spans="1:8" x14ac:dyDescent="0.25">
      <c r="A60">
        <v>2021</v>
      </c>
      <c r="B60" t="s">
        <v>45</v>
      </c>
      <c r="C60">
        <v>743</v>
      </c>
      <c r="D60" s="5">
        <f t="shared" si="0"/>
        <v>845</v>
      </c>
      <c r="E60" s="5">
        <f t="shared" si="1"/>
        <v>-102</v>
      </c>
      <c r="F60" s="5">
        <f t="shared" si="2"/>
        <v>102</v>
      </c>
      <c r="G60" s="2">
        <f t="shared" si="3"/>
        <v>10404</v>
      </c>
      <c r="H60" s="1">
        <f t="shared" si="4"/>
        <v>0.13728129205921938</v>
      </c>
    </row>
    <row r="61" spans="1:8" x14ac:dyDescent="0.25">
      <c r="A61">
        <v>2021</v>
      </c>
      <c r="B61" t="s">
        <v>44</v>
      </c>
      <c r="C61">
        <v>909</v>
      </c>
      <c r="D61" s="5">
        <f t="shared" si="0"/>
        <v>808</v>
      </c>
      <c r="E61" s="5">
        <f t="shared" si="1"/>
        <v>101</v>
      </c>
      <c r="F61" s="5">
        <f t="shared" si="2"/>
        <v>101</v>
      </c>
      <c r="G61" s="2">
        <f t="shared" si="3"/>
        <v>10201</v>
      </c>
      <c r="H61" s="1">
        <f t="shared" si="4"/>
        <v>0.1111111111111111</v>
      </c>
    </row>
    <row r="62" spans="1:8" x14ac:dyDescent="0.25">
      <c r="A62">
        <v>2021</v>
      </c>
      <c r="B62" t="s">
        <v>43</v>
      </c>
      <c r="C62">
        <v>648</v>
      </c>
      <c r="D62" s="5">
        <f t="shared" si="0"/>
        <v>865</v>
      </c>
      <c r="E62" s="5">
        <f t="shared" si="1"/>
        <v>-217</v>
      </c>
      <c r="F62" s="5">
        <f t="shared" si="2"/>
        <v>217</v>
      </c>
      <c r="G62" s="2">
        <f t="shared" si="3"/>
        <v>47089</v>
      </c>
      <c r="H62" s="1">
        <f t="shared" si="4"/>
        <v>0.33487654320987653</v>
      </c>
    </row>
    <row r="63" spans="1:8" x14ac:dyDescent="0.25">
      <c r="A63">
        <v>2021</v>
      </c>
      <c r="B63" t="s">
        <v>42</v>
      </c>
      <c r="C63">
        <v>783</v>
      </c>
      <c r="D63" s="5">
        <f t="shared" si="0"/>
        <v>766.66666666666663</v>
      </c>
      <c r="E63" s="5">
        <f t="shared" si="1"/>
        <v>16.333333333333371</v>
      </c>
      <c r="F63" s="5">
        <f t="shared" si="2"/>
        <v>16.333333333333371</v>
      </c>
      <c r="G63" s="2">
        <f t="shared" si="3"/>
        <v>266.77777777777902</v>
      </c>
      <c r="H63" s="1">
        <f t="shared" si="4"/>
        <v>2.0859940400170335E-2</v>
      </c>
    </row>
    <row r="64" spans="1:8" x14ac:dyDescent="0.25">
      <c r="A64">
        <v>2021</v>
      </c>
      <c r="B64" t="s">
        <v>41</v>
      </c>
      <c r="C64">
        <v>940</v>
      </c>
      <c r="D64" s="5">
        <f t="shared" si="0"/>
        <v>780</v>
      </c>
      <c r="E64" s="5">
        <f t="shared" si="1"/>
        <v>160</v>
      </c>
      <c r="F64" s="5">
        <f t="shared" si="2"/>
        <v>160</v>
      </c>
      <c r="G64" s="2">
        <f t="shared" si="3"/>
        <v>25600</v>
      </c>
      <c r="H64" s="1">
        <f t="shared" si="4"/>
        <v>0.1702127659574468</v>
      </c>
    </row>
    <row r="65" spans="1:8" x14ac:dyDescent="0.25">
      <c r="A65">
        <v>2021</v>
      </c>
      <c r="B65" t="s">
        <v>40</v>
      </c>
      <c r="C65">
        <v>966</v>
      </c>
      <c r="D65" s="5">
        <f t="shared" si="0"/>
        <v>790.33333333333337</v>
      </c>
      <c r="E65" s="5">
        <f t="shared" si="1"/>
        <v>175.66666666666663</v>
      </c>
      <c r="F65" s="5">
        <f t="shared" si="2"/>
        <v>175.66666666666663</v>
      </c>
      <c r="G65" s="2">
        <f t="shared" si="3"/>
        <v>30858.777777777763</v>
      </c>
      <c r="H65" s="1">
        <f t="shared" si="4"/>
        <v>0.18184955141476877</v>
      </c>
    </row>
    <row r="66" spans="1:8" x14ac:dyDescent="0.25">
      <c r="A66">
        <v>2021</v>
      </c>
      <c r="B66" t="s">
        <v>39</v>
      </c>
      <c r="C66">
        <v>944</v>
      </c>
      <c r="D66" s="5">
        <f t="shared" si="0"/>
        <v>896.33333333333337</v>
      </c>
      <c r="E66" s="5">
        <f t="shared" si="1"/>
        <v>47.666666666666629</v>
      </c>
      <c r="F66" s="5">
        <f t="shared" si="2"/>
        <v>47.666666666666629</v>
      </c>
      <c r="G66" s="2">
        <f t="shared" si="3"/>
        <v>2272.1111111111077</v>
      </c>
      <c r="H66" s="1">
        <f t="shared" si="4"/>
        <v>5.0494350282485834E-2</v>
      </c>
    </row>
    <row r="67" spans="1:8" x14ac:dyDescent="0.25">
      <c r="A67">
        <v>2021</v>
      </c>
      <c r="B67" t="s">
        <v>38</v>
      </c>
      <c r="C67">
        <v>726</v>
      </c>
      <c r="D67" s="5">
        <f t="shared" si="0"/>
        <v>950</v>
      </c>
      <c r="E67" s="5">
        <f t="shared" si="1"/>
        <v>-224</v>
      </c>
      <c r="F67" s="5">
        <f t="shared" si="2"/>
        <v>224</v>
      </c>
      <c r="G67" s="2">
        <f t="shared" si="3"/>
        <v>50176</v>
      </c>
      <c r="H67" s="1">
        <f t="shared" si="4"/>
        <v>0.30853994490358128</v>
      </c>
    </row>
    <row r="68" spans="1:8" x14ac:dyDescent="0.25">
      <c r="A68">
        <v>2021</v>
      </c>
      <c r="B68" t="s">
        <v>37</v>
      </c>
      <c r="C68">
        <v>830</v>
      </c>
      <c r="D68" s="5">
        <f t="shared" si="0"/>
        <v>878.66666666666663</v>
      </c>
      <c r="E68" s="5">
        <f t="shared" si="1"/>
        <v>-48.666666666666629</v>
      </c>
      <c r="F68" s="5">
        <f t="shared" si="2"/>
        <v>48.666666666666629</v>
      </c>
      <c r="G68" s="2">
        <f t="shared" si="3"/>
        <v>2368.4444444444407</v>
      </c>
      <c r="H68" s="1">
        <f t="shared" si="4"/>
        <v>5.8634538152610396E-2</v>
      </c>
    </row>
    <row r="69" spans="1:8" x14ac:dyDescent="0.25">
      <c r="A69">
        <v>2021</v>
      </c>
      <c r="B69" t="s">
        <v>36</v>
      </c>
      <c r="C69">
        <v>876</v>
      </c>
      <c r="D69" s="5">
        <f t="shared" si="0"/>
        <v>833.33333333333337</v>
      </c>
      <c r="E69" s="5">
        <f t="shared" si="1"/>
        <v>42.666666666666629</v>
      </c>
      <c r="F69" s="5">
        <f t="shared" si="2"/>
        <v>42.666666666666629</v>
      </c>
      <c r="G69" s="2">
        <f t="shared" si="3"/>
        <v>1820.4444444444412</v>
      </c>
      <c r="H69" s="1">
        <f t="shared" si="4"/>
        <v>4.8706240487062361E-2</v>
      </c>
    </row>
    <row r="70" spans="1:8" x14ac:dyDescent="0.25">
      <c r="A70">
        <v>2021</v>
      </c>
      <c r="B70" t="s">
        <v>35</v>
      </c>
      <c r="C70">
        <v>566</v>
      </c>
      <c r="D70" s="5">
        <f t="shared" ref="D70:D105" si="5">AVERAGE(C67:C69)</f>
        <v>810.66666666666663</v>
      </c>
      <c r="E70" s="5">
        <f t="shared" ref="E70:E105" si="6">C70-D70</f>
        <v>-244.66666666666663</v>
      </c>
      <c r="F70" s="5">
        <f t="shared" ref="F70:F105" si="7">ABS(E70)</f>
        <v>244.66666666666663</v>
      </c>
      <c r="G70" s="2">
        <f t="shared" ref="G70:G105" si="8">F70^2</f>
        <v>59861.777777777759</v>
      </c>
      <c r="H70" s="1">
        <f t="shared" ref="H70:H105" si="9">F70/C70</f>
        <v>0.43227326266195515</v>
      </c>
    </row>
    <row r="71" spans="1:8" x14ac:dyDescent="0.25">
      <c r="A71">
        <v>2021</v>
      </c>
      <c r="B71" t="s">
        <v>34</v>
      </c>
      <c r="C71">
        <v>814</v>
      </c>
      <c r="D71" s="5">
        <f t="shared" si="5"/>
        <v>757.33333333333337</v>
      </c>
      <c r="E71" s="5">
        <f t="shared" si="6"/>
        <v>56.666666666666629</v>
      </c>
      <c r="F71" s="5">
        <f t="shared" si="7"/>
        <v>56.666666666666629</v>
      </c>
      <c r="G71" s="2">
        <f t="shared" si="8"/>
        <v>3211.1111111111068</v>
      </c>
      <c r="H71" s="1">
        <f t="shared" si="9"/>
        <v>6.9615069615069566E-2</v>
      </c>
    </row>
    <row r="72" spans="1:8" x14ac:dyDescent="0.25">
      <c r="A72">
        <v>2021</v>
      </c>
      <c r="B72" t="s">
        <v>33</v>
      </c>
      <c r="C72">
        <v>785</v>
      </c>
      <c r="D72" s="5">
        <f t="shared" si="5"/>
        <v>752</v>
      </c>
      <c r="E72" s="5">
        <f t="shared" si="6"/>
        <v>33</v>
      </c>
      <c r="F72" s="5">
        <f t="shared" si="7"/>
        <v>33</v>
      </c>
      <c r="G72" s="2">
        <f t="shared" si="8"/>
        <v>1089</v>
      </c>
      <c r="H72" s="1">
        <f t="shared" si="9"/>
        <v>4.2038216560509552E-2</v>
      </c>
    </row>
    <row r="73" spans="1:8" x14ac:dyDescent="0.25">
      <c r="A73">
        <v>2021</v>
      </c>
      <c r="B73" t="s">
        <v>32</v>
      </c>
      <c r="C73">
        <v>669</v>
      </c>
      <c r="D73" s="5">
        <f t="shared" si="5"/>
        <v>721.66666666666663</v>
      </c>
      <c r="E73" s="5">
        <f t="shared" si="6"/>
        <v>-52.666666666666629</v>
      </c>
      <c r="F73" s="5">
        <f t="shared" si="7"/>
        <v>52.666666666666629</v>
      </c>
      <c r="G73" s="2">
        <f t="shared" si="8"/>
        <v>2773.7777777777737</v>
      </c>
      <c r="H73" s="1">
        <f t="shared" si="9"/>
        <v>7.8724464374688538E-2</v>
      </c>
    </row>
    <row r="74" spans="1:8" x14ac:dyDescent="0.25">
      <c r="A74">
        <v>2021</v>
      </c>
      <c r="B74" t="s">
        <v>31</v>
      </c>
      <c r="C74">
        <v>965</v>
      </c>
      <c r="D74" s="5">
        <f t="shared" si="5"/>
        <v>756</v>
      </c>
      <c r="E74" s="5">
        <f t="shared" si="6"/>
        <v>209</v>
      </c>
      <c r="F74" s="5">
        <f t="shared" si="7"/>
        <v>209</v>
      </c>
      <c r="G74" s="2">
        <f t="shared" si="8"/>
        <v>43681</v>
      </c>
      <c r="H74" s="1">
        <f t="shared" si="9"/>
        <v>0.21658031088082902</v>
      </c>
    </row>
    <row r="75" spans="1:8" x14ac:dyDescent="0.25">
      <c r="A75">
        <v>2021</v>
      </c>
      <c r="B75" t="s">
        <v>30</v>
      </c>
      <c r="C75">
        <v>884</v>
      </c>
      <c r="D75" s="5">
        <f t="shared" si="5"/>
        <v>806.33333333333337</v>
      </c>
      <c r="E75" s="5">
        <f t="shared" si="6"/>
        <v>77.666666666666629</v>
      </c>
      <c r="F75" s="5">
        <f t="shared" si="7"/>
        <v>77.666666666666629</v>
      </c>
      <c r="G75" s="2">
        <f t="shared" si="8"/>
        <v>6032.1111111111049</v>
      </c>
      <c r="H75" s="1">
        <f t="shared" si="9"/>
        <v>8.7858220211161339E-2</v>
      </c>
    </row>
    <row r="76" spans="1:8" x14ac:dyDescent="0.25">
      <c r="A76">
        <v>2021</v>
      </c>
      <c r="B76" t="s">
        <v>29</v>
      </c>
      <c r="C76">
        <v>677</v>
      </c>
      <c r="D76" s="5">
        <f t="shared" si="5"/>
        <v>839.33333333333337</v>
      </c>
      <c r="E76" s="5">
        <f t="shared" si="6"/>
        <v>-162.33333333333337</v>
      </c>
      <c r="F76" s="5">
        <f t="shared" si="7"/>
        <v>162.33333333333337</v>
      </c>
      <c r="G76" s="2">
        <f t="shared" si="8"/>
        <v>26352.111111111124</v>
      </c>
      <c r="H76" s="1">
        <f t="shared" si="9"/>
        <v>0.23978335795174796</v>
      </c>
    </row>
    <row r="77" spans="1:8" x14ac:dyDescent="0.25">
      <c r="A77">
        <v>2021</v>
      </c>
      <c r="B77" t="s">
        <v>28</v>
      </c>
      <c r="C77">
        <v>809</v>
      </c>
      <c r="D77" s="5">
        <f t="shared" si="5"/>
        <v>842</v>
      </c>
      <c r="E77" s="5">
        <f t="shared" si="6"/>
        <v>-33</v>
      </c>
      <c r="F77" s="5">
        <f t="shared" si="7"/>
        <v>33</v>
      </c>
      <c r="G77" s="2">
        <f t="shared" si="8"/>
        <v>1089</v>
      </c>
      <c r="H77" s="1">
        <f t="shared" si="9"/>
        <v>4.0791100123609397E-2</v>
      </c>
    </row>
    <row r="78" spans="1:8" x14ac:dyDescent="0.25">
      <c r="A78">
        <v>2021</v>
      </c>
      <c r="B78" t="s">
        <v>27</v>
      </c>
      <c r="C78">
        <v>935</v>
      </c>
      <c r="D78" s="5">
        <f t="shared" si="5"/>
        <v>790</v>
      </c>
      <c r="E78" s="5">
        <f t="shared" si="6"/>
        <v>145</v>
      </c>
      <c r="F78" s="5">
        <f t="shared" si="7"/>
        <v>145</v>
      </c>
      <c r="G78" s="2">
        <f t="shared" si="8"/>
        <v>21025</v>
      </c>
      <c r="H78" s="1">
        <f t="shared" si="9"/>
        <v>0.15508021390374332</v>
      </c>
    </row>
    <row r="79" spans="1:8" x14ac:dyDescent="0.25">
      <c r="A79">
        <v>2021</v>
      </c>
      <c r="B79" t="s">
        <v>26</v>
      </c>
      <c r="C79">
        <v>994</v>
      </c>
      <c r="D79" s="5">
        <f t="shared" si="5"/>
        <v>807</v>
      </c>
      <c r="E79" s="5">
        <f t="shared" si="6"/>
        <v>187</v>
      </c>
      <c r="F79" s="5">
        <f t="shared" si="7"/>
        <v>187</v>
      </c>
      <c r="G79" s="2">
        <f t="shared" si="8"/>
        <v>34969</v>
      </c>
      <c r="H79" s="1">
        <f t="shared" si="9"/>
        <v>0.1881287726358149</v>
      </c>
    </row>
    <row r="80" spans="1:8" x14ac:dyDescent="0.25">
      <c r="A80">
        <v>2021</v>
      </c>
      <c r="B80" t="s">
        <v>25</v>
      </c>
      <c r="C80">
        <v>824</v>
      </c>
      <c r="D80" s="5">
        <f t="shared" si="5"/>
        <v>912.66666666666663</v>
      </c>
      <c r="E80" s="5">
        <f t="shared" si="6"/>
        <v>-88.666666666666629</v>
      </c>
      <c r="F80" s="5">
        <f t="shared" si="7"/>
        <v>88.666666666666629</v>
      </c>
      <c r="G80" s="2">
        <f t="shared" si="8"/>
        <v>7861.777777777771</v>
      </c>
      <c r="H80" s="1">
        <f t="shared" si="9"/>
        <v>0.10760517799352746</v>
      </c>
    </row>
    <row r="81" spans="1:8" x14ac:dyDescent="0.25">
      <c r="A81">
        <v>2021</v>
      </c>
      <c r="B81" t="s">
        <v>24</v>
      </c>
      <c r="C81">
        <v>825</v>
      </c>
      <c r="D81" s="5">
        <f t="shared" si="5"/>
        <v>917.66666666666663</v>
      </c>
      <c r="E81" s="5">
        <f t="shared" si="6"/>
        <v>-92.666666666666629</v>
      </c>
      <c r="F81" s="5">
        <f t="shared" si="7"/>
        <v>92.666666666666629</v>
      </c>
      <c r="G81" s="2">
        <f t="shared" si="8"/>
        <v>8587.111111111104</v>
      </c>
      <c r="H81" s="1">
        <f t="shared" si="9"/>
        <v>0.11232323232323228</v>
      </c>
    </row>
    <row r="82" spans="1:8" x14ac:dyDescent="0.25">
      <c r="A82">
        <v>2021</v>
      </c>
      <c r="B82" t="s">
        <v>23</v>
      </c>
      <c r="C82">
        <v>745</v>
      </c>
      <c r="D82" s="5">
        <f t="shared" si="5"/>
        <v>881</v>
      </c>
      <c r="E82" s="5">
        <f t="shared" si="6"/>
        <v>-136</v>
      </c>
      <c r="F82" s="5">
        <f t="shared" si="7"/>
        <v>136</v>
      </c>
      <c r="G82" s="2">
        <f t="shared" si="8"/>
        <v>18496</v>
      </c>
      <c r="H82" s="1">
        <f t="shared" si="9"/>
        <v>0.18255033557046979</v>
      </c>
    </row>
    <row r="83" spans="1:8" x14ac:dyDescent="0.25">
      <c r="A83">
        <v>2021</v>
      </c>
      <c r="B83" t="s">
        <v>22</v>
      </c>
      <c r="C83">
        <v>767</v>
      </c>
      <c r="D83" s="5">
        <f t="shared" si="5"/>
        <v>798</v>
      </c>
      <c r="E83" s="5">
        <f t="shared" si="6"/>
        <v>-31</v>
      </c>
      <c r="F83" s="5">
        <f t="shared" si="7"/>
        <v>31</v>
      </c>
      <c r="G83" s="2">
        <f t="shared" si="8"/>
        <v>961</v>
      </c>
      <c r="H83" s="1">
        <f t="shared" si="9"/>
        <v>4.0417209908735333E-2</v>
      </c>
    </row>
    <row r="84" spans="1:8" x14ac:dyDescent="0.25">
      <c r="A84">
        <v>2021</v>
      </c>
      <c r="B84" t="s">
        <v>21</v>
      </c>
      <c r="C84">
        <v>740</v>
      </c>
      <c r="D84" s="5">
        <f t="shared" si="5"/>
        <v>779</v>
      </c>
      <c r="E84" s="5">
        <f t="shared" si="6"/>
        <v>-39</v>
      </c>
      <c r="F84" s="5">
        <f t="shared" si="7"/>
        <v>39</v>
      </c>
      <c r="G84" s="2">
        <f t="shared" si="8"/>
        <v>1521</v>
      </c>
      <c r="H84" s="1">
        <f t="shared" si="9"/>
        <v>5.2702702702702706E-2</v>
      </c>
    </row>
    <row r="85" spans="1:8" x14ac:dyDescent="0.25">
      <c r="A85">
        <v>2021</v>
      </c>
      <c r="B85" t="s">
        <v>20</v>
      </c>
      <c r="C85">
        <v>721</v>
      </c>
      <c r="D85" s="5">
        <f t="shared" si="5"/>
        <v>750.66666666666663</v>
      </c>
      <c r="E85" s="5">
        <f t="shared" si="6"/>
        <v>-29.666666666666629</v>
      </c>
      <c r="F85" s="5">
        <f t="shared" si="7"/>
        <v>29.666666666666629</v>
      </c>
      <c r="G85" s="2">
        <f t="shared" si="8"/>
        <v>880.11111111110881</v>
      </c>
      <c r="H85" s="1">
        <f t="shared" si="9"/>
        <v>4.1146555709662455E-2</v>
      </c>
    </row>
    <row r="86" spans="1:8" x14ac:dyDescent="0.25">
      <c r="A86">
        <v>2021</v>
      </c>
      <c r="B86" t="s">
        <v>19</v>
      </c>
      <c r="C86">
        <v>746</v>
      </c>
      <c r="D86" s="5">
        <f t="shared" si="5"/>
        <v>742.66666666666663</v>
      </c>
      <c r="E86" s="5">
        <f t="shared" si="6"/>
        <v>3.3333333333333712</v>
      </c>
      <c r="F86" s="5">
        <f t="shared" si="7"/>
        <v>3.3333333333333712</v>
      </c>
      <c r="G86" s="2">
        <f t="shared" si="8"/>
        <v>11.111111111111363</v>
      </c>
      <c r="H86" s="1">
        <f t="shared" si="9"/>
        <v>4.4682752457551895E-3</v>
      </c>
    </row>
    <row r="87" spans="1:8" x14ac:dyDescent="0.25">
      <c r="A87">
        <v>2021</v>
      </c>
      <c r="B87" t="s">
        <v>18</v>
      </c>
      <c r="C87">
        <v>576</v>
      </c>
      <c r="D87" s="5">
        <f t="shared" si="5"/>
        <v>735.66666666666663</v>
      </c>
      <c r="E87" s="5">
        <f t="shared" si="6"/>
        <v>-159.66666666666663</v>
      </c>
      <c r="F87" s="5">
        <f t="shared" si="7"/>
        <v>159.66666666666663</v>
      </c>
      <c r="G87" s="2">
        <f t="shared" si="8"/>
        <v>25493.444444444431</v>
      </c>
      <c r="H87" s="1">
        <f t="shared" si="9"/>
        <v>0.27719907407407401</v>
      </c>
    </row>
    <row r="88" spans="1:8" x14ac:dyDescent="0.25">
      <c r="A88">
        <v>2021</v>
      </c>
      <c r="B88" t="s">
        <v>17</v>
      </c>
      <c r="C88">
        <v>943</v>
      </c>
      <c r="D88" s="5">
        <f t="shared" si="5"/>
        <v>681</v>
      </c>
      <c r="E88" s="5">
        <f t="shared" si="6"/>
        <v>262</v>
      </c>
      <c r="F88" s="5">
        <f t="shared" si="7"/>
        <v>262</v>
      </c>
      <c r="G88" s="2">
        <f t="shared" si="8"/>
        <v>68644</v>
      </c>
      <c r="H88" s="1">
        <f t="shared" si="9"/>
        <v>0.27783669141039236</v>
      </c>
    </row>
    <row r="89" spans="1:8" x14ac:dyDescent="0.25">
      <c r="A89">
        <v>2021</v>
      </c>
      <c r="B89" t="s">
        <v>16</v>
      </c>
      <c r="C89">
        <v>789</v>
      </c>
      <c r="D89" s="5">
        <f t="shared" si="5"/>
        <v>755</v>
      </c>
      <c r="E89" s="5">
        <f t="shared" si="6"/>
        <v>34</v>
      </c>
      <c r="F89" s="5">
        <f t="shared" si="7"/>
        <v>34</v>
      </c>
      <c r="G89" s="2">
        <f t="shared" si="8"/>
        <v>1156</v>
      </c>
      <c r="H89" s="1">
        <f t="shared" si="9"/>
        <v>4.3092522179974654E-2</v>
      </c>
    </row>
    <row r="90" spans="1:8" x14ac:dyDescent="0.25">
      <c r="A90">
        <v>2021</v>
      </c>
      <c r="B90" t="s">
        <v>15</v>
      </c>
      <c r="C90">
        <v>728</v>
      </c>
      <c r="D90" s="5">
        <f t="shared" si="5"/>
        <v>769.33333333333337</v>
      </c>
      <c r="E90" s="5">
        <f t="shared" si="6"/>
        <v>-41.333333333333371</v>
      </c>
      <c r="F90" s="5">
        <f t="shared" si="7"/>
        <v>41.333333333333371</v>
      </c>
      <c r="G90" s="2">
        <f t="shared" si="8"/>
        <v>1708.4444444444475</v>
      </c>
      <c r="H90" s="1">
        <f t="shared" si="9"/>
        <v>5.6776556776556832E-2</v>
      </c>
    </row>
    <row r="91" spans="1:8" x14ac:dyDescent="0.25">
      <c r="A91">
        <v>2021</v>
      </c>
      <c r="B91" t="s">
        <v>14</v>
      </c>
      <c r="C91">
        <v>916</v>
      </c>
      <c r="D91" s="5">
        <f t="shared" si="5"/>
        <v>820</v>
      </c>
      <c r="E91" s="5">
        <f t="shared" si="6"/>
        <v>96</v>
      </c>
      <c r="F91" s="5">
        <f t="shared" si="7"/>
        <v>96</v>
      </c>
      <c r="G91" s="2">
        <f t="shared" si="8"/>
        <v>9216</v>
      </c>
      <c r="H91" s="1">
        <f t="shared" si="9"/>
        <v>0.10480349344978165</v>
      </c>
    </row>
    <row r="92" spans="1:8" x14ac:dyDescent="0.25">
      <c r="A92">
        <v>2021</v>
      </c>
      <c r="B92" t="s">
        <v>13</v>
      </c>
      <c r="C92">
        <v>560</v>
      </c>
      <c r="D92" s="5">
        <f t="shared" si="5"/>
        <v>811</v>
      </c>
      <c r="E92" s="5">
        <f t="shared" si="6"/>
        <v>-251</v>
      </c>
      <c r="F92" s="5">
        <f t="shared" si="7"/>
        <v>251</v>
      </c>
      <c r="G92" s="2">
        <f t="shared" si="8"/>
        <v>63001</v>
      </c>
      <c r="H92" s="1">
        <f t="shared" si="9"/>
        <v>0.44821428571428573</v>
      </c>
    </row>
    <row r="93" spans="1:8" x14ac:dyDescent="0.25">
      <c r="A93">
        <v>2021</v>
      </c>
      <c r="B93" t="s">
        <v>12</v>
      </c>
      <c r="C93">
        <v>907</v>
      </c>
      <c r="D93" s="5">
        <f t="shared" si="5"/>
        <v>734.66666666666663</v>
      </c>
      <c r="E93" s="5">
        <f t="shared" si="6"/>
        <v>172.33333333333337</v>
      </c>
      <c r="F93" s="5">
        <f t="shared" si="7"/>
        <v>172.33333333333337</v>
      </c>
      <c r="G93" s="2">
        <f t="shared" si="8"/>
        <v>29698.777777777792</v>
      </c>
      <c r="H93" s="1">
        <f t="shared" si="9"/>
        <v>0.19000367511944141</v>
      </c>
    </row>
    <row r="94" spans="1:8" x14ac:dyDescent="0.25">
      <c r="A94">
        <v>2021</v>
      </c>
      <c r="B94" t="s">
        <v>11</v>
      </c>
      <c r="C94">
        <v>598</v>
      </c>
      <c r="D94" s="5">
        <f t="shared" si="5"/>
        <v>794.33333333333337</v>
      </c>
      <c r="E94" s="5">
        <f t="shared" si="6"/>
        <v>-196.33333333333337</v>
      </c>
      <c r="F94" s="5">
        <f t="shared" si="7"/>
        <v>196.33333333333337</v>
      </c>
      <c r="G94" s="2">
        <f t="shared" si="8"/>
        <v>38546.777777777796</v>
      </c>
      <c r="H94" s="1">
        <f t="shared" si="9"/>
        <v>0.32831661092530662</v>
      </c>
    </row>
    <row r="95" spans="1:8" x14ac:dyDescent="0.25">
      <c r="A95">
        <v>2021</v>
      </c>
      <c r="B95" t="s">
        <v>10</v>
      </c>
      <c r="C95">
        <v>755</v>
      </c>
      <c r="D95" s="5">
        <f t="shared" si="5"/>
        <v>688.33333333333337</v>
      </c>
      <c r="E95" s="5">
        <f t="shared" si="6"/>
        <v>66.666666666666629</v>
      </c>
      <c r="F95" s="5">
        <f t="shared" si="7"/>
        <v>66.666666666666629</v>
      </c>
      <c r="G95" s="2">
        <f t="shared" si="8"/>
        <v>4444.4444444444398</v>
      </c>
      <c r="H95" s="1">
        <f t="shared" si="9"/>
        <v>8.8300220750551828E-2</v>
      </c>
    </row>
    <row r="96" spans="1:8" x14ac:dyDescent="0.25">
      <c r="A96">
        <v>2021</v>
      </c>
      <c r="B96" t="s">
        <v>9</v>
      </c>
      <c r="C96">
        <v>916</v>
      </c>
      <c r="D96" s="5">
        <f t="shared" si="5"/>
        <v>753.33333333333337</v>
      </c>
      <c r="E96" s="5">
        <f t="shared" si="6"/>
        <v>162.66666666666663</v>
      </c>
      <c r="F96" s="5">
        <f t="shared" si="7"/>
        <v>162.66666666666663</v>
      </c>
      <c r="G96" s="2">
        <f t="shared" si="8"/>
        <v>26460.444444444431</v>
      </c>
      <c r="H96" s="1">
        <f t="shared" si="9"/>
        <v>0.17758369723435222</v>
      </c>
    </row>
    <row r="97" spans="1:8" x14ac:dyDescent="0.25">
      <c r="A97">
        <v>2021</v>
      </c>
      <c r="B97" t="s">
        <v>8</v>
      </c>
      <c r="C97">
        <v>991</v>
      </c>
      <c r="D97" s="5">
        <f t="shared" si="5"/>
        <v>756.33333333333337</v>
      </c>
      <c r="E97" s="5">
        <f t="shared" si="6"/>
        <v>234.66666666666663</v>
      </c>
      <c r="F97" s="5">
        <f t="shared" si="7"/>
        <v>234.66666666666663</v>
      </c>
      <c r="G97" s="2">
        <f t="shared" si="8"/>
        <v>55068.444444444423</v>
      </c>
      <c r="H97" s="1">
        <f t="shared" si="9"/>
        <v>0.2367978472922973</v>
      </c>
    </row>
    <row r="98" spans="1:8" x14ac:dyDescent="0.25">
      <c r="A98">
        <v>2021</v>
      </c>
      <c r="B98" t="s">
        <v>7</v>
      </c>
      <c r="C98">
        <v>917</v>
      </c>
      <c r="D98" s="5">
        <f t="shared" si="5"/>
        <v>887.33333333333337</v>
      </c>
      <c r="E98" s="5">
        <f t="shared" si="6"/>
        <v>29.666666666666629</v>
      </c>
      <c r="F98" s="5">
        <f t="shared" si="7"/>
        <v>29.666666666666629</v>
      </c>
      <c r="G98" s="2">
        <f t="shared" si="8"/>
        <v>880.11111111110881</v>
      </c>
      <c r="H98" s="1">
        <f t="shared" si="9"/>
        <v>3.2351872046528493E-2</v>
      </c>
    </row>
    <row r="99" spans="1:8" x14ac:dyDescent="0.25">
      <c r="A99">
        <v>2021</v>
      </c>
      <c r="B99" t="s">
        <v>6</v>
      </c>
      <c r="C99">
        <v>659</v>
      </c>
      <c r="D99" s="5">
        <f t="shared" si="5"/>
        <v>941.33333333333337</v>
      </c>
      <c r="E99" s="5">
        <f t="shared" si="6"/>
        <v>-282.33333333333337</v>
      </c>
      <c r="F99" s="5">
        <f t="shared" si="7"/>
        <v>282.33333333333337</v>
      </c>
      <c r="G99" s="2">
        <f t="shared" si="8"/>
        <v>79712.111111111139</v>
      </c>
      <c r="H99" s="1">
        <f t="shared" si="9"/>
        <v>0.42842690945877598</v>
      </c>
    </row>
    <row r="100" spans="1:8" x14ac:dyDescent="0.25">
      <c r="A100">
        <v>2021</v>
      </c>
      <c r="B100" t="s">
        <v>5</v>
      </c>
      <c r="C100">
        <v>571</v>
      </c>
      <c r="D100" s="5">
        <f t="shared" si="5"/>
        <v>855.66666666666663</v>
      </c>
      <c r="E100" s="5">
        <f t="shared" si="6"/>
        <v>-284.66666666666663</v>
      </c>
      <c r="F100" s="5">
        <f t="shared" si="7"/>
        <v>284.66666666666663</v>
      </c>
      <c r="G100" s="2">
        <f t="shared" si="8"/>
        <v>81035.111111111095</v>
      </c>
      <c r="H100" s="1">
        <f t="shared" si="9"/>
        <v>0.49854057209573838</v>
      </c>
    </row>
    <row r="101" spans="1:8" x14ac:dyDescent="0.25">
      <c r="A101">
        <v>2021</v>
      </c>
      <c r="B101" t="s">
        <v>4</v>
      </c>
      <c r="C101">
        <v>933</v>
      </c>
      <c r="D101" s="5">
        <f t="shared" si="5"/>
        <v>715.66666666666663</v>
      </c>
      <c r="E101" s="5">
        <f t="shared" si="6"/>
        <v>217.33333333333337</v>
      </c>
      <c r="F101" s="5">
        <f t="shared" si="7"/>
        <v>217.33333333333337</v>
      </c>
      <c r="G101" s="2">
        <f t="shared" si="8"/>
        <v>47233.777777777796</v>
      </c>
      <c r="H101" s="1">
        <f t="shared" si="9"/>
        <v>0.23294033583422655</v>
      </c>
    </row>
    <row r="102" spans="1:8" x14ac:dyDescent="0.25">
      <c r="A102">
        <v>2021</v>
      </c>
      <c r="B102" t="s">
        <v>3</v>
      </c>
      <c r="C102">
        <v>773</v>
      </c>
      <c r="D102" s="5">
        <f t="shared" si="5"/>
        <v>721</v>
      </c>
      <c r="E102" s="5">
        <f t="shared" si="6"/>
        <v>52</v>
      </c>
      <c r="F102" s="5">
        <f t="shared" si="7"/>
        <v>52</v>
      </c>
      <c r="G102" s="2">
        <f t="shared" si="8"/>
        <v>2704</v>
      </c>
      <c r="H102" s="1">
        <f t="shared" si="9"/>
        <v>6.7270375161707627E-2</v>
      </c>
    </row>
    <row r="103" spans="1:8" x14ac:dyDescent="0.25">
      <c r="A103">
        <v>2021</v>
      </c>
      <c r="B103" t="s">
        <v>2</v>
      </c>
      <c r="C103">
        <v>744</v>
      </c>
      <c r="D103" s="5">
        <f t="shared" si="5"/>
        <v>759</v>
      </c>
      <c r="E103" s="5">
        <f t="shared" si="6"/>
        <v>-15</v>
      </c>
      <c r="F103" s="5">
        <f t="shared" si="7"/>
        <v>15</v>
      </c>
      <c r="G103" s="2">
        <f t="shared" si="8"/>
        <v>225</v>
      </c>
      <c r="H103" s="1">
        <f t="shared" si="9"/>
        <v>2.0161290322580645E-2</v>
      </c>
    </row>
    <row r="104" spans="1:8" x14ac:dyDescent="0.25">
      <c r="A104">
        <v>2021</v>
      </c>
      <c r="B104" t="s">
        <v>1</v>
      </c>
      <c r="C104">
        <v>964</v>
      </c>
      <c r="D104" s="5">
        <f t="shared" si="5"/>
        <v>816.66666666666663</v>
      </c>
      <c r="E104" s="5">
        <f t="shared" si="6"/>
        <v>147.33333333333337</v>
      </c>
      <c r="F104" s="5">
        <f t="shared" si="7"/>
        <v>147.33333333333337</v>
      </c>
      <c r="G104" s="2">
        <f t="shared" si="8"/>
        <v>21707.111111111124</v>
      </c>
      <c r="H104" s="1">
        <f t="shared" si="9"/>
        <v>0.15283540802213005</v>
      </c>
    </row>
    <row r="105" spans="1:8" x14ac:dyDescent="0.25">
      <c r="A105">
        <v>2021</v>
      </c>
      <c r="B105" t="s">
        <v>0</v>
      </c>
      <c r="C105">
        <v>852</v>
      </c>
      <c r="D105" s="5">
        <f t="shared" si="5"/>
        <v>827</v>
      </c>
      <c r="E105" s="5">
        <f t="shared" si="6"/>
        <v>25</v>
      </c>
      <c r="F105" s="5">
        <f t="shared" si="7"/>
        <v>25</v>
      </c>
      <c r="G105" s="2">
        <f t="shared" si="8"/>
        <v>625</v>
      </c>
      <c r="H105" s="1">
        <f t="shared" si="9"/>
        <v>2.9342723004694836E-2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J3" sqref="J3:J6"/>
    </sheetView>
  </sheetViews>
  <sheetFormatPr defaultRowHeight="15" x14ac:dyDescent="0.25"/>
  <cols>
    <col min="3" max="3" width="10" bestFit="1" customWidth="1"/>
    <col min="4" max="4" width="8.42578125" bestFit="1" customWidth="1"/>
    <col min="5" max="5" width="14.85546875" bestFit="1" customWidth="1"/>
    <col min="6" max="6" width="13.85546875" bestFit="1" customWidth="1"/>
    <col min="7" max="7" width="21.85546875" bestFit="1" customWidth="1"/>
    <col min="8" max="8" width="21.42578125" bestFit="1" customWidth="1"/>
    <col min="10" max="10" width="33.85546875" bestFit="1" customWidth="1"/>
    <col min="11" max="11" width="19.42578125" bestFit="1" customWidth="1"/>
  </cols>
  <sheetData>
    <row r="1" spans="1:11" x14ac:dyDescent="0.25">
      <c r="A1" t="s">
        <v>54</v>
      </c>
      <c r="B1" t="s">
        <v>53</v>
      </c>
      <c r="C1" t="s">
        <v>52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11" x14ac:dyDescent="0.25">
      <c r="A2">
        <v>2020</v>
      </c>
      <c r="B2" t="s">
        <v>51</v>
      </c>
      <c r="C2">
        <v>915</v>
      </c>
      <c r="D2" t="e">
        <v>#N/A</v>
      </c>
    </row>
    <row r="3" spans="1:11" x14ac:dyDescent="0.25">
      <c r="A3">
        <v>2020</v>
      </c>
      <c r="B3" t="s">
        <v>50</v>
      </c>
      <c r="C3">
        <v>913</v>
      </c>
      <c r="D3">
        <f>C2</f>
        <v>915</v>
      </c>
      <c r="E3" s="5">
        <f>C3-D3</f>
        <v>-2</v>
      </c>
      <c r="F3" s="5">
        <f>ABS(E3)</f>
        <v>2</v>
      </c>
      <c r="G3" s="2">
        <f>F3^2</f>
        <v>4</v>
      </c>
      <c r="H3" s="1">
        <f>F3/C3</f>
        <v>2.1905805038335158E-3</v>
      </c>
      <c r="J3" t="s">
        <v>60</v>
      </c>
    </row>
    <row r="4" spans="1:11" x14ac:dyDescent="0.25">
      <c r="A4">
        <v>2020</v>
      </c>
      <c r="B4" t="s">
        <v>49</v>
      </c>
      <c r="C4">
        <v>571</v>
      </c>
      <c r="D4">
        <f t="shared" ref="D4:D35" si="0">0.7*C3+0.3*D3</f>
        <v>913.59999999999991</v>
      </c>
      <c r="E4" s="5">
        <f t="shared" ref="E4:E67" si="1">C4-D4</f>
        <v>-342.59999999999991</v>
      </c>
      <c r="F4" s="5">
        <f t="shared" ref="F4:F67" si="2">ABS(E4)</f>
        <v>342.59999999999991</v>
      </c>
      <c r="G4" s="2">
        <f t="shared" ref="G4:G67" si="3">F4^2</f>
        <v>117374.75999999994</v>
      </c>
      <c r="H4" s="1">
        <f t="shared" ref="H4:H67" si="4">F4/C4</f>
        <v>0.59999999999999987</v>
      </c>
      <c r="J4" t="s">
        <v>61</v>
      </c>
      <c r="K4" s="5">
        <f>AVERAGE(F3:F105)</f>
        <v>135.54960417414799</v>
      </c>
    </row>
    <row r="5" spans="1:11" x14ac:dyDescent="0.25">
      <c r="A5">
        <v>2020</v>
      </c>
      <c r="B5" t="s">
        <v>48</v>
      </c>
      <c r="C5">
        <v>761</v>
      </c>
      <c r="D5">
        <f t="shared" si="0"/>
        <v>673.78</v>
      </c>
      <c r="E5" s="5">
        <f t="shared" si="1"/>
        <v>87.220000000000027</v>
      </c>
      <c r="F5" s="5">
        <f t="shared" si="2"/>
        <v>87.220000000000027</v>
      </c>
      <c r="G5" s="2">
        <f t="shared" si="3"/>
        <v>7607.3284000000049</v>
      </c>
      <c r="H5" s="1">
        <f t="shared" si="4"/>
        <v>0.11461235216819977</v>
      </c>
      <c r="J5" t="s">
        <v>62</v>
      </c>
      <c r="K5" s="3">
        <f>AVERAGE(G3:G105)</f>
        <v>26124.129831574577</v>
      </c>
    </row>
    <row r="6" spans="1:11" x14ac:dyDescent="0.25">
      <c r="A6">
        <v>2020</v>
      </c>
      <c r="B6" t="s">
        <v>47</v>
      </c>
      <c r="C6">
        <v>818</v>
      </c>
      <c r="D6">
        <f t="shared" si="0"/>
        <v>734.83399999999995</v>
      </c>
      <c r="E6" s="5">
        <f t="shared" si="1"/>
        <v>83.166000000000054</v>
      </c>
      <c r="F6" s="5">
        <f t="shared" si="2"/>
        <v>83.166000000000054</v>
      </c>
      <c r="G6" s="2">
        <f t="shared" si="3"/>
        <v>6916.5835560000087</v>
      </c>
      <c r="H6" s="1">
        <f t="shared" si="4"/>
        <v>0.10166992665036681</v>
      </c>
      <c r="J6" t="s">
        <v>63</v>
      </c>
      <c r="K6" s="4">
        <f>AVERAGE(H3:H105)</f>
        <v>0.17983300889258988</v>
      </c>
    </row>
    <row r="7" spans="1:11" x14ac:dyDescent="0.25">
      <c r="A7">
        <v>2020</v>
      </c>
      <c r="B7" t="s">
        <v>46</v>
      </c>
      <c r="C7">
        <v>973</v>
      </c>
      <c r="D7">
        <f t="shared" si="0"/>
        <v>793.0501999999999</v>
      </c>
      <c r="E7" s="5">
        <f t="shared" si="1"/>
        <v>179.9498000000001</v>
      </c>
      <c r="F7" s="5">
        <f t="shared" si="2"/>
        <v>179.9498000000001</v>
      </c>
      <c r="G7" s="2">
        <f t="shared" si="3"/>
        <v>32381.930520040034</v>
      </c>
      <c r="H7" s="1">
        <f t="shared" si="4"/>
        <v>0.18494326824254892</v>
      </c>
    </row>
    <row r="8" spans="1:11" x14ac:dyDescent="0.25">
      <c r="A8">
        <v>2020</v>
      </c>
      <c r="B8" t="s">
        <v>45</v>
      </c>
      <c r="C8">
        <v>751</v>
      </c>
      <c r="D8">
        <f t="shared" si="0"/>
        <v>919.01505999999983</v>
      </c>
      <c r="E8" s="5">
        <f t="shared" si="1"/>
        <v>-168.01505999999983</v>
      </c>
      <c r="F8" s="5">
        <f t="shared" si="2"/>
        <v>168.01505999999983</v>
      </c>
      <c r="G8" s="2">
        <f t="shared" si="3"/>
        <v>28229.060386803543</v>
      </c>
      <c r="H8" s="1">
        <f t="shared" si="4"/>
        <v>0.2237217842876163</v>
      </c>
    </row>
    <row r="9" spans="1:11" x14ac:dyDescent="0.25">
      <c r="A9">
        <v>2020</v>
      </c>
      <c r="B9" t="s">
        <v>44</v>
      </c>
      <c r="C9">
        <v>595</v>
      </c>
      <c r="D9">
        <f t="shared" si="0"/>
        <v>801.40451799999983</v>
      </c>
      <c r="E9" s="5">
        <f t="shared" si="1"/>
        <v>-206.40451799999983</v>
      </c>
      <c r="F9" s="5">
        <f t="shared" si="2"/>
        <v>206.40451799999983</v>
      </c>
      <c r="G9" s="2">
        <f t="shared" si="3"/>
        <v>42602.825050812251</v>
      </c>
      <c r="H9" s="1">
        <f t="shared" si="4"/>
        <v>0.34689834957983162</v>
      </c>
      <c r="J9" t="s">
        <v>66</v>
      </c>
      <c r="K9" s="4">
        <f>100%-K6</f>
        <v>0.82016699110741009</v>
      </c>
    </row>
    <row r="10" spans="1:11" x14ac:dyDescent="0.25">
      <c r="A10">
        <v>2020</v>
      </c>
      <c r="B10" t="s">
        <v>43</v>
      </c>
      <c r="C10">
        <v>581</v>
      </c>
      <c r="D10">
        <f t="shared" si="0"/>
        <v>656.92135539999992</v>
      </c>
      <c r="E10" s="5">
        <f t="shared" si="1"/>
        <v>-75.921355399999925</v>
      </c>
      <c r="F10" s="5">
        <f t="shared" si="2"/>
        <v>75.921355399999925</v>
      </c>
      <c r="G10" s="2">
        <f t="shared" si="3"/>
        <v>5764.0522057730977</v>
      </c>
      <c r="H10" s="1">
        <f t="shared" si="4"/>
        <v>0.13067358932874343</v>
      </c>
    </row>
    <row r="11" spans="1:11" x14ac:dyDescent="0.25">
      <c r="A11">
        <v>2020</v>
      </c>
      <c r="B11" t="s">
        <v>42</v>
      </c>
      <c r="C11">
        <v>894</v>
      </c>
      <c r="D11">
        <f t="shared" si="0"/>
        <v>603.77640661999999</v>
      </c>
      <c r="E11" s="5">
        <f t="shared" si="1"/>
        <v>290.22359338000001</v>
      </c>
      <c r="F11" s="5">
        <f t="shared" si="2"/>
        <v>290.22359338000001</v>
      </c>
      <c r="G11" s="2">
        <f t="shared" si="3"/>
        <v>84229.734154399586</v>
      </c>
      <c r="H11" s="1">
        <f t="shared" si="4"/>
        <v>0.32463489192393735</v>
      </c>
    </row>
    <row r="12" spans="1:11" x14ac:dyDescent="0.25">
      <c r="A12">
        <v>2020</v>
      </c>
      <c r="B12" t="s">
        <v>41</v>
      </c>
      <c r="C12">
        <v>802</v>
      </c>
      <c r="D12">
        <f t="shared" si="0"/>
        <v>806.93292198599988</v>
      </c>
      <c r="E12" s="5">
        <f t="shared" si="1"/>
        <v>-4.932921985999883</v>
      </c>
      <c r="F12" s="5">
        <f t="shared" si="2"/>
        <v>4.932921985999883</v>
      </c>
      <c r="G12" s="2">
        <f t="shared" si="3"/>
        <v>24.33371931996103</v>
      </c>
      <c r="H12" s="1">
        <f t="shared" si="4"/>
        <v>6.150775543640752E-3</v>
      </c>
    </row>
    <row r="13" spans="1:11" x14ac:dyDescent="0.25">
      <c r="A13">
        <v>2020</v>
      </c>
      <c r="B13" t="s">
        <v>40</v>
      </c>
      <c r="C13">
        <v>653</v>
      </c>
      <c r="D13">
        <f t="shared" si="0"/>
        <v>803.47987659579996</v>
      </c>
      <c r="E13" s="5">
        <f t="shared" si="1"/>
        <v>-150.47987659579996</v>
      </c>
      <c r="F13" s="5">
        <f t="shared" si="2"/>
        <v>150.47987659579996</v>
      </c>
      <c r="G13" s="2">
        <f t="shared" si="3"/>
        <v>22644.193260287186</v>
      </c>
      <c r="H13" s="1">
        <f t="shared" si="4"/>
        <v>0.23044391515436441</v>
      </c>
    </row>
    <row r="14" spans="1:11" x14ac:dyDescent="0.25">
      <c r="A14">
        <v>2020</v>
      </c>
      <c r="B14" t="s">
        <v>39</v>
      </c>
      <c r="C14">
        <v>551</v>
      </c>
      <c r="D14">
        <f t="shared" si="0"/>
        <v>698.14396297873998</v>
      </c>
      <c r="E14" s="5">
        <f t="shared" si="1"/>
        <v>-147.14396297873998</v>
      </c>
      <c r="F14" s="5">
        <f t="shared" si="2"/>
        <v>147.14396297873998</v>
      </c>
      <c r="G14" s="2">
        <f t="shared" si="3"/>
        <v>21651.345841088802</v>
      </c>
      <c r="H14" s="1">
        <f t="shared" si="4"/>
        <v>0.26704893462566237</v>
      </c>
    </row>
    <row r="15" spans="1:11" x14ac:dyDescent="0.25">
      <c r="A15">
        <v>2020</v>
      </c>
      <c r="B15" t="s">
        <v>38</v>
      </c>
      <c r="C15">
        <v>664</v>
      </c>
      <c r="D15">
        <f t="shared" si="0"/>
        <v>595.14318889362198</v>
      </c>
      <c r="E15" s="5">
        <f t="shared" si="1"/>
        <v>68.856811106378018</v>
      </c>
      <c r="F15" s="5">
        <f t="shared" si="2"/>
        <v>68.856811106378018</v>
      </c>
      <c r="G15" s="2">
        <f t="shared" si="3"/>
        <v>4741.260435739423</v>
      </c>
      <c r="H15" s="1">
        <f t="shared" si="4"/>
        <v>0.10370001672647292</v>
      </c>
    </row>
    <row r="16" spans="1:11" x14ac:dyDescent="0.25">
      <c r="A16">
        <v>2020</v>
      </c>
      <c r="B16" t="s">
        <v>37</v>
      </c>
      <c r="C16">
        <v>742</v>
      </c>
      <c r="D16">
        <f t="shared" si="0"/>
        <v>643.34295666808657</v>
      </c>
      <c r="E16" s="5">
        <f t="shared" si="1"/>
        <v>98.657043331913428</v>
      </c>
      <c r="F16" s="5">
        <f t="shared" si="2"/>
        <v>98.657043331913428</v>
      </c>
      <c r="G16" s="2">
        <f t="shared" si="3"/>
        <v>9733.2121989950447</v>
      </c>
      <c r="H16" s="1">
        <f t="shared" si="4"/>
        <v>0.13296097484085367</v>
      </c>
    </row>
    <row r="17" spans="1:8" x14ac:dyDescent="0.25">
      <c r="A17">
        <v>2020</v>
      </c>
      <c r="B17" t="s">
        <v>36</v>
      </c>
      <c r="C17">
        <v>957</v>
      </c>
      <c r="D17">
        <f t="shared" si="0"/>
        <v>712.40288700042595</v>
      </c>
      <c r="E17" s="5">
        <f t="shared" si="1"/>
        <v>244.59711299957405</v>
      </c>
      <c r="F17" s="5">
        <f t="shared" si="2"/>
        <v>244.59711299957405</v>
      </c>
      <c r="G17" s="2">
        <f t="shared" si="3"/>
        <v>59827.747687726398</v>
      </c>
      <c r="H17" s="1">
        <f t="shared" si="4"/>
        <v>0.25558736990551101</v>
      </c>
    </row>
    <row r="18" spans="1:8" x14ac:dyDescent="0.25">
      <c r="A18">
        <v>2020</v>
      </c>
      <c r="B18" t="s">
        <v>35</v>
      </c>
      <c r="C18">
        <v>758</v>
      </c>
      <c r="D18">
        <f t="shared" si="0"/>
        <v>883.62086610012773</v>
      </c>
      <c r="E18" s="5">
        <f t="shared" si="1"/>
        <v>-125.62086610012773</v>
      </c>
      <c r="F18" s="5">
        <f t="shared" si="2"/>
        <v>125.62086610012773</v>
      </c>
      <c r="G18" s="2">
        <f t="shared" si="3"/>
        <v>15780.601999746219</v>
      </c>
      <c r="H18" s="1">
        <f t="shared" si="4"/>
        <v>0.16572673627985188</v>
      </c>
    </row>
    <row r="19" spans="1:8" x14ac:dyDescent="0.25">
      <c r="A19">
        <v>2020</v>
      </c>
      <c r="B19" t="s">
        <v>34</v>
      </c>
      <c r="C19">
        <v>958</v>
      </c>
      <c r="D19">
        <f t="shared" si="0"/>
        <v>795.68625983003835</v>
      </c>
      <c r="E19" s="5">
        <f t="shared" si="1"/>
        <v>162.31374016996165</v>
      </c>
      <c r="F19" s="5">
        <f t="shared" si="2"/>
        <v>162.31374016996165</v>
      </c>
      <c r="G19" s="2">
        <f t="shared" si="3"/>
        <v>26345.75024796182</v>
      </c>
      <c r="H19" s="1">
        <f t="shared" si="4"/>
        <v>0.16942979140914577</v>
      </c>
    </row>
    <row r="20" spans="1:8" x14ac:dyDescent="0.25">
      <c r="A20">
        <v>2020</v>
      </c>
      <c r="B20" t="s">
        <v>33</v>
      </c>
      <c r="C20">
        <v>758</v>
      </c>
      <c r="D20">
        <f t="shared" si="0"/>
        <v>909.30587794901135</v>
      </c>
      <c r="E20" s="5">
        <f t="shared" si="1"/>
        <v>-151.30587794901135</v>
      </c>
      <c r="F20" s="5">
        <f t="shared" si="2"/>
        <v>151.30587794901135</v>
      </c>
      <c r="G20" s="2">
        <f t="shared" si="3"/>
        <v>22893.46870192112</v>
      </c>
      <c r="H20" s="1">
        <f t="shared" si="4"/>
        <v>0.1996119761860308</v>
      </c>
    </row>
    <row r="21" spans="1:8" x14ac:dyDescent="0.25">
      <c r="A21">
        <v>2020</v>
      </c>
      <c r="B21" t="s">
        <v>32</v>
      </c>
      <c r="C21">
        <v>880</v>
      </c>
      <c r="D21">
        <f t="shared" si="0"/>
        <v>803.39176338470338</v>
      </c>
      <c r="E21" s="5">
        <f t="shared" si="1"/>
        <v>76.608236615296619</v>
      </c>
      <c r="F21" s="5">
        <f t="shared" si="2"/>
        <v>76.608236615296619</v>
      </c>
      <c r="G21" s="2">
        <f t="shared" si="3"/>
        <v>5868.8219173052739</v>
      </c>
      <c r="H21" s="1">
        <f t="shared" si="4"/>
        <v>8.7054814335564334E-2</v>
      </c>
    </row>
    <row r="22" spans="1:8" x14ac:dyDescent="0.25">
      <c r="A22">
        <v>2020</v>
      </c>
      <c r="B22" t="s">
        <v>31</v>
      </c>
      <c r="C22">
        <v>772</v>
      </c>
      <c r="D22">
        <f t="shared" si="0"/>
        <v>857.01752901541101</v>
      </c>
      <c r="E22" s="5">
        <f t="shared" si="1"/>
        <v>-85.017529015411014</v>
      </c>
      <c r="F22" s="5">
        <f t="shared" si="2"/>
        <v>85.017529015411014</v>
      </c>
      <c r="G22" s="2">
        <f t="shared" si="3"/>
        <v>7227.9802398862539</v>
      </c>
      <c r="H22" s="1">
        <f t="shared" si="4"/>
        <v>0.11012633292151686</v>
      </c>
    </row>
    <row r="23" spans="1:8" x14ac:dyDescent="0.25">
      <c r="A23">
        <v>2020</v>
      </c>
      <c r="B23" t="s">
        <v>30</v>
      </c>
      <c r="C23">
        <v>961</v>
      </c>
      <c r="D23">
        <f t="shared" si="0"/>
        <v>797.5052587046232</v>
      </c>
      <c r="E23" s="5">
        <f t="shared" si="1"/>
        <v>163.4947412953768</v>
      </c>
      <c r="F23" s="5">
        <f t="shared" si="2"/>
        <v>163.4947412953768</v>
      </c>
      <c r="G23" s="2">
        <f t="shared" si="3"/>
        <v>26730.530431242187</v>
      </c>
      <c r="H23" s="1">
        <f t="shared" si="4"/>
        <v>0.17012980363722871</v>
      </c>
    </row>
    <row r="24" spans="1:8" x14ac:dyDescent="0.25">
      <c r="A24">
        <v>2020</v>
      </c>
      <c r="B24" t="s">
        <v>29</v>
      </c>
      <c r="C24">
        <v>764</v>
      </c>
      <c r="D24">
        <f t="shared" si="0"/>
        <v>911.95157761138694</v>
      </c>
      <c r="E24" s="5">
        <f t="shared" si="1"/>
        <v>-147.95157761138694</v>
      </c>
      <c r="F24" s="5">
        <f t="shared" si="2"/>
        <v>147.95157761138694</v>
      </c>
      <c r="G24" s="2">
        <f t="shared" si="3"/>
        <v>21889.669317698252</v>
      </c>
      <c r="H24" s="1">
        <f t="shared" si="4"/>
        <v>0.19365389739710331</v>
      </c>
    </row>
    <row r="25" spans="1:8" x14ac:dyDescent="0.25">
      <c r="A25">
        <v>2020</v>
      </c>
      <c r="B25" t="s">
        <v>28</v>
      </c>
      <c r="C25">
        <v>620</v>
      </c>
      <c r="D25">
        <f t="shared" si="0"/>
        <v>808.3854732834161</v>
      </c>
      <c r="E25" s="5">
        <f t="shared" si="1"/>
        <v>-188.3854732834161</v>
      </c>
      <c r="F25" s="5">
        <f t="shared" si="2"/>
        <v>188.3854732834161</v>
      </c>
      <c r="G25" s="2">
        <f t="shared" si="3"/>
        <v>35489.086544216683</v>
      </c>
      <c r="H25" s="1">
        <f t="shared" si="4"/>
        <v>0.30384753755389693</v>
      </c>
    </row>
    <row r="26" spans="1:8" x14ac:dyDescent="0.25">
      <c r="A26">
        <v>2020</v>
      </c>
      <c r="B26" t="s">
        <v>27</v>
      </c>
      <c r="C26">
        <v>763</v>
      </c>
      <c r="D26">
        <f t="shared" si="0"/>
        <v>676.51564198502479</v>
      </c>
      <c r="E26" s="5">
        <f t="shared" si="1"/>
        <v>86.484358014975214</v>
      </c>
      <c r="F26" s="5">
        <f t="shared" si="2"/>
        <v>86.484358014975214</v>
      </c>
      <c r="G26" s="2">
        <f t="shared" si="3"/>
        <v>7479.5441812624076</v>
      </c>
      <c r="H26" s="1">
        <f t="shared" si="4"/>
        <v>0.1133477824573725</v>
      </c>
    </row>
    <row r="27" spans="1:8" x14ac:dyDescent="0.25">
      <c r="A27">
        <v>2020</v>
      </c>
      <c r="B27" t="s">
        <v>26</v>
      </c>
      <c r="C27">
        <v>984</v>
      </c>
      <c r="D27">
        <f t="shared" si="0"/>
        <v>737.0546925955075</v>
      </c>
      <c r="E27" s="5">
        <f t="shared" si="1"/>
        <v>246.9453074044925</v>
      </c>
      <c r="F27" s="5">
        <f t="shared" si="2"/>
        <v>246.9453074044925</v>
      </c>
      <c r="G27" s="2">
        <f t="shared" si="3"/>
        <v>60981.984849099295</v>
      </c>
      <c r="H27" s="1">
        <f t="shared" si="4"/>
        <v>0.25096067825659807</v>
      </c>
    </row>
    <row r="28" spans="1:8" x14ac:dyDescent="0.25">
      <c r="A28">
        <v>2020</v>
      </c>
      <c r="B28" t="s">
        <v>25</v>
      </c>
      <c r="C28">
        <v>550</v>
      </c>
      <c r="D28">
        <f t="shared" si="0"/>
        <v>909.91640777865223</v>
      </c>
      <c r="E28" s="5">
        <f t="shared" si="1"/>
        <v>-359.91640777865223</v>
      </c>
      <c r="F28" s="5">
        <f t="shared" si="2"/>
        <v>359.91640777865223</v>
      </c>
      <c r="G28" s="2">
        <f t="shared" si="3"/>
        <v>129539.82058828908</v>
      </c>
      <c r="H28" s="1">
        <f t="shared" si="4"/>
        <v>0.6543934686884586</v>
      </c>
    </row>
    <row r="29" spans="1:8" x14ac:dyDescent="0.25">
      <c r="A29">
        <v>2020</v>
      </c>
      <c r="B29" t="s">
        <v>24</v>
      </c>
      <c r="C29">
        <v>801</v>
      </c>
      <c r="D29">
        <f t="shared" si="0"/>
        <v>657.97492233359571</v>
      </c>
      <c r="E29" s="5">
        <f t="shared" si="1"/>
        <v>143.02507766640429</v>
      </c>
      <c r="F29" s="5">
        <f t="shared" si="2"/>
        <v>143.02507766640429</v>
      </c>
      <c r="G29" s="2">
        <f t="shared" si="3"/>
        <v>20456.172841480977</v>
      </c>
      <c r="H29" s="1">
        <f t="shared" si="4"/>
        <v>0.17855814939626002</v>
      </c>
    </row>
    <row r="30" spans="1:8" x14ac:dyDescent="0.25">
      <c r="A30">
        <v>2020</v>
      </c>
      <c r="B30" t="s">
        <v>23</v>
      </c>
      <c r="C30">
        <v>726</v>
      </c>
      <c r="D30">
        <f t="shared" si="0"/>
        <v>758.09247670007858</v>
      </c>
      <c r="E30" s="5">
        <f t="shared" si="1"/>
        <v>-32.092476700078578</v>
      </c>
      <c r="F30" s="5">
        <f t="shared" si="2"/>
        <v>32.092476700078578</v>
      </c>
      <c r="G30" s="2">
        <f t="shared" si="3"/>
        <v>1029.9270607450865</v>
      </c>
      <c r="H30" s="1">
        <f t="shared" si="4"/>
        <v>4.4204513360989774E-2</v>
      </c>
    </row>
    <row r="31" spans="1:8" x14ac:dyDescent="0.25">
      <c r="A31">
        <v>2020</v>
      </c>
      <c r="B31" t="s">
        <v>22</v>
      </c>
      <c r="C31">
        <v>789</v>
      </c>
      <c r="D31">
        <f t="shared" si="0"/>
        <v>735.62774301002355</v>
      </c>
      <c r="E31" s="5">
        <f t="shared" si="1"/>
        <v>53.372256989976449</v>
      </c>
      <c r="F31" s="5">
        <f t="shared" si="2"/>
        <v>53.372256989976449</v>
      </c>
      <c r="G31" s="2">
        <f t="shared" si="3"/>
        <v>2848.5978162040901</v>
      </c>
      <c r="H31" s="1">
        <f t="shared" si="4"/>
        <v>6.7645446121643152E-2</v>
      </c>
    </row>
    <row r="32" spans="1:8" x14ac:dyDescent="0.25">
      <c r="A32">
        <v>2020</v>
      </c>
      <c r="B32" t="s">
        <v>21</v>
      </c>
      <c r="C32">
        <v>800</v>
      </c>
      <c r="D32">
        <f t="shared" si="0"/>
        <v>772.98832290300697</v>
      </c>
      <c r="E32" s="5">
        <f t="shared" si="1"/>
        <v>27.011677096993026</v>
      </c>
      <c r="F32" s="5">
        <f t="shared" si="2"/>
        <v>27.011677096993026</v>
      </c>
      <c r="G32" s="2">
        <f t="shared" si="3"/>
        <v>729.63069959221752</v>
      </c>
      <c r="H32" s="1">
        <f t="shared" si="4"/>
        <v>3.3764596371241282E-2</v>
      </c>
    </row>
    <row r="33" spans="1:8" x14ac:dyDescent="0.25">
      <c r="A33">
        <v>2020</v>
      </c>
      <c r="B33" t="s">
        <v>20</v>
      </c>
      <c r="C33">
        <v>754</v>
      </c>
      <c r="D33">
        <f t="shared" si="0"/>
        <v>791.89649687090207</v>
      </c>
      <c r="E33" s="5">
        <f t="shared" si="1"/>
        <v>-37.89649687090207</v>
      </c>
      <c r="F33" s="5">
        <f t="shared" si="2"/>
        <v>37.89649687090207</v>
      </c>
      <c r="G33" s="2">
        <f t="shared" si="3"/>
        <v>1436.1444750862904</v>
      </c>
      <c r="H33" s="1">
        <f t="shared" si="4"/>
        <v>5.0260605929578345E-2</v>
      </c>
    </row>
    <row r="34" spans="1:8" x14ac:dyDescent="0.25">
      <c r="A34">
        <v>2020</v>
      </c>
      <c r="B34" t="s">
        <v>19</v>
      </c>
      <c r="C34">
        <v>914</v>
      </c>
      <c r="D34">
        <f t="shared" si="0"/>
        <v>765.36894906127054</v>
      </c>
      <c r="E34" s="5">
        <f t="shared" si="1"/>
        <v>148.63105093872946</v>
      </c>
      <c r="F34" s="5">
        <f t="shared" si="2"/>
        <v>148.63105093872946</v>
      </c>
      <c r="G34" s="2">
        <f t="shared" si="3"/>
        <v>22091.18930315119</v>
      </c>
      <c r="H34" s="1">
        <f t="shared" si="4"/>
        <v>0.16261602947344581</v>
      </c>
    </row>
    <row r="35" spans="1:8" x14ac:dyDescent="0.25">
      <c r="A35">
        <v>2020</v>
      </c>
      <c r="B35" t="s">
        <v>18</v>
      </c>
      <c r="C35">
        <v>799</v>
      </c>
      <c r="D35">
        <f t="shared" si="0"/>
        <v>869.41068471838116</v>
      </c>
      <c r="E35" s="5">
        <f t="shared" si="1"/>
        <v>-70.410684718381162</v>
      </c>
      <c r="F35" s="5">
        <f t="shared" si="2"/>
        <v>70.410684718381162</v>
      </c>
      <c r="G35" s="2">
        <f t="shared" si="3"/>
        <v>4957.6645225112743</v>
      </c>
      <c r="H35" s="1">
        <f t="shared" si="4"/>
        <v>8.8123510285833748E-2</v>
      </c>
    </row>
    <row r="36" spans="1:8" x14ac:dyDescent="0.25">
      <c r="A36">
        <v>2020</v>
      </c>
      <c r="B36" t="s">
        <v>17</v>
      </c>
      <c r="C36">
        <v>867</v>
      </c>
      <c r="D36">
        <f t="shared" ref="D36:D67" si="5">0.7*C35+0.3*D35</f>
        <v>820.12320541551435</v>
      </c>
      <c r="E36" s="5">
        <f t="shared" si="1"/>
        <v>46.876794584485651</v>
      </c>
      <c r="F36" s="5">
        <f t="shared" si="2"/>
        <v>46.876794584485651</v>
      </c>
      <c r="G36" s="2">
        <f t="shared" si="3"/>
        <v>2197.4338705160635</v>
      </c>
      <c r="H36" s="1">
        <f t="shared" si="4"/>
        <v>5.4067813822936163E-2</v>
      </c>
    </row>
    <row r="37" spans="1:8" x14ac:dyDescent="0.25">
      <c r="A37">
        <v>2020</v>
      </c>
      <c r="B37" t="s">
        <v>16</v>
      </c>
      <c r="C37">
        <v>727</v>
      </c>
      <c r="D37">
        <f t="shared" si="5"/>
        <v>852.93696162465426</v>
      </c>
      <c r="E37" s="5">
        <f t="shared" si="1"/>
        <v>-125.93696162465426</v>
      </c>
      <c r="F37" s="5">
        <f t="shared" si="2"/>
        <v>125.93696162465426</v>
      </c>
      <c r="G37" s="2">
        <f t="shared" si="3"/>
        <v>15860.118303249639</v>
      </c>
      <c r="H37" s="1">
        <f t="shared" si="4"/>
        <v>0.17322828283996458</v>
      </c>
    </row>
    <row r="38" spans="1:8" x14ac:dyDescent="0.25">
      <c r="A38">
        <v>2020</v>
      </c>
      <c r="B38" t="s">
        <v>15</v>
      </c>
      <c r="C38">
        <v>651</v>
      </c>
      <c r="D38">
        <f t="shared" si="5"/>
        <v>764.78108848739623</v>
      </c>
      <c r="E38" s="5">
        <f t="shared" si="1"/>
        <v>-113.78108848739623</v>
      </c>
      <c r="F38" s="5">
        <f t="shared" si="2"/>
        <v>113.78108848739623</v>
      </c>
      <c r="G38" s="2">
        <f t="shared" si="3"/>
        <v>12946.136097376691</v>
      </c>
      <c r="H38" s="1">
        <f t="shared" si="4"/>
        <v>0.1747789377686578</v>
      </c>
    </row>
    <row r="39" spans="1:8" x14ac:dyDescent="0.25">
      <c r="A39">
        <v>2020</v>
      </c>
      <c r="B39" t="s">
        <v>14</v>
      </c>
      <c r="C39">
        <v>923</v>
      </c>
      <c r="D39">
        <f t="shared" si="5"/>
        <v>685.13432654621886</v>
      </c>
      <c r="E39" s="5">
        <f t="shared" si="1"/>
        <v>237.86567345378114</v>
      </c>
      <c r="F39" s="5">
        <f t="shared" si="2"/>
        <v>237.86567345378114</v>
      </c>
      <c r="G39" s="2">
        <f t="shared" si="3"/>
        <v>56580.078607620846</v>
      </c>
      <c r="H39" s="1">
        <f t="shared" si="4"/>
        <v>0.25770928868231974</v>
      </c>
    </row>
    <row r="40" spans="1:8" x14ac:dyDescent="0.25">
      <c r="A40">
        <v>2020</v>
      </c>
      <c r="B40" t="s">
        <v>13</v>
      </c>
      <c r="C40">
        <v>679</v>
      </c>
      <c r="D40">
        <f t="shared" si="5"/>
        <v>851.64029796386558</v>
      </c>
      <c r="E40" s="5">
        <f t="shared" si="1"/>
        <v>-172.64029796386558</v>
      </c>
      <c r="F40" s="5">
        <f t="shared" si="2"/>
        <v>172.64029796386558</v>
      </c>
      <c r="G40" s="2">
        <f t="shared" si="3"/>
        <v>29804.67248105229</v>
      </c>
      <c r="H40" s="1">
        <f t="shared" si="4"/>
        <v>0.25425669803220263</v>
      </c>
    </row>
    <row r="41" spans="1:8" x14ac:dyDescent="0.25">
      <c r="A41">
        <v>2020</v>
      </c>
      <c r="B41" t="s">
        <v>12</v>
      </c>
      <c r="C41">
        <v>828</v>
      </c>
      <c r="D41">
        <f t="shared" si="5"/>
        <v>730.79208938915963</v>
      </c>
      <c r="E41" s="5">
        <f t="shared" si="1"/>
        <v>97.207910610840372</v>
      </c>
      <c r="F41" s="5">
        <f t="shared" si="2"/>
        <v>97.207910610840372</v>
      </c>
      <c r="G41" s="2">
        <f t="shared" si="3"/>
        <v>9449.3778853251315</v>
      </c>
      <c r="H41" s="1">
        <f t="shared" si="4"/>
        <v>0.11740085822565262</v>
      </c>
    </row>
    <row r="42" spans="1:8" x14ac:dyDescent="0.25">
      <c r="A42">
        <v>2020</v>
      </c>
      <c r="B42" t="s">
        <v>11</v>
      </c>
      <c r="C42">
        <v>871</v>
      </c>
      <c r="D42">
        <f t="shared" si="5"/>
        <v>798.83762681674784</v>
      </c>
      <c r="E42" s="5">
        <f t="shared" si="1"/>
        <v>72.162373183252157</v>
      </c>
      <c r="F42" s="5">
        <f t="shared" si="2"/>
        <v>72.162373183252157</v>
      </c>
      <c r="G42" s="2">
        <f t="shared" si="3"/>
        <v>5207.4081034389501</v>
      </c>
      <c r="H42" s="1">
        <f t="shared" si="4"/>
        <v>8.2850026616822225E-2</v>
      </c>
    </row>
    <row r="43" spans="1:8" x14ac:dyDescent="0.25">
      <c r="A43">
        <v>2020</v>
      </c>
      <c r="B43" t="s">
        <v>10</v>
      </c>
      <c r="C43">
        <v>571</v>
      </c>
      <c r="D43">
        <f t="shared" si="5"/>
        <v>849.35128804502426</v>
      </c>
      <c r="E43" s="5">
        <f t="shared" si="1"/>
        <v>-278.35128804502426</v>
      </c>
      <c r="F43" s="5">
        <f t="shared" si="2"/>
        <v>278.35128804502426</v>
      </c>
      <c r="G43" s="2">
        <f t="shared" si="3"/>
        <v>77479.439556324069</v>
      </c>
      <c r="H43" s="1">
        <f t="shared" si="4"/>
        <v>0.48748036435205649</v>
      </c>
    </row>
    <row r="44" spans="1:8" x14ac:dyDescent="0.25">
      <c r="A44">
        <v>2020</v>
      </c>
      <c r="B44" t="s">
        <v>9</v>
      </c>
      <c r="C44">
        <v>781</v>
      </c>
      <c r="D44">
        <f t="shared" si="5"/>
        <v>654.50538641350727</v>
      </c>
      <c r="E44" s="5">
        <f t="shared" si="1"/>
        <v>126.49461358649273</v>
      </c>
      <c r="F44" s="5">
        <f t="shared" si="2"/>
        <v>126.49461358649273</v>
      </c>
      <c r="G44" s="2">
        <f t="shared" si="3"/>
        <v>16000.887266396112</v>
      </c>
      <c r="H44" s="1">
        <f t="shared" si="4"/>
        <v>0.161964934169645</v>
      </c>
    </row>
    <row r="45" spans="1:8" x14ac:dyDescent="0.25">
      <c r="A45">
        <v>2020</v>
      </c>
      <c r="B45" t="s">
        <v>8</v>
      </c>
      <c r="C45">
        <v>801</v>
      </c>
      <c r="D45">
        <f t="shared" si="5"/>
        <v>743.05161592405216</v>
      </c>
      <c r="E45" s="5">
        <f t="shared" si="1"/>
        <v>57.948384075947843</v>
      </c>
      <c r="F45" s="5">
        <f t="shared" si="2"/>
        <v>57.948384075947843</v>
      </c>
      <c r="G45" s="2">
        <f t="shared" si="3"/>
        <v>3358.0152170135657</v>
      </c>
      <c r="H45" s="1">
        <f t="shared" si="4"/>
        <v>7.2345048783954854E-2</v>
      </c>
    </row>
    <row r="46" spans="1:8" x14ac:dyDescent="0.25">
      <c r="A46">
        <v>2020</v>
      </c>
      <c r="B46" t="s">
        <v>7</v>
      </c>
      <c r="C46">
        <v>986</v>
      </c>
      <c r="D46">
        <f t="shared" si="5"/>
        <v>783.61548477721556</v>
      </c>
      <c r="E46" s="5">
        <f t="shared" si="1"/>
        <v>202.38451522278444</v>
      </c>
      <c r="F46" s="5">
        <f t="shared" si="2"/>
        <v>202.38451522278444</v>
      </c>
      <c r="G46" s="2">
        <f t="shared" si="3"/>
        <v>40959.492001961466</v>
      </c>
      <c r="H46" s="1">
        <f t="shared" si="4"/>
        <v>0.20525812902919316</v>
      </c>
    </row>
    <row r="47" spans="1:8" x14ac:dyDescent="0.25">
      <c r="A47">
        <v>2020</v>
      </c>
      <c r="B47" t="s">
        <v>6</v>
      </c>
      <c r="C47">
        <v>627</v>
      </c>
      <c r="D47">
        <f t="shared" si="5"/>
        <v>925.28464543316454</v>
      </c>
      <c r="E47" s="5">
        <f t="shared" si="1"/>
        <v>-298.28464543316454</v>
      </c>
      <c r="F47" s="5">
        <f t="shared" si="2"/>
        <v>298.28464543316454</v>
      </c>
      <c r="G47" s="2">
        <f t="shared" si="3"/>
        <v>88973.729701188684</v>
      </c>
      <c r="H47" s="1">
        <f t="shared" si="4"/>
        <v>0.47573308681525445</v>
      </c>
    </row>
    <row r="48" spans="1:8" x14ac:dyDescent="0.25">
      <c r="A48">
        <v>2020</v>
      </c>
      <c r="B48" t="s">
        <v>5</v>
      </c>
      <c r="C48">
        <v>688</v>
      </c>
      <c r="D48">
        <f t="shared" si="5"/>
        <v>716.48539362994939</v>
      </c>
      <c r="E48" s="5">
        <f t="shared" si="1"/>
        <v>-28.485393629949385</v>
      </c>
      <c r="F48" s="5">
        <f t="shared" si="2"/>
        <v>28.485393629949385</v>
      </c>
      <c r="G48" s="2">
        <f t="shared" si="3"/>
        <v>811.41765025316101</v>
      </c>
      <c r="H48" s="1">
        <f t="shared" si="4"/>
        <v>4.1403188415624105E-2</v>
      </c>
    </row>
    <row r="49" spans="1:8" x14ac:dyDescent="0.25">
      <c r="A49">
        <v>2020</v>
      </c>
      <c r="B49" t="s">
        <v>4</v>
      </c>
      <c r="C49">
        <v>990</v>
      </c>
      <c r="D49">
        <f t="shared" si="5"/>
        <v>696.54561808898484</v>
      </c>
      <c r="E49" s="5">
        <f t="shared" si="1"/>
        <v>293.45438191101516</v>
      </c>
      <c r="F49" s="5">
        <f t="shared" si="2"/>
        <v>293.45438191101516</v>
      </c>
      <c r="G49" s="2">
        <f t="shared" si="3"/>
        <v>86115.474262775941</v>
      </c>
      <c r="H49" s="1">
        <f t="shared" si="4"/>
        <v>0.29641856758688401</v>
      </c>
    </row>
    <row r="50" spans="1:8" x14ac:dyDescent="0.25">
      <c r="A50">
        <v>2020</v>
      </c>
      <c r="B50" t="s">
        <v>3</v>
      </c>
      <c r="C50">
        <v>737</v>
      </c>
      <c r="D50">
        <f t="shared" si="5"/>
        <v>901.96368542669541</v>
      </c>
      <c r="E50" s="5">
        <f t="shared" si="1"/>
        <v>-164.96368542669541</v>
      </c>
      <c r="F50" s="5">
        <f t="shared" si="2"/>
        <v>164.96368542669541</v>
      </c>
      <c r="G50" s="2">
        <f t="shared" si="3"/>
        <v>27213.017509557718</v>
      </c>
      <c r="H50" s="1">
        <f t="shared" si="4"/>
        <v>0.22383132350976309</v>
      </c>
    </row>
    <row r="51" spans="1:8" x14ac:dyDescent="0.25">
      <c r="A51">
        <v>2020</v>
      </c>
      <c r="B51" t="s">
        <v>2</v>
      </c>
      <c r="C51">
        <v>676</v>
      </c>
      <c r="D51">
        <f t="shared" si="5"/>
        <v>786.48910562800859</v>
      </c>
      <c r="E51" s="5">
        <f t="shared" si="1"/>
        <v>-110.48910562800859</v>
      </c>
      <c r="F51" s="5">
        <f t="shared" si="2"/>
        <v>110.48910562800859</v>
      </c>
      <c r="G51" s="2">
        <f t="shared" si="3"/>
        <v>12207.84246247724</v>
      </c>
      <c r="H51" s="1">
        <f t="shared" si="4"/>
        <v>0.16344542252663993</v>
      </c>
    </row>
    <row r="52" spans="1:8" x14ac:dyDescent="0.25">
      <c r="A52">
        <v>2020</v>
      </c>
      <c r="B52" t="s">
        <v>1</v>
      </c>
      <c r="C52">
        <v>651</v>
      </c>
      <c r="D52">
        <f t="shared" si="5"/>
        <v>709.1467316884025</v>
      </c>
      <c r="E52" s="5">
        <f t="shared" si="1"/>
        <v>-58.146731688402497</v>
      </c>
      <c r="F52" s="5">
        <f t="shared" si="2"/>
        <v>58.146731688402497</v>
      </c>
      <c r="G52" s="2">
        <f t="shared" si="3"/>
        <v>3381.042406043071</v>
      </c>
      <c r="H52" s="1">
        <f t="shared" si="4"/>
        <v>8.9319096295549155E-2</v>
      </c>
    </row>
    <row r="53" spans="1:8" x14ac:dyDescent="0.25">
      <c r="A53">
        <v>2020</v>
      </c>
      <c r="B53" t="s">
        <v>0</v>
      </c>
      <c r="C53">
        <v>929</v>
      </c>
      <c r="D53">
        <f t="shared" si="5"/>
        <v>668.4440195065207</v>
      </c>
      <c r="E53" s="5">
        <f t="shared" si="1"/>
        <v>260.5559804934793</v>
      </c>
      <c r="F53" s="5">
        <f t="shared" si="2"/>
        <v>260.5559804934793</v>
      </c>
      <c r="G53" s="2">
        <f t="shared" si="3"/>
        <v>67889.41897091837</v>
      </c>
      <c r="H53" s="1">
        <f t="shared" si="4"/>
        <v>0.28046930085412197</v>
      </c>
    </row>
    <row r="54" spans="1:8" x14ac:dyDescent="0.25">
      <c r="A54">
        <v>2021</v>
      </c>
      <c r="B54" t="s">
        <v>51</v>
      </c>
      <c r="C54">
        <v>709</v>
      </c>
      <c r="D54">
        <f t="shared" si="5"/>
        <v>850.83320585195611</v>
      </c>
      <c r="E54" s="5">
        <f t="shared" si="1"/>
        <v>-141.83320585195611</v>
      </c>
      <c r="F54" s="5">
        <f t="shared" si="2"/>
        <v>141.83320585195611</v>
      </c>
      <c r="G54" s="2">
        <f t="shared" si="3"/>
        <v>20116.658282243356</v>
      </c>
      <c r="H54" s="1">
        <f t="shared" si="4"/>
        <v>0.20004683477003682</v>
      </c>
    </row>
    <row r="55" spans="1:8" x14ac:dyDescent="0.25">
      <c r="A55">
        <v>2021</v>
      </c>
      <c r="B55" t="s">
        <v>50</v>
      </c>
      <c r="C55">
        <v>851</v>
      </c>
      <c r="D55">
        <f t="shared" si="5"/>
        <v>751.54996175558676</v>
      </c>
      <c r="E55" s="5">
        <f t="shared" si="1"/>
        <v>99.450038244413236</v>
      </c>
      <c r="F55" s="5">
        <f t="shared" si="2"/>
        <v>99.450038244413236</v>
      </c>
      <c r="G55" s="2">
        <f t="shared" si="3"/>
        <v>9890.3101068152555</v>
      </c>
      <c r="H55" s="1">
        <f t="shared" si="4"/>
        <v>0.11686255962915774</v>
      </c>
    </row>
    <row r="56" spans="1:8" x14ac:dyDescent="0.25">
      <c r="A56">
        <v>2021</v>
      </c>
      <c r="B56" t="s">
        <v>49</v>
      </c>
      <c r="C56">
        <v>686</v>
      </c>
      <c r="D56">
        <f t="shared" si="5"/>
        <v>821.16498852667598</v>
      </c>
      <c r="E56" s="5">
        <f t="shared" si="1"/>
        <v>-135.16498852667598</v>
      </c>
      <c r="F56" s="5">
        <f t="shared" si="2"/>
        <v>135.16498852667598</v>
      </c>
      <c r="G56" s="2">
        <f t="shared" si="3"/>
        <v>18269.574123416449</v>
      </c>
      <c r="H56" s="1">
        <f t="shared" si="4"/>
        <v>0.19703351097183089</v>
      </c>
    </row>
    <row r="57" spans="1:8" x14ac:dyDescent="0.25">
      <c r="A57">
        <v>2021</v>
      </c>
      <c r="B57" t="s">
        <v>48</v>
      </c>
      <c r="C57">
        <v>854</v>
      </c>
      <c r="D57">
        <f t="shared" si="5"/>
        <v>726.54949655800283</v>
      </c>
      <c r="E57" s="5">
        <f t="shared" si="1"/>
        <v>127.45050344199717</v>
      </c>
      <c r="F57" s="5">
        <f t="shared" si="2"/>
        <v>127.45050344199717</v>
      </c>
      <c r="G57" s="2">
        <f t="shared" si="3"/>
        <v>16243.630827618532</v>
      </c>
      <c r="H57" s="1">
        <f t="shared" si="4"/>
        <v>0.14923946538875546</v>
      </c>
    </row>
    <row r="58" spans="1:8" x14ac:dyDescent="0.25">
      <c r="A58">
        <v>2021</v>
      </c>
      <c r="B58" t="s">
        <v>47</v>
      </c>
      <c r="C58">
        <v>738</v>
      </c>
      <c r="D58">
        <f t="shared" si="5"/>
        <v>815.76484896740078</v>
      </c>
      <c r="E58" s="5">
        <f t="shared" si="1"/>
        <v>-77.764848967400781</v>
      </c>
      <c r="F58" s="5">
        <f t="shared" si="2"/>
        <v>77.764848967400781</v>
      </c>
      <c r="G58" s="2">
        <f t="shared" si="3"/>
        <v>6047.3717349226545</v>
      </c>
      <c r="H58" s="1">
        <f t="shared" si="4"/>
        <v>0.1053724240750688</v>
      </c>
    </row>
    <row r="59" spans="1:8" x14ac:dyDescent="0.25">
      <c r="A59">
        <v>2021</v>
      </c>
      <c r="B59" t="s">
        <v>46</v>
      </c>
      <c r="C59">
        <v>943</v>
      </c>
      <c r="D59">
        <f t="shared" si="5"/>
        <v>761.32945469022025</v>
      </c>
      <c r="E59" s="5">
        <f t="shared" si="1"/>
        <v>181.67054530977975</v>
      </c>
      <c r="F59" s="5">
        <f t="shared" si="2"/>
        <v>181.67054530977975</v>
      </c>
      <c r="G59" s="2">
        <f t="shared" si="3"/>
        <v>33004.187033152739</v>
      </c>
      <c r="H59" s="1">
        <f t="shared" si="4"/>
        <v>0.19265169173889687</v>
      </c>
    </row>
    <row r="60" spans="1:8" x14ac:dyDescent="0.25">
      <c r="A60">
        <v>2021</v>
      </c>
      <c r="B60" t="s">
        <v>45</v>
      </c>
      <c r="C60">
        <v>743</v>
      </c>
      <c r="D60">
        <f t="shared" si="5"/>
        <v>888.49883640706594</v>
      </c>
      <c r="E60" s="5">
        <f t="shared" si="1"/>
        <v>-145.49883640706594</v>
      </c>
      <c r="F60" s="5">
        <f t="shared" si="2"/>
        <v>145.49883640706594</v>
      </c>
      <c r="G60" s="2">
        <f t="shared" si="3"/>
        <v>21169.911395810137</v>
      </c>
      <c r="H60" s="1">
        <f t="shared" si="4"/>
        <v>0.19582615936348041</v>
      </c>
    </row>
    <row r="61" spans="1:8" x14ac:dyDescent="0.25">
      <c r="A61">
        <v>2021</v>
      </c>
      <c r="B61" t="s">
        <v>44</v>
      </c>
      <c r="C61">
        <v>909</v>
      </c>
      <c r="D61">
        <f t="shared" si="5"/>
        <v>786.6496509221198</v>
      </c>
      <c r="E61" s="5">
        <f t="shared" si="1"/>
        <v>122.3503490778802</v>
      </c>
      <c r="F61" s="5">
        <f t="shared" si="2"/>
        <v>122.3503490778802</v>
      </c>
      <c r="G61" s="2">
        <f t="shared" si="3"/>
        <v>14969.60791947914</v>
      </c>
      <c r="H61" s="1">
        <f t="shared" si="4"/>
        <v>0.13459884387005522</v>
      </c>
    </row>
    <row r="62" spans="1:8" x14ac:dyDescent="0.25">
      <c r="A62">
        <v>2021</v>
      </c>
      <c r="B62" t="s">
        <v>43</v>
      </c>
      <c r="C62">
        <v>648</v>
      </c>
      <c r="D62">
        <f t="shared" si="5"/>
        <v>872.29489527663588</v>
      </c>
      <c r="E62" s="5">
        <f t="shared" si="1"/>
        <v>-224.29489527663588</v>
      </c>
      <c r="F62" s="5">
        <f t="shared" si="2"/>
        <v>224.29489527663588</v>
      </c>
      <c r="G62" s="2">
        <f t="shared" si="3"/>
        <v>50308.200047157057</v>
      </c>
      <c r="H62" s="1">
        <f t="shared" si="4"/>
        <v>0.34613409764912945</v>
      </c>
    </row>
    <row r="63" spans="1:8" x14ac:dyDescent="0.25">
      <c r="A63">
        <v>2021</v>
      </c>
      <c r="B63" t="s">
        <v>42</v>
      </c>
      <c r="C63">
        <v>783</v>
      </c>
      <c r="D63">
        <f t="shared" si="5"/>
        <v>715.28846858299073</v>
      </c>
      <c r="E63" s="5">
        <f t="shared" si="1"/>
        <v>67.711531417009269</v>
      </c>
      <c r="F63" s="5">
        <f t="shared" si="2"/>
        <v>67.711531417009269</v>
      </c>
      <c r="G63" s="2">
        <f t="shared" si="3"/>
        <v>4584.8514868366328</v>
      </c>
      <c r="H63" s="1">
        <f t="shared" si="4"/>
        <v>8.6477051618147213E-2</v>
      </c>
    </row>
    <row r="64" spans="1:8" x14ac:dyDescent="0.25">
      <c r="A64">
        <v>2021</v>
      </c>
      <c r="B64" t="s">
        <v>41</v>
      </c>
      <c r="C64">
        <v>940</v>
      </c>
      <c r="D64">
        <f t="shared" si="5"/>
        <v>762.68654057489709</v>
      </c>
      <c r="E64" s="5">
        <f t="shared" si="1"/>
        <v>177.31345942510291</v>
      </c>
      <c r="F64" s="5">
        <f t="shared" si="2"/>
        <v>177.31345942510291</v>
      </c>
      <c r="G64" s="2">
        <f t="shared" si="3"/>
        <v>31440.062893297614</v>
      </c>
      <c r="H64" s="1">
        <f t="shared" si="4"/>
        <v>0.18863133981393926</v>
      </c>
    </row>
    <row r="65" spans="1:8" x14ac:dyDescent="0.25">
      <c r="A65">
        <v>2021</v>
      </c>
      <c r="B65" t="s">
        <v>40</v>
      </c>
      <c r="C65">
        <v>966</v>
      </c>
      <c r="D65">
        <f t="shared" si="5"/>
        <v>886.80596217246909</v>
      </c>
      <c r="E65" s="5">
        <f t="shared" si="1"/>
        <v>79.194037827530906</v>
      </c>
      <c r="F65" s="5">
        <f t="shared" si="2"/>
        <v>79.194037827530906</v>
      </c>
      <c r="G65" s="2">
        <f t="shared" si="3"/>
        <v>6271.6956274283957</v>
      </c>
      <c r="H65" s="1">
        <f t="shared" si="4"/>
        <v>8.1981405618562014E-2</v>
      </c>
    </row>
    <row r="66" spans="1:8" x14ac:dyDescent="0.25">
      <c r="A66">
        <v>2021</v>
      </c>
      <c r="B66" t="s">
        <v>39</v>
      </c>
      <c r="C66">
        <v>944</v>
      </c>
      <c r="D66">
        <f t="shared" si="5"/>
        <v>942.24178865174065</v>
      </c>
      <c r="E66" s="5">
        <f t="shared" si="1"/>
        <v>1.7582113482593513</v>
      </c>
      <c r="F66" s="5">
        <f t="shared" si="2"/>
        <v>1.7582113482593513</v>
      </c>
      <c r="G66" s="2">
        <f t="shared" si="3"/>
        <v>3.0913071451479661</v>
      </c>
      <c r="H66" s="1">
        <f t="shared" si="4"/>
        <v>1.8625120214611772E-3</v>
      </c>
    </row>
    <row r="67" spans="1:8" x14ac:dyDescent="0.25">
      <c r="A67">
        <v>2021</v>
      </c>
      <c r="B67" t="s">
        <v>38</v>
      </c>
      <c r="C67">
        <v>726</v>
      </c>
      <c r="D67">
        <f t="shared" si="5"/>
        <v>943.47253659552212</v>
      </c>
      <c r="E67" s="5">
        <f t="shared" si="1"/>
        <v>-217.47253659552212</v>
      </c>
      <c r="F67" s="5">
        <f t="shared" si="2"/>
        <v>217.47253659552212</v>
      </c>
      <c r="G67" s="2">
        <f t="shared" si="3"/>
        <v>47294.304173290708</v>
      </c>
      <c r="H67" s="1">
        <f t="shared" si="4"/>
        <v>0.29954894847868058</v>
      </c>
    </row>
    <row r="68" spans="1:8" x14ac:dyDescent="0.25">
      <c r="A68">
        <v>2021</v>
      </c>
      <c r="B68" t="s">
        <v>37</v>
      </c>
      <c r="C68">
        <v>830</v>
      </c>
      <c r="D68">
        <f t="shared" ref="D68:D99" si="6">0.7*C67+0.3*D67</f>
        <v>791.24176097865666</v>
      </c>
      <c r="E68" s="5">
        <f t="shared" ref="E68:E105" si="7">C68-D68</f>
        <v>38.758239021343343</v>
      </c>
      <c r="F68" s="5">
        <f t="shared" ref="F68:F105" si="8">ABS(E68)</f>
        <v>38.758239021343343</v>
      </c>
      <c r="G68" s="2">
        <f t="shared" ref="G68:G105" si="9">F68^2</f>
        <v>1502.2010920355817</v>
      </c>
      <c r="H68" s="1">
        <f t="shared" ref="H68:H105" si="10">F68/C68</f>
        <v>4.6696673519690778E-2</v>
      </c>
    </row>
    <row r="69" spans="1:8" x14ac:dyDescent="0.25">
      <c r="A69">
        <v>2021</v>
      </c>
      <c r="B69" t="s">
        <v>36</v>
      </c>
      <c r="C69">
        <v>876</v>
      </c>
      <c r="D69">
        <f t="shared" si="6"/>
        <v>818.37252829359704</v>
      </c>
      <c r="E69" s="5">
        <f t="shared" si="7"/>
        <v>57.627471706402957</v>
      </c>
      <c r="F69" s="5">
        <f t="shared" si="8"/>
        <v>57.627471706402957</v>
      </c>
      <c r="G69" s="2">
        <f t="shared" si="9"/>
        <v>3320.9254952722736</v>
      </c>
      <c r="H69" s="1">
        <f t="shared" si="10"/>
        <v>6.5784785052971417E-2</v>
      </c>
    </row>
    <row r="70" spans="1:8" x14ac:dyDescent="0.25">
      <c r="A70">
        <v>2021</v>
      </c>
      <c r="B70" t="s">
        <v>35</v>
      </c>
      <c r="C70">
        <v>566</v>
      </c>
      <c r="D70">
        <f t="shared" si="6"/>
        <v>858.711758488079</v>
      </c>
      <c r="E70" s="5">
        <f t="shared" si="7"/>
        <v>-292.711758488079</v>
      </c>
      <c r="F70" s="5">
        <f t="shared" si="8"/>
        <v>292.711758488079</v>
      </c>
      <c r="G70" s="2">
        <f t="shared" si="9"/>
        <v>85680.173557183487</v>
      </c>
      <c r="H70" s="1">
        <f t="shared" si="10"/>
        <v>0.51715858390119962</v>
      </c>
    </row>
    <row r="71" spans="1:8" x14ac:dyDescent="0.25">
      <c r="A71">
        <v>2021</v>
      </c>
      <c r="B71" t="s">
        <v>34</v>
      </c>
      <c r="C71">
        <v>814</v>
      </c>
      <c r="D71">
        <f t="shared" si="6"/>
        <v>653.81352754642376</v>
      </c>
      <c r="E71" s="5">
        <f t="shared" si="7"/>
        <v>160.18647245357624</v>
      </c>
      <c r="F71" s="5">
        <f t="shared" si="8"/>
        <v>160.18647245357624</v>
      </c>
      <c r="G71" s="2">
        <f t="shared" si="9"/>
        <v>25659.705957120339</v>
      </c>
      <c r="H71" s="1">
        <f t="shared" si="10"/>
        <v>0.19678927819849662</v>
      </c>
    </row>
    <row r="72" spans="1:8" x14ac:dyDescent="0.25">
      <c r="A72">
        <v>2021</v>
      </c>
      <c r="B72" t="s">
        <v>33</v>
      </c>
      <c r="C72">
        <v>785</v>
      </c>
      <c r="D72">
        <f t="shared" si="6"/>
        <v>765.9440582639271</v>
      </c>
      <c r="E72" s="5">
        <f t="shared" si="7"/>
        <v>19.055941736072896</v>
      </c>
      <c r="F72" s="5">
        <f t="shared" si="8"/>
        <v>19.055941736072896</v>
      </c>
      <c r="G72" s="2">
        <f t="shared" si="9"/>
        <v>363.12891544860491</v>
      </c>
      <c r="H72" s="1">
        <f t="shared" si="10"/>
        <v>2.42750850141056E-2</v>
      </c>
    </row>
    <row r="73" spans="1:8" x14ac:dyDescent="0.25">
      <c r="A73">
        <v>2021</v>
      </c>
      <c r="B73" t="s">
        <v>32</v>
      </c>
      <c r="C73">
        <v>669</v>
      </c>
      <c r="D73">
        <f t="shared" si="6"/>
        <v>779.28321747917812</v>
      </c>
      <c r="E73" s="5">
        <f t="shared" si="7"/>
        <v>-110.28321747917812</v>
      </c>
      <c r="F73" s="5">
        <f t="shared" si="8"/>
        <v>110.28321747917812</v>
      </c>
      <c r="G73" s="2">
        <f t="shared" si="9"/>
        <v>12162.388057559698</v>
      </c>
      <c r="H73" s="1">
        <f t="shared" si="10"/>
        <v>0.16484785871327073</v>
      </c>
    </row>
    <row r="74" spans="1:8" x14ac:dyDescent="0.25">
      <c r="A74">
        <v>2021</v>
      </c>
      <c r="B74" t="s">
        <v>31</v>
      </c>
      <c r="C74">
        <v>965</v>
      </c>
      <c r="D74">
        <f t="shared" si="6"/>
        <v>702.08496524375335</v>
      </c>
      <c r="E74" s="5">
        <f t="shared" si="7"/>
        <v>262.91503475624665</v>
      </c>
      <c r="F74" s="5">
        <f t="shared" si="8"/>
        <v>262.91503475624665</v>
      </c>
      <c r="G74" s="2">
        <f t="shared" si="9"/>
        <v>69124.31550087838</v>
      </c>
      <c r="H74" s="1">
        <f t="shared" si="10"/>
        <v>0.27245081321890846</v>
      </c>
    </row>
    <row r="75" spans="1:8" x14ac:dyDescent="0.25">
      <c r="A75">
        <v>2021</v>
      </c>
      <c r="B75" t="s">
        <v>30</v>
      </c>
      <c r="C75">
        <v>884</v>
      </c>
      <c r="D75">
        <f t="shared" si="6"/>
        <v>886.12548957312606</v>
      </c>
      <c r="E75" s="5">
        <f t="shared" si="7"/>
        <v>-2.1254895731260603</v>
      </c>
      <c r="F75" s="5">
        <f t="shared" si="8"/>
        <v>2.1254895731260603</v>
      </c>
      <c r="G75" s="2">
        <f t="shared" si="9"/>
        <v>4.5177059254676024</v>
      </c>
      <c r="H75" s="1">
        <f t="shared" si="10"/>
        <v>2.4043999695996156E-3</v>
      </c>
    </row>
    <row r="76" spans="1:8" x14ac:dyDescent="0.25">
      <c r="A76">
        <v>2021</v>
      </c>
      <c r="B76" t="s">
        <v>29</v>
      </c>
      <c r="C76">
        <v>677</v>
      </c>
      <c r="D76">
        <f t="shared" si="6"/>
        <v>884.6376468719377</v>
      </c>
      <c r="E76" s="5">
        <f t="shared" si="7"/>
        <v>-207.6376468719377</v>
      </c>
      <c r="F76" s="5">
        <f t="shared" si="8"/>
        <v>207.6376468719377</v>
      </c>
      <c r="G76" s="2">
        <f t="shared" si="9"/>
        <v>43113.392398515505</v>
      </c>
      <c r="H76" s="1">
        <f t="shared" si="10"/>
        <v>0.3067025803130542</v>
      </c>
    </row>
    <row r="77" spans="1:8" x14ac:dyDescent="0.25">
      <c r="A77">
        <v>2021</v>
      </c>
      <c r="B77" t="s">
        <v>28</v>
      </c>
      <c r="C77">
        <v>809</v>
      </c>
      <c r="D77">
        <f t="shared" si="6"/>
        <v>739.29129406158131</v>
      </c>
      <c r="E77" s="5">
        <f t="shared" si="7"/>
        <v>69.708705938418689</v>
      </c>
      <c r="F77" s="5">
        <f t="shared" si="8"/>
        <v>69.708705938418689</v>
      </c>
      <c r="G77" s="2">
        <f t="shared" si="9"/>
        <v>4859.3036836089286</v>
      </c>
      <c r="H77" s="1">
        <f t="shared" si="10"/>
        <v>8.6166509194584281E-2</v>
      </c>
    </row>
    <row r="78" spans="1:8" x14ac:dyDescent="0.25">
      <c r="A78">
        <v>2021</v>
      </c>
      <c r="B78" t="s">
        <v>27</v>
      </c>
      <c r="C78">
        <v>935</v>
      </c>
      <c r="D78">
        <f t="shared" si="6"/>
        <v>788.0873882184743</v>
      </c>
      <c r="E78" s="5">
        <f t="shared" si="7"/>
        <v>146.9126117815257</v>
      </c>
      <c r="F78" s="5">
        <f t="shared" si="8"/>
        <v>146.9126117815257</v>
      </c>
      <c r="G78" s="2">
        <f t="shared" si="9"/>
        <v>21583.315500469282</v>
      </c>
      <c r="H78" s="1">
        <f t="shared" si="10"/>
        <v>0.15712578800163177</v>
      </c>
    </row>
    <row r="79" spans="1:8" x14ac:dyDescent="0.25">
      <c r="A79">
        <v>2021</v>
      </c>
      <c r="B79" t="s">
        <v>26</v>
      </c>
      <c r="C79">
        <v>994</v>
      </c>
      <c r="D79">
        <f t="shared" si="6"/>
        <v>890.92621646554221</v>
      </c>
      <c r="E79" s="5">
        <f t="shared" si="7"/>
        <v>103.07378353445779</v>
      </c>
      <c r="F79" s="5">
        <f t="shared" si="8"/>
        <v>103.07378353445779</v>
      </c>
      <c r="G79" s="2">
        <f t="shared" si="9"/>
        <v>10624.204852108262</v>
      </c>
      <c r="H79" s="1">
        <f t="shared" si="10"/>
        <v>0.10369595929019898</v>
      </c>
    </row>
    <row r="80" spans="1:8" x14ac:dyDescent="0.25">
      <c r="A80">
        <v>2021</v>
      </c>
      <c r="B80" t="s">
        <v>25</v>
      </c>
      <c r="C80">
        <v>824</v>
      </c>
      <c r="D80">
        <f t="shared" si="6"/>
        <v>963.07786493966262</v>
      </c>
      <c r="E80" s="5">
        <f t="shared" si="7"/>
        <v>-139.07786493966262</v>
      </c>
      <c r="F80" s="5">
        <f t="shared" si="8"/>
        <v>139.07786493966262</v>
      </c>
      <c r="G80" s="2">
        <f t="shared" si="9"/>
        <v>19342.652516175036</v>
      </c>
      <c r="H80" s="1">
        <f t="shared" si="10"/>
        <v>0.16878381667434783</v>
      </c>
    </row>
    <row r="81" spans="1:8" x14ac:dyDescent="0.25">
      <c r="A81">
        <v>2021</v>
      </c>
      <c r="B81" t="s">
        <v>24</v>
      </c>
      <c r="C81">
        <v>825</v>
      </c>
      <c r="D81">
        <f t="shared" si="6"/>
        <v>865.7233594818988</v>
      </c>
      <c r="E81" s="5">
        <f t="shared" si="7"/>
        <v>-40.723359481898797</v>
      </c>
      <c r="F81" s="5">
        <f t="shared" si="8"/>
        <v>40.723359481898797</v>
      </c>
      <c r="G81" s="2">
        <f t="shared" si="9"/>
        <v>1658.3920074919567</v>
      </c>
      <c r="H81" s="1">
        <f t="shared" si="10"/>
        <v>4.9361647856847025E-2</v>
      </c>
    </row>
    <row r="82" spans="1:8" x14ac:dyDescent="0.25">
      <c r="A82">
        <v>2021</v>
      </c>
      <c r="B82" t="s">
        <v>23</v>
      </c>
      <c r="C82">
        <v>745</v>
      </c>
      <c r="D82">
        <f t="shared" si="6"/>
        <v>837.21700784456971</v>
      </c>
      <c r="E82" s="5">
        <f t="shared" si="7"/>
        <v>-92.217007844569707</v>
      </c>
      <c r="F82" s="5">
        <f t="shared" si="8"/>
        <v>92.217007844569707</v>
      </c>
      <c r="G82" s="2">
        <f t="shared" si="9"/>
        <v>8503.9765358054301</v>
      </c>
      <c r="H82" s="1">
        <f t="shared" si="10"/>
        <v>0.12378121858331505</v>
      </c>
    </row>
    <row r="83" spans="1:8" x14ac:dyDescent="0.25">
      <c r="A83">
        <v>2021</v>
      </c>
      <c r="B83" t="s">
        <v>22</v>
      </c>
      <c r="C83">
        <v>767</v>
      </c>
      <c r="D83">
        <f t="shared" si="6"/>
        <v>772.66510235337091</v>
      </c>
      <c r="E83" s="5">
        <f t="shared" si="7"/>
        <v>-5.6651023533709122</v>
      </c>
      <c r="F83" s="5">
        <f t="shared" si="8"/>
        <v>5.6651023533709122</v>
      </c>
      <c r="G83" s="2">
        <f t="shared" si="9"/>
        <v>32.093384674168647</v>
      </c>
      <c r="H83" s="1">
        <f t="shared" si="10"/>
        <v>7.3860526119568608E-3</v>
      </c>
    </row>
    <row r="84" spans="1:8" x14ac:dyDescent="0.25">
      <c r="A84">
        <v>2021</v>
      </c>
      <c r="B84" t="s">
        <v>21</v>
      </c>
      <c r="C84">
        <v>740</v>
      </c>
      <c r="D84">
        <f t="shared" si="6"/>
        <v>768.69953070601127</v>
      </c>
      <c r="E84" s="5">
        <f t="shared" si="7"/>
        <v>-28.699530706011274</v>
      </c>
      <c r="F84" s="5">
        <f t="shared" si="8"/>
        <v>28.699530706011274</v>
      </c>
      <c r="G84" s="2">
        <f t="shared" si="9"/>
        <v>823.66306274528392</v>
      </c>
      <c r="H84" s="1">
        <f t="shared" si="10"/>
        <v>3.8783149602717934E-2</v>
      </c>
    </row>
    <row r="85" spans="1:8" x14ac:dyDescent="0.25">
      <c r="A85">
        <v>2021</v>
      </c>
      <c r="B85" t="s">
        <v>20</v>
      </c>
      <c r="C85">
        <v>721</v>
      </c>
      <c r="D85">
        <f t="shared" si="6"/>
        <v>748.60985921180338</v>
      </c>
      <c r="E85" s="5">
        <f t="shared" si="7"/>
        <v>-27.609859211803382</v>
      </c>
      <c r="F85" s="5">
        <f t="shared" si="8"/>
        <v>27.609859211803382</v>
      </c>
      <c r="G85" s="2">
        <f t="shared" si="9"/>
        <v>762.30432569560412</v>
      </c>
      <c r="H85" s="1">
        <f t="shared" si="10"/>
        <v>3.8293840793069876E-2</v>
      </c>
    </row>
    <row r="86" spans="1:8" x14ac:dyDescent="0.25">
      <c r="A86">
        <v>2021</v>
      </c>
      <c r="B86" t="s">
        <v>19</v>
      </c>
      <c r="C86">
        <v>746</v>
      </c>
      <c r="D86">
        <f t="shared" si="6"/>
        <v>729.28295776354094</v>
      </c>
      <c r="E86" s="5">
        <f t="shared" si="7"/>
        <v>16.717042236459065</v>
      </c>
      <c r="F86" s="5">
        <f t="shared" si="8"/>
        <v>16.717042236459065</v>
      </c>
      <c r="G86" s="2">
        <f t="shared" si="9"/>
        <v>279.45950113555631</v>
      </c>
      <c r="H86" s="1">
        <f t="shared" si="10"/>
        <v>2.2408903802223948E-2</v>
      </c>
    </row>
    <row r="87" spans="1:8" x14ac:dyDescent="0.25">
      <c r="A87">
        <v>2021</v>
      </c>
      <c r="B87" t="s">
        <v>18</v>
      </c>
      <c r="C87">
        <v>576</v>
      </c>
      <c r="D87">
        <f t="shared" si="6"/>
        <v>740.98488732906219</v>
      </c>
      <c r="E87" s="5">
        <f t="shared" si="7"/>
        <v>-164.98488732906219</v>
      </c>
      <c r="F87" s="5">
        <f t="shared" si="8"/>
        <v>164.98488732906219</v>
      </c>
      <c r="G87" s="2">
        <f t="shared" si="9"/>
        <v>27220.013046983346</v>
      </c>
      <c r="H87" s="1">
        <f t="shared" si="10"/>
        <v>0.28643209605739961</v>
      </c>
    </row>
    <row r="88" spans="1:8" x14ac:dyDescent="0.25">
      <c r="A88">
        <v>2021</v>
      </c>
      <c r="B88" t="s">
        <v>17</v>
      </c>
      <c r="C88">
        <v>943</v>
      </c>
      <c r="D88">
        <f t="shared" si="6"/>
        <v>625.49546619871865</v>
      </c>
      <c r="E88" s="5">
        <f t="shared" si="7"/>
        <v>317.50453380128135</v>
      </c>
      <c r="F88" s="5">
        <f t="shared" si="8"/>
        <v>317.50453380128135</v>
      </c>
      <c r="G88" s="2">
        <f t="shared" si="9"/>
        <v>100809.12898436902</v>
      </c>
      <c r="H88" s="1">
        <f t="shared" si="10"/>
        <v>0.33669621824101947</v>
      </c>
    </row>
    <row r="89" spans="1:8" x14ac:dyDescent="0.25">
      <c r="A89">
        <v>2021</v>
      </c>
      <c r="B89" t="s">
        <v>16</v>
      </c>
      <c r="C89">
        <v>789</v>
      </c>
      <c r="D89">
        <f t="shared" si="6"/>
        <v>847.74863985961554</v>
      </c>
      <c r="E89" s="5">
        <f t="shared" si="7"/>
        <v>-58.748639859615537</v>
      </c>
      <c r="F89" s="5">
        <f t="shared" si="8"/>
        <v>58.748639859615537</v>
      </c>
      <c r="G89" s="2">
        <f t="shared" si="9"/>
        <v>3451.4026853548075</v>
      </c>
      <c r="H89" s="1">
        <f t="shared" si="10"/>
        <v>7.4459619593936044E-2</v>
      </c>
    </row>
    <row r="90" spans="1:8" x14ac:dyDescent="0.25">
      <c r="A90">
        <v>2021</v>
      </c>
      <c r="B90" t="s">
        <v>15</v>
      </c>
      <c r="C90">
        <v>728</v>
      </c>
      <c r="D90">
        <f t="shared" si="6"/>
        <v>806.6245919578846</v>
      </c>
      <c r="E90" s="5">
        <f t="shared" si="7"/>
        <v>-78.624591957884604</v>
      </c>
      <c r="F90" s="5">
        <f t="shared" si="8"/>
        <v>78.624591957884604</v>
      </c>
      <c r="G90" s="2">
        <f t="shared" si="9"/>
        <v>6181.8264605438526</v>
      </c>
      <c r="H90" s="1">
        <f t="shared" si="10"/>
        <v>0.10800081312896237</v>
      </c>
    </row>
    <row r="91" spans="1:8" x14ac:dyDescent="0.25">
      <c r="A91">
        <v>2021</v>
      </c>
      <c r="B91" t="s">
        <v>14</v>
      </c>
      <c r="C91">
        <v>916</v>
      </c>
      <c r="D91">
        <f t="shared" si="6"/>
        <v>751.58737758736538</v>
      </c>
      <c r="E91" s="5">
        <f t="shared" si="7"/>
        <v>164.41262241263462</v>
      </c>
      <c r="F91" s="5">
        <f t="shared" si="8"/>
        <v>164.41262241263462</v>
      </c>
      <c r="G91" s="2">
        <f t="shared" si="9"/>
        <v>27031.510408599563</v>
      </c>
      <c r="H91" s="1">
        <f t="shared" si="10"/>
        <v>0.17948976245920809</v>
      </c>
    </row>
    <row r="92" spans="1:8" x14ac:dyDescent="0.25">
      <c r="A92">
        <v>2021</v>
      </c>
      <c r="B92" t="s">
        <v>13</v>
      </c>
      <c r="C92">
        <v>560</v>
      </c>
      <c r="D92">
        <f t="shared" si="6"/>
        <v>866.67621327620952</v>
      </c>
      <c r="E92" s="5">
        <f t="shared" si="7"/>
        <v>-306.67621327620952</v>
      </c>
      <c r="F92" s="5">
        <f t="shared" si="8"/>
        <v>306.67621327620952</v>
      </c>
      <c r="G92" s="2">
        <f t="shared" si="9"/>
        <v>94050.299789435157</v>
      </c>
      <c r="H92" s="1">
        <f t="shared" si="10"/>
        <v>0.54763609513608846</v>
      </c>
    </row>
    <row r="93" spans="1:8" x14ac:dyDescent="0.25">
      <c r="A93">
        <v>2021</v>
      </c>
      <c r="B93" t="s">
        <v>12</v>
      </c>
      <c r="C93">
        <v>907</v>
      </c>
      <c r="D93">
        <f t="shared" si="6"/>
        <v>652.00286398286289</v>
      </c>
      <c r="E93" s="5">
        <f t="shared" si="7"/>
        <v>254.99713601713711</v>
      </c>
      <c r="F93" s="5">
        <f t="shared" si="8"/>
        <v>254.99713601713711</v>
      </c>
      <c r="G93" s="2">
        <f t="shared" si="9"/>
        <v>65023.539376942324</v>
      </c>
      <c r="H93" s="1">
        <f t="shared" si="10"/>
        <v>0.28114347962198138</v>
      </c>
    </row>
    <row r="94" spans="1:8" x14ac:dyDescent="0.25">
      <c r="A94">
        <v>2021</v>
      </c>
      <c r="B94" t="s">
        <v>11</v>
      </c>
      <c r="C94">
        <v>598</v>
      </c>
      <c r="D94">
        <f t="shared" si="6"/>
        <v>830.50085919485878</v>
      </c>
      <c r="E94" s="5">
        <f t="shared" si="7"/>
        <v>-232.50085919485878</v>
      </c>
      <c r="F94" s="5">
        <f t="shared" si="8"/>
        <v>232.50085919485878</v>
      </c>
      <c r="G94" s="2">
        <f t="shared" si="9"/>
        <v>54056.649526347544</v>
      </c>
      <c r="H94" s="1">
        <f t="shared" si="10"/>
        <v>0.3887974234027739</v>
      </c>
    </row>
    <row r="95" spans="1:8" x14ac:dyDescent="0.25">
      <c r="A95">
        <v>2021</v>
      </c>
      <c r="B95" t="s">
        <v>10</v>
      </c>
      <c r="C95">
        <v>755</v>
      </c>
      <c r="D95">
        <f t="shared" si="6"/>
        <v>667.75025775845756</v>
      </c>
      <c r="E95" s="5">
        <f t="shared" si="7"/>
        <v>87.249742241542435</v>
      </c>
      <c r="F95" s="5">
        <f t="shared" si="8"/>
        <v>87.249742241542435</v>
      </c>
      <c r="G95" s="2">
        <f t="shared" si="9"/>
        <v>7612.5175212155946</v>
      </c>
      <c r="H95" s="1">
        <f t="shared" si="10"/>
        <v>0.11556257250535422</v>
      </c>
    </row>
    <row r="96" spans="1:8" x14ac:dyDescent="0.25">
      <c r="A96">
        <v>2021</v>
      </c>
      <c r="B96" t="s">
        <v>9</v>
      </c>
      <c r="C96">
        <v>916</v>
      </c>
      <c r="D96">
        <f t="shared" si="6"/>
        <v>728.8250773275372</v>
      </c>
      <c r="E96" s="5">
        <f t="shared" si="7"/>
        <v>187.1749226724628</v>
      </c>
      <c r="F96" s="5">
        <f t="shared" si="8"/>
        <v>187.1749226724628</v>
      </c>
      <c r="G96" s="2">
        <f t="shared" si="9"/>
        <v>35034.451677442426</v>
      </c>
      <c r="H96" s="1">
        <f t="shared" si="10"/>
        <v>0.20433943523194628</v>
      </c>
    </row>
    <row r="97" spans="1:8" x14ac:dyDescent="0.25">
      <c r="A97">
        <v>2021</v>
      </c>
      <c r="B97" t="s">
        <v>8</v>
      </c>
      <c r="C97">
        <v>991</v>
      </c>
      <c r="D97">
        <f t="shared" si="6"/>
        <v>859.84752319826111</v>
      </c>
      <c r="E97" s="5">
        <f t="shared" si="7"/>
        <v>131.15247680173889</v>
      </c>
      <c r="F97" s="5">
        <f t="shared" si="8"/>
        <v>131.15247680173889</v>
      </c>
      <c r="G97" s="2">
        <f t="shared" si="9"/>
        <v>17200.972171230656</v>
      </c>
      <c r="H97" s="1">
        <f t="shared" si="10"/>
        <v>0.13234356892203722</v>
      </c>
    </row>
    <row r="98" spans="1:8" x14ac:dyDescent="0.25">
      <c r="A98">
        <v>2021</v>
      </c>
      <c r="B98" t="s">
        <v>7</v>
      </c>
      <c r="C98">
        <v>917</v>
      </c>
      <c r="D98">
        <f t="shared" si="6"/>
        <v>951.65425695947829</v>
      </c>
      <c r="E98" s="5">
        <f t="shared" si="7"/>
        <v>-34.654256959478289</v>
      </c>
      <c r="F98" s="5">
        <f t="shared" si="8"/>
        <v>34.654256959478289</v>
      </c>
      <c r="G98" s="2">
        <f t="shared" si="9"/>
        <v>1200.9175254135494</v>
      </c>
      <c r="H98" s="1">
        <f t="shared" si="10"/>
        <v>3.7790901809681886E-2</v>
      </c>
    </row>
    <row r="99" spans="1:8" x14ac:dyDescent="0.25">
      <c r="A99">
        <v>2021</v>
      </c>
      <c r="B99" t="s">
        <v>6</v>
      </c>
      <c r="C99">
        <v>659</v>
      </c>
      <c r="D99">
        <f t="shared" si="6"/>
        <v>927.39627708784337</v>
      </c>
      <c r="E99" s="5">
        <f t="shared" si="7"/>
        <v>-268.39627708784337</v>
      </c>
      <c r="F99" s="5">
        <f t="shared" si="8"/>
        <v>268.39627708784337</v>
      </c>
      <c r="G99" s="2">
        <f t="shared" si="9"/>
        <v>72036.561554614396</v>
      </c>
      <c r="H99" s="1">
        <f t="shared" si="10"/>
        <v>0.40727811394209917</v>
      </c>
    </row>
    <row r="100" spans="1:8" x14ac:dyDescent="0.25">
      <c r="A100">
        <v>2021</v>
      </c>
      <c r="B100" t="s">
        <v>5</v>
      </c>
      <c r="C100">
        <v>571</v>
      </c>
      <c r="D100">
        <f t="shared" ref="D100:D105" si="11">0.7*C99+0.3*D99</f>
        <v>739.51888312635288</v>
      </c>
      <c r="E100" s="5">
        <f t="shared" si="7"/>
        <v>-168.51888312635288</v>
      </c>
      <c r="F100" s="5">
        <f t="shared" si="8"/>
        <v>168.51888312635288</v>
      </c>
      <c r="G100" s="2">
        <f t="shared" si="9"/>
        <v>28398.613970153379</v>
      </c>
      <c r="H100" s="1">
        <f t="shared" si="10"/>
        <v>0.29512939251550419</v>
      </c>
    </row>
    <row r="101" spans="1:8" x14ac:dyDescent="0.25">
      <c r="A101">
        <v>2021</v>
      </c>
      <c r="B101" t="s">
        <v>4</v>
      </c>
      <c r="C101">
        <v>933</v>
      </c>
      <c r="D101">
        <f t="shared" si="11"/>
        <v>621.55566493790582</v>
      </c>
      <c r="E101" s="5">
        <f t="shared" si="7"/>
        <v>311.44433506209418</v>
      </c>
      <c r="F101" s="5">
        <f t="shared" si="8"/>
        <v>311.44433506209418</v>
      </c>
      <c r="G101" s="2">
        <f t="shared" si="9"/>
        <v>96997.573842269994</v>
      </c>
      <c r="H101" s="1">
        <f t="shared" si="10"/>
        <v>0.33380957670106559</v>
      </c>
    </row>
    <row r="102" spans="1:8" x14ac:dyDescent="0.25">
      <c r="A102">
        <v>2021</v>
      </c>
      <c r="B102" t="s">
        <v>3</v>
      </c>
      <c r="C102">
        <v>773</v>
      </c>
      <c r="D102">
        <f t="shared" si="11"/>
        <v>839.56669948137164</v>
      </c>
      <c r="E102" s="5">
        <f t="shared" si="7"/>
        <v>-66.566699481371643</v>
      </c>
      <c r="F102" s="5">
        <f t="shared" si="8"/>
        <v>66.566699481371643</v>
      </c>
      <c r="G102" s="2">
        <f t="shared" si="9"/>
        <v>4431.1254798432437</v>
      </c>
      <c r="H102" s="1">
        <f t="shared" si="10"/>
        <v>8.6114747065163838E-2</v>
      </c>
    </row>
    <row r="103" spans="1:8" x14ac:dyDescent="0.25">
      <c r="A103">
        <v>2021</v>
      </c>
      <c r="B103" t="s">
        <v>2</v>
      </c>
      <c r="C103">
        <v>744</v>
      </c>
      <c r="D103">
        <f t="shared" si="11"/>
        <v>792.97000984441138</v>
      </c>
      <c r="E103" s="5">
        <f t="shared" si="7"/>
        <v>-48.970009844411379</v>
      </c>
      <c r="F103" s="5">
        <f t="shared" si="8"/>
        <v>48.970009844411379</v>
      </c>
      <c r="G103" s="2">
        <f t="shared" si="9"/>
        <v>2398.0618641617475</v>
      </c>
      <c r="H103" s="1">
        <f t="shared" si="10"/>
        <v>6.5819905704854006E-2</v>
      </c>
    </row>
    <row r="104" spans="1:8" x14ac:dyDescent="0.25">
      <c r="A104">
        <v>2021</v>
      </c>
      <c r="B104" t="s">
        <v>1</v>
      </c>
      <c r="C104">
        <v>964</v>
      </c>
      <c r="D104">
        <f t="shared" si="11"/>
        <v>758.69100295332339</v>
      </c>
      <c r="E104" s="5">
        <f t="shared" si="7"/>
        <v>205.30899704667661</v>
      </c>
      <c r="F104" s="5">
        <f t="shared" si="8"/>
        <v>205.30899704667661</v>
      </c>
      <c r="G104" s="2">
        <f t="shared" si="9"/>
        <v>42151.784268312265</v>
      </c>
      <c r="H104" s="1">
        <f t="shared" si="10"/>
        <v>0.21297613801522469</v>
      </c>
    </row>
    <row r="105" spans="1:8" x14ac:dyDescent="0.25">
      <c r="A105">
        <v>2021</v>
      </c>
      <c r="B105" t="s">
        <v>0</v>
      </c>
      <c r="C105">
        <v>852</v>
      </c>
      <c r="D105">
        <f t="shared" si="11"/>
        <v>902.40730088599696</v>
      </c>
      <c r="E105" s="5">
        <f t="shared" si="7"/>
        <v>-50.40730088599696</v>
      </c>
      <c r="F105" s="5">
        <f t="shared" si="8"/>
        <v>50.40730088599696</v>
      </c>
      <c r="G105" s="2">
        <f t="shared" si="9"/>
        <v>2540.8959826114301</v>
      </c>
      <c r="H105" s="1">
        <f t="shared" si="10"/>
        <v>5.9163498692484696E-2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G11" workbookViewId="0">
      <selection activeCell="G2" activeCellId="3" sqref="C2:C105 D2:D105 E2:E105 G2:G105"/>
    </sheetView>
  </sheetViews>
  <sheetFormatPr defaultRowHeight="15" x14ac:dyDescent="0.25"/>
  <cols>
    <col min="4" max="4" width="10" bestFit="1" customWidth="1"/>
    <col min="5" max="5" width="8.42578125" bestFit="1" customWidth="1"/>
    <col min="6" max="6" width="14.85546875" bestFit="1" customWidth="1"/>
    <col min="7" max="7" width="13.85546875" bestFit="1" customWidth="1"/>
    <col min="8" max="8" width="14.85546875" bestFit="1" customWidth="1"/>
    <col min="9" max="9" width="13.85546875" bestFit="1" customWidth="1"/>
    <col min="10" max="10" width="21.85546875" bestFit="1" customWidth="1"/>
    <col min="11" max="11" width="21.42578125" bestFit="1" customWidth="1"/>
    <col min="12" max="12" width="33.85546875" bestFit="1" customWidth="1"/>
    <col min="13" max="13" width="7" bestFit="1" customWidth="1"/>
    <col min="14" max="14" width="9.85546875" bestFit="1" customWidth="1"/>
    <col min="17" max="17" width="16.7109375" bestFit="1" customWidth="1"/>
    <col min="18" max="18" width="20.42578125" bestFit="1" customWidth="1"/>
    <col min="19" max="19" width="11.140625" bestFit="1" customWidth="1"/>
  </cols>
  <sheetData>
    <row r="1" spans="1:19" x14ac:dyDescent="0.25">
      <c r="A1" t="s">
        <v>67</v>
      </c>
      <c r="B1" t="s">
        <v>54</v>
      </c>
      <c r="C1" t="s">
        <v>53</v>
      </c>
      <c r="D1" t="s">
        <v>52</v>
      </c>
      <c r="E1" t="s">
        <v>55</v>
      </c>
      <c r="F1" t="s">
        <v>72</v>
      </c>
      <c r="G1" t="s">
        <v>76</v>
      </c>
      <c r="H1" t="s">
        <v>56</v>
      </c>
      <c r="I1" t="s">
        <v>57</v>
      </c>
      <c r="J1" t="s">
        <v>58</v>
      </c>
      <c r="K1" t="s">
        <v>59</v>
      </c>
    </row>
    <row r="2" spans="1:19" x14ac:dyDescent="0.25">
      <c r="A2">
        <v>1</v>
      </c>
      <c r="B2">
        <v>2020</v>
      </c>
      <c r="C2" t="s">
        <v>51</v>
      </c>
      <c r="D2">
        <v>915</v>
      </c>
      <c r="E2">
        <f>$O$3+($O$4*A2)</f>
        <v>772.80329670329661</v>
      </c>
      <c r="F2" s="6">
        <f>VLOOKUP(P4,$P$3:$S$107,4,FALSE)</f>
        <v>1.0276104600932112</v>
      </c>
      <c r="G2" s="5">
        <f>E2*F2</f>
        <v>794.14075128682509</v>
      </c>
      <c r="H2" s="5">
        <f>D2-G2</f>
        <v>120.85924871317491</v>
      </c>
      <c r="I2" s="5">
        <f>ABS(H2)</f>
        <v>120.85924871317491</v>
      </c>
      <c r="J2" s="2">
        <f>I2^2</f>
        <v>14606.95799951307</v>
      </c>
      <c r="K2" s="1">
        <f>I2/D2</f>
        <v>0.13208661061549171</v>
      </c>
    </row>
    <row r="3" spans="1:19" x14ac:dyDescent="0.25">
      <c r="A3">
        <v>2</v>
      </c>
      <c r="B3">
        <v>2020</v>
      </c>
      <c r="C3" t="s">
        <v>50</v>
      </c>
      <c r="D3">
        <v>913</v>
      </c>
      <c r="E3">
        <f>$O$3+($O$4*A3)</f>
        <v>773.14076069561497</v>
      </c>
      <c r="F3" s="6">
        <f t="shared" ref="F3:F66" si="0">VLOOKUP(P5,$P$3:$S$107,4,FALSE)</f>
        <v>1.1161975687219363</v>
      </c>
      <c r="G3" s="5">
        <f t="shared" ref="G3:G66" si="1">E3*F3</f>
        <v>862.97783736827387</v>
      </c>
      <c r="H3" s="5">
        <f t="shared" ref="H3:H66" si="2">D3-G3</f>
        <v>50.022162631726133</v>
      </c>
      <c r="I3" s="5">
        <f t="shared" ref="I3:I66" si="3">ABS(H3)</f>
        <v>50.022162631726133</v>
      </c>
      <c r="J3" s="2">
        <f t="shared" ref="J3:J66" si="4">I3^2</f>
        <v>2502.2167543548585</v>
      </c>
      <c r="K3" s="1">
        <f t="shared" ref="K3:K66" si="5">I3/D3</f>
        <v>5.4788787110324352E-2</v>
      </c>
      <c r="N3" t="s">
        <v>68</v>
      </c>
      <c r="O3" s="5">
        <f>INTERCEPT(D2:D105,A2:A105)</f>
        <v>772.46583271097825</v>
      </c>
      <c r="P3" t="s">
        <v>53</v>
      </c>
      <c r="Q3" t="s">
        <v>70</v>
      </c>
      <c r="R3" t="s">
        <v>71</v>
      </c>
      <c r="S3" t="s">
        <v>72</v>
      </c>
    </row>
    <row r="4" spans="1:19" x14ac:dyDescent="0.25">
      <c r="A4">
        <v>3</v>
      </c>
      <c r="B4">
        <v>2020</v>
      </c>
      <c r="C4" t="s">
        <v>49</v>
      </c>
      <c r="D4">
        <v>571</v>
      </c>
      <c r="E4">
        <f t="shared" ref="E4:E66" si="6">$O$3+($O$4*A4)</f>
        <v>773.47822468793333</v>
      </c>
      <c r="F4" s="6">
        <f t="shared" si="0"/>
        <v>0.79538568247362473</v>
      </c>
      <c r="G4" s="5">
        <f t="shared" si="1"/>
        <v>615.21350562189946</v>
      </c>
      <c r="H4" s="5">
        <f t="shared" si="2"/>
        <v>-44.213505621899458</v>
      </c>
      <c r="I4" s="5">
        <f t="shared" si="3"/>
        <v>44.213505621899458</v>
      </c>
      <c r="J4" s="2">
        <f t="shared" si="4"/>
        <v>1954.834079377735</v>
      </c>
      <c r="K4" s="1">
        <f t="shared" si="5"/>
        <v>7.7431708619788889E-2</v>
      </c>
      <c r="N4" t="s">
        <v>69</v>
      </c>
      <c r="O4">
        <f>SLOPE(D2:D105,A2:A105)</f>
        <v>0.33746399231836138</v>
      </c>
      <c r="P4" t="s">
        <v>51</v>
      </c>
      <c r="Q4" s="5">
        <f>AVERAGEIF($C$2:$C$105,P4,$D$2:$D$105)</f>
        <v>812</v>
      </c>
      <c r="R4" s="5">
        <f>AVERAGE($D$2:$D$105)</f>
        <v>790.18269230769226</v>
      </c>
      <c r="S4" s="6">
        <f>Q4/R4</f>
        <v>1.0276104600932112</v>
      </c>
    </row>
    <row r="5" spans="1:19" x14ac:dyDescent="0.25">
      <c r="A5">
        <v>4</v>
      </c>
      <c r="B5">
        <v>2020</v>
      </c>
      <c r="C5" t="s">
        <v>48</v>
      </c>
      <c r="D5">
        <v>761</v>
      </c>
      <c r="E5">
        <f t="shared" si="6"/>
        <v>773.8156886802517</v>
      </c>
      <c r="F5" s="6">
        <f t="shared" si="0"/>
        <v>1.0219155745385076</v>
      </c>
      <c r="G5" s="5">
        <f t="shared" si="1"/>
        <v>790.77430408459031</v>
      </c>
      <c r="H5" s="5">
        <f t="shared" si="2"/>
        <v>-29.774304084590312</v>
      </c>
      <c r="I5" s="5">
        <f t="shared" si="3"/>
        <v>29.774304084590312</v>
      </c>
      <c r="J5" s="2">
        <f t="shared" si="4"/>
        <v>886.50918372165131</v>
      </c>
      <c r="K5" s="1">
        <f t="shared" si="5"/>
        <v>3.9125235327976758E-2</v>
      </c>
      <c r="P5" t="s">
        <v>50</v>
      </c>
      <c r="Q5" s="5">
        <f t="shared" ref="Q5:Q68" si="7">AVERAGEIF($C$2:$C$105,P5,$D$2:$D$105)</f>
        <v>882</v>
      </c>
      <c r="R5" s="5">
        <f t="shared" ref="R5:R68" si="8">AVERAGE($D$2:$D$105)</f>
        <v>790.18269230769226</v>
      </c>
      <c r="S5" s="6">
        <f t="shared" ref="S5:S68" si="9">Q5/R5</f>
        <v>1.1161975687219363</v>
      </c>
    </row>
    <row r="6" spans="1:19" x14ac:dyDescent="0.25">
      <c r="A6">
        <v>5</v>
      </c>
      <c r="B6">
        <v>2020</v>
      </c>
      <c r="C6" t="s">
        <v>47</v>
      </c>
      <c r="D6">
        <v>818</v>
      </c>
      <c r="E6">
        <f t="shared" si="6"/>
        <v>774.15315267257006</v>
      </c>
      <c r="F6" s="6">
        <f t="shared" si="0"/>
        <v>0.98458243590211614</v>
      </c>
      <c r="G6" s="5">
        <f t="shared" si="1"/>
        <v>762.21759681966182</v>
      </c>
      <c r="H6" s="5">
        <f t="shared" si="2"/>
        <v>55.782403180338179</v>
      </c>
      <c r="I6" s="5">
        <f t="shared" si="3"/>
        <v>55.782403180338179</v>
      </c>
      <c r="J6" s="2">
        <f t="shared" si="4"/>
        <v>3111.676504573803</v>
      </c>
      <c r="K6" s="1">
        <f t="shared" si="5"/>
        <v>6.8193646919728831E-2</v>
      </c>
      <c r="L6" t="s">
        <v>60</v>
      </c>
      <c r="P6" t="s">
        <v>49</v>
      </c>
      <c r="Q6" s="5">
        <f t="shared" si="7"/>
        <v>628.5</v>
      </c>
      <c r="R6" s="5">
        <f t="shared" si="8"/>
        <v>790.18269230769226</v>
      </c>
      <c r="S6" s="6">
        <f t="shared" si="9"/>
        <v>0.79538568247362473</v>
      </c>
    </row>
    <row r="7" spans="1:19" x14ac:dyDescent="0.25">
      <c r="A7">
        <v>6</v>
      </c>
      <c r="B7">
        <v>2020</v>
      </c>
      <c r="C7" t="s">
        <v>46</v>
      </c>
      <c r="D7">
        <v>973</v>
      </c>
      <c r="E7">
        <f t="shared" si="6"/>
        <v>774.49061666488842</v>
      </c>
      <c r="F7" s="6">
        <f t="shared" si="0"/>
        <v>1.2123778580902664</v>
      </c>
      <c r="G7" s="5">
        <f t="shared" si="1"/>
        <v>938.97527494318706</v>
      </c>
      <c r="H7" s="5">
        <f t="shared" si="2"/>
        <v>34.02472505681294</v>
      </c>
      <c r="I7" s="5">
        <f t="shared" si="3"/>
        <v>34.02472505681294</v>
      </c>
      <c r="J7" s="2">
        <f t="shared" si="4"/>
        <v>1157.6819151917143</v>
      </c>
      <c r="K7" s="1">
        <f t="shared" si="5"/>
        <v>3.4968884950475787E-2</v>
      </c>
      <c r="L7" t="s">
        <v>61</v>
      </c>
      <c r="M7" s="5">
        <f>AVERAGE(I2:I105)</f>
        <v>59.907627057544055</v>
      </c>
      <c r="P7" t="s">
        <v>48</v>
      </c>
      <c r="Q7" s="5">
        <f t="shared" si="7"/>
        <v>807.5</v>
      </c>
      <c r="R7" s="5">
        <f t="shared" si="8"/>
        <v>790.18269230769226</v>
      </c>
      <c r="S7" s="6">
        <f t="shared" si="9"/>
        <v>1.0219155745385076</v>
      </c>
    </row>
    <row r="8" spans="1:19" x14ac:dyDescent="0.25">
      <c r="A8">
        <v>7</v>
      </c>
      <c r="B8">
        <v>2020</v>
      </c>
      <c r="C8" t="s">
        <v>45</v>
      </c>
      <c r="D8">
        <v>751</v>
      </c>
      <c r="E8">
        <f t="shared" si="6"/>
        <v>774.82808065720678</v>
      </c>
      <c r="F8" s="6">
        <f t="shared" si="0"/>
        <v>0.94535100208082357</v>
      </c>
      <c r="G8" s="5">
        <f t="shared" si="1"/>
        <v>732.48450248965162</v>
      </c>
      <c r="H8" s="5">
        <f t="shared" si="2"/>
        <v>18.515497510348382</v>
      </c>
      <c r="I8" s="5">
        <f t="shared" si="3"/>
        <v>18.515497510348382</v>
      </c>
      <c r="J8" s="2">
        <f t="shared" si="4"/>
        <v>342.82364805571711</v>
      </c>
      <c r="K8" s="1">
        <f t="shared" si="5"/>
        <v>2.4654457403925942E-2</v>
      </c>
      <c r="L8" t="s">
        <v>62</v>
      </c>
      <c r="M8" s="3">
        <f>AVERAGE(J2:J105)</f>
        <v>5625.1625359194786</v>
      </c>
      <c r="P8" t="s">
        <v>47</v>
      </c>
      <c r="Q8" s="5">
        <f t="shared" si="7"/>
        <v>778</v>
      </c>
      <c r="R8" s="5">
        <f t="shared" si="8"/>
        <v>790.18269230769226</v>
      </c>
      <c r="S8" s="6">
        <f t="shared" si="9"/>
        <v>0.98458243590211614</v>
      </c>
    </row>
    <row r="9" spans="1:19" x14ac:dyDescent="0.25">
      <c r="A9">
        <v>8</v>
      </c>
      <c r="B9">
        <v>2020</v>
      </c>
      <c r="C9" t="s">
        <v>44</v>
      </c>
      <c r="D9">
        <v>595</v>
      </c>
      <c r="E9">
        <f t="shared" si="6"/>
        <v>775.16554464952515</v>
      </c>
      <c r="F9" s="6">
        <f t="shared" si="0"/>
        <v>0.95167865269716112</v>
      </c>
      <c r="G9" s="5">
        <f t="shared" si="1"/>
        <v>737.70850114932114</v>
      </c>
      <c r="H9" s="5">
        <f t="shared" si="2"/>
        <v>-142.70850114932114</v>
      </c>
      <c r="I9" s="5">
        <f t="shared" si="3"/>
        <v>142.70850114932114</v>
      </c>
      <c r="J9" s="2">
        <f t="shared" si="4"/>
        <v>20365.716300285792</v>
      </c>
      <c r="K9" s="1">
        <f t="shared" si="5"/>
        <v>0.23984622041902712</v>
      </c>
      <c r="L9" t="s">
        <v>63</v>
      </c>
      <c r="M9" s="4">
        <f>AVERAGE(K2:K105)</f>
        <v>7.9399971632574173E-2</v>
      </c>
      <c r="P9" t="s">
        <v>46</v>
      </c>
      <c r="Q9" s="5">
        <f t="shared" si="7"/>
        <v>958</v>
      </c>
      <c r="R9" s="5">
        <f t="shared" si="8"/>
        <v>790.18269230769226</v>
      </c>
      <c r="S9" s="6">
        <f t="shared" si="9"/>
        <v>1.2123778580902664</v>
      </c>
    </row>
    <row r="10" spans="1:19" x14ac:dyDescent="0.25">
      <c r="A10">
        <v>9</v>
      </c>
      <c r="B10">
        <v>2020</v>
      </c>
      <c r="C10" t="s">
        <v>43</v>
      </c>
      <c r="D10">
        <v>581</v>
      </c>
      <c r="E10">
        <f t="shared" si="6"/>
        <v>775.50300864184351</v>
      </c>
      <c r="F10" s="6">
        <f t="shared" si="0"/>
        <v>0.77766826074787965</v>
      </c>
      <c r="G10" s="5">
        <f t="shared" si="1"/>
        <v>603.08407593525033</v>
      </c>
      <c r="H10" s="5">
        <f t="shared" si="2"/>
        <v>-22.084075935250326</v>
      </c>
      <c r="I10" s="5">
        <f t="shared" si="3"/>
        <v>22.084075935250326</v>
      </c>
      <c r="J10" s="2">
        <f t="shared" si="4"/>
        <v>487.70640991390252</v>
      </c>
      <c r="K10" s="1">
        <f t="shared" si="5"/>
        <v>3.8010457719880077E-2</v>
      </c>
      <c r="P10" t="s">
        <v>45</v>
      </c>
      <c r="Q10" s="5">
        <f t="shared" si="7"/>
        <v>747</v>
      </c>
      <c r="R10" s="5">
        <f t="shared" si="8"/>
        <v>790.18269230769226</v>
      </c>
      <c r="S10" s="6">
        <f t="shared" si="9"/>
        <v>0.94535100208082357</v>
      </c>
    </row>
    <row r="11" spans="1:19" x14ac:dyDescent="0.25">
      <c r="A11">
        <v>10</v>
      </c>
      <c r="B11">
        <v>2020</v>
      </c>
      <c r="C11" t="s">
        <v>42</v>
      </c>
      <c r="D11">
        <v>894</v>
      </c>
      <c r="E11">
        <f t="shared" si="6"/>
        <v>775.84047263416187</v>
      </c>
      <c r="F11" s="6">
        <f t="shared" si="0"/>
        <v>1.0611470083598</v>
      </c>
      <c r="G11" s="5">
        <f t="shared" si="1"/>
        <v>823.28079650019413</v>
      </c>
      <c r="H11" s="5">
        <f t="shared" si="2"/>
        <v>70.719203499805872</v>
      </c>
      <c r="I11" s="5">
        <f t="shared" si="3"/>
        <v>70.719203499805872</v>
      </c>
      <c r="J11" s="2">
        <f t="shared" si="4"/>
        <v>5001.2057436469549</v>
      </c>
      <c r="K11" s="1">
        <f t="shared" si="5"/>
        <v>7.910425447405578E-2</v>
      </c>
      <c r="P11" t="s">
        <v>44</v>
      </c>
      <c r="Q11" s="5">
        <f t="shared" si="7"/>
        <v>752</v>
      </c>
      <c r="R11" s="5">
        <f t="shared" si="8"/>
        <v>790.18269230769226</v>
      </c>
      <c r="S11" s="6">
        <f t="shared" si="9"/>
        <v>0.95167865269716112</v>
      </c>
    </row>
    <row r="12" spans="1:19" x14ac:dyDescent="0.25">
      <c r="A12">
        <v>11</v>
      </c>
      <c r="B12">
        <v>2020</v>
      </c>
      <c r="C12" t="s">
        <v>41</v>
      </c>
      <c r="D12">
        <v>802</v>
      </c>
      <c r="E12">
        <f t="shared" si="6"/>
        <v>776.17793662648023</v>
      </c>
      <c r="F12" s="6">
        <f t="shared" si="0"/>
        <v>1.1022767373659939</v>
      </c>
      <c r="G12" s="5">
        <f t="shared" si="1"/>
        <v>855.56288360010581</v>
      </c>
      <c r="H12" s="5">
        <f t="shared" si="2"/>
        <v>-53.562883600105806</v>
      </c>
      <c r="I12" s="5">
        <f t="shared" si="3"/>
        <v>53.562883600105806</v>
      </c>
      <c r="J12" s="2">
        <f t="shared" si="4"/>
        <v>2868.9824995584836</v>
      </c>
      <c r="K12" s="1">
        <f t="shared" si="5"/>
        <v>6.6786637905368831E-2</v>
      </c>
      <c r="P12" t="s">
        <v>43</v>
      </c>
      <c r="Q12" s="5">
        <f t="shared" si="7"/>
        <v>614.5</v>
      </c>
      <c r="R12" s="5">
        <f t="shared" si="8"/>
        <v>790.18269230769226</v>
      </c>
      <c r="S12" s="6">
        <f t="shared" si="9"/>
        <v>0.77766826074787965</v>
      </c>
    </row>
    <row r="13" spans="1:19" x14ac:dyDescent="0.25">
      <c r="A13">
        <v>12</v>
      </c>
      <c r="B13">
        <v>2020</v>
      </c>
      <c r="C13" t="s">
        <v>40</v>
      </c>
      <c r="D13">
        <v>653</v>
      </c>
      <c r="E13">
        <f t="shared" si="6"/>
        <v>776.51540061879859</v>
      </c>
      <c r="F13" s="6">
        <f t="shared" si="0"/>
        <v>1.0244466347850425</v>
      </c>
      <c r="G13" s="5">
        <f t="shared" si="1"/>
        <v>795.49858902268738</v>
      </c>
      <c r="H13" s="5">
        <f t="shared" si="2"/>
        <v>-142.49858902268738</v>
      </c>
      <c r="I13" s="5">
        <f t="shared" si="3"/>
        <v>142.49858902268738</v>
      </c>
      <c r="J13" s="2">
        <f t="shared" si="4"/>
        <v>20305.847873456762</v>
      </c>
      <c r="K13" s="1">
        <f t="shared" si="5"/>
        <v>0.21822142269936812</v>
      </c>
      <c r="L13" t="s">
        <v>77</v>
      </c>
      <c r="M13" s="4">
        <f>100%-M9</f>
        <v>0.92060002836742583</v>
      </c>
      <c r="P13" t="s">
        <v>42</v>
      </c>
      <c r="Q13" s="5">
        <f t="shared" si="7"/>
        <v>838.5</v>
      </c>
      <c r="R13" s="5">
        <f t="shared" si="8"/>
        <v>790.18269230769226</v>
      </c>
      <c r="S13" s="6">
        <f t="shared" si="9"/>
        <v>1.0611470083598</v>
      </c>
    </row>
    <row r="14" spans="1:19" x14ac:dyDescent="0.25">
      <c r="A14">
        <v>13</v>
      </c>
      <c r="B14">
        <v>2020</v>
      </c>
      <c r="C14" t="s">
        <v>39</v>
      </c>
      <c r="D14">
        <v>551</v>
      </c>
      <c r="E14">
        <f t="shared" si="6"/>
        <v>776.85286461111696</v>
      </c>
      <c r="F14" s="6">
        <f t="shared" si="0"/>
        <v>0.94598376714245735</v>
      </c>
      <c r="G14" s="5">
        <f t="shared" si="1"/>
        <v>734.89019938023387</v>
      </c>
      <c r="H14" s="5">
        <f t="shared" si="2"/>
        <v>-183.89019938023387</v>
      </c>
      <c r="I14" s="5">
        <f t="shared" si="3"/>
        <v>183.89019938023387</v>
      </c>
      <c r="J14" s="2">
        <f t="shared" si="4"/>
        <v>33815.605428102164</v>
      </c>
      <c r="K14" s="1">
        <f t="shared" si="5"/>
        <v>0.33373901883889995</v>
      </c>
      <c r="P14" t="s">
        <v>41</v>
      </c>
      <c r="Q14" s="5">
        <f t="shared" si="7"/>
        <v>871</v>
      </c>
      <c r="R14" s="5">
        <f t="shared" si="8"/>
        <v>790.18269230769226</v>
      </c>
      <c r="S14" s="6">
        <f t="shared" si="9"/>
        <v>1.1022767373659939</v>
      </c>
    </row>
    <row r="15" spans="1:19" x14ac:dyDescent="0.25">
      <c r="A15">
        <v>14</v>
      </c>
      <c r="B15">
        <v>2020</v>
      </c>
      <c r="C15" t="s">
        <v>38</v>
      </c>
      <c r="D15">
        <v>664</v>
      </c>
      <c r="E15">
        <f t="shared" si="6"/>
        <v>777.19032860343532</v>
      </c>
      <c r="F15" s="6">
        <f t="shared" si="0"/>
        <v>0.87954343567091353</v>
      </c>
      <c r="G15" s="5">
        <f t="shared" si="1"/>
        <v>683.57265179007175</v>
      </c>
      <c r="H15" s="5">
        <f t="shared" si="2"/>
        <v>-19.572651790071745</v>
      </c>
      <c r="I15" s="5">
        <f t="shared" si="3"/>
        <v>19.572651790071745</v>
      </c>
      <c r="J15" s="2">
        <f t="shared" si="4"/>
        <v>383.08869809539868</v>
      </c>
      <c r="K15" s="1">
        <f t="shared" si="5"/>
        <v>2.9476885226011666E-2</v>
      </c>
      <c r="P15" t="s">
        <v>40</v>
      </c>
      <c r="Q15" s="5">
        <f t="shared" si="7"/>
        <v>809.5</v>
      </c>
      <c r="R15" s="5">
        <f t="shared" si="8"/>
        <v>790.18269230769226</v>
      </c>
      <c r="S15" s="6">
        <f t="shared" si="9"/>
        <v>1.0244466347850425</v>
      </c>
    </row>
    <row r="16" spans="1:19" x14ac:dyDescent="0.25">
      <c r="A16">
        <v>15</v>
      </c>
      <c r="B16">
        <v>2020</v>
      </c>
      <c r="C16" t="s">
        <v>37</v>
      </c>
      <c r="D16">
        <v>742</v>
      </c>
      <c r="E16">
        <f t="shared" si="6"/>
        <v>777.52779259575368</v>
      </c>
      <c r="F16" s="6">
        <f t="shared" si="0"/>
        <v>0.9947066768882562</v>
      </c>
      <c r="G16" s="5">
        <f t="shared" si="1"/>
        <v>773.41208676118345</v>
      </c>
      <c r="H16" s="5">
        <f t="shared" si="2"/>
        <v>-31.412086761183446</v>
      </c>
      <c r="I16" s="5">
        <f t="shared" si="3"/>
        <v>31.412086761183446</v>
      </c>
      <c r="J16" s="2">
        <f t="shared" si="4"/>
        <v>986.71919469211628</v>
      </c>
      <c r="K16" s="1">
        <f t="shared" si="5"/>
        <v>4.2334348734748582E-2</v>
      </c>
      <c r="P16" t="s">
        <v>39</v>
      </c>
      <c r="Q16" s="5">
        <f t="shared" si="7"/>
        <v>747.5</v>
      </c>
      <c r="R16" s="5">
        <f t="shared" si="8"/>
        <v>790.18269230769226</v>
      </c>
      <c r="S16" s="6">
        <f t="shared" si="9"/>
        <v>0.94598376714245735</v>
      </c>
    </row>
    <row r="17" spans="1:19" x14ac:dyDescent="0.25">
      <c r="A17">
        <v>16</v>
      </c>
      <c r="B17">
        <v>2020</v>
      </c>
      <c r="C17" t="s">
        <v>36</v>
      </c>
      <c r="D17">
        <v>957</v>
      </c>
      <c r="E17">
        <f t="shared" si="6"/>
        <v>777.86525658807204</v>
      </c>
      <c r="F17" s="6">
        <f t="shared" si="0"/>
        <v>1.1598583579746651</v>
      </c>
      <c r="G17" s="5">
        <f t="shared" si="1"/>
        <v>902.21351923178281</v>
      </c>
      <c r="H17" s="5">
        <f t="shared" si="2"/>
        <v>54.786480768217189</v>
      </c>
      <c r="I17" s="5">
        <f t="shared" si="3"/>
        <v>54.786480768217189</v>
      </c>
      <c r="J17" s="2">
        <f t="shared" si="4"/>
        <v>3001.5584749662316</v>
      </c>
      <c r="K17" s="1">
        <f t="shared" si="5"/>
        <v>5.7248151272954219E-2</v>
      </c>
      <c r="P17" t="s">
        <v>38</v>
      </c>
      <c r="Q17" s="5">
        <f t="shared" si="7"/>
        <v>695</v>
      </c>
      <c r="R17" s="5">
        <f t="shared" si="8"/>
        <v>790.18269230769226</v>
      </c>
      <c r="S17" s="6">
        <f t="shared" si="9"/>
        <v>0.87954343567091353</v>
      </c>
    </row>
    <row r="18" spans="1:19" x14ac:dyDescent="0.25">
      <c r="A18">
        <v>17</v>
      </c>
      <c r="B18">
        <v>2020</v>
      </c>
      <c r="C18" t="s">
        <v>35</v>
      </c>
      <c r="D18">
        <v>758</v>
      </c>
      <c r="E18">
        <f t="shared" si="6"/>
        <v>778.20272058039041</v>
      </c>
      <c r="F18" s="6">
        <f t="shared" si="0"/>
        <v>0.83778094160308603</v>
      </c>
      <c r="G18" s="5">
        <f t="shared" si="1"/>
        <v>651.9634080059227</v>
      </c>
      <c r="H18" s="5">
        <f t="shared" si="2"/>
        <v>106.0365919940773</v>
      </c>
      <c r="I18" s="5">
        <f t="shared" si="3"/>
        <v>106.0365919940773</v>
      </c>
      <c r="J18" s="2">
        <f t="shared" si="4"/>
        <v>11243.758841718418</v>
      </c>
      <c r="K18" s="1">
        <f t="shared" si="5"/>
        <v>0.13988996305287243</v>
      </c>
      <c r="P18" t="s">
        <v>37</v>
      </c>
      <c r="Q18" s="5">
        <f t="shared" si="7"/>
        <v>786</v>
      </c>
      <c r="R18" s="5">
        <f t="shared" si="8"/>
        <v>790.18269230769226</v>
      </c>
      <c r="S18" s="6">
        <f t="shared" si="9"/>
        <v>0.9947066768882562</v>
      </c>
    </row>
    <row r="19" spans="1:19" x14ac:dyDescent="0.25">
      <c r="A19">
        <v>18</v>
      </c>
      <c r="B19">
        <v>2020</v>
      </c>
      <c r="C19" t="s">
        <v>34</v>
      </c>
      <c r="D19">
        <v>958</v>
      </c>
      <c r="E19">
        <f t="shared" si="6"/>
        <v>778.54018457270877</v>
      </c>
      <c r="F19" s="6">
        <f t="shared" si="0"/>
        <v>1.1212596892150064</v>
      </c>
      <c r="G19" s="5">
        <f t="shared" si="1"/>
        <v>872.9457253953891</v>
      </c>
      <c r="H19" s="5">
        <f t="shared" si="2"/>
        <v>85.054274604610896</v>
      </c>
      <c r="I19" s="5">
        <f t="shared" si="3"/>
        <v>85.054274604610896</v>
      </c>
      <c r="J19" s="2">
        <f t="shared" si="4"/>
        <v>7234.2296285165576</v>
      </c>
      <c r="K19" s="1">
        <f t="shared" si="5"/>
        <v>8.8783167645731631E-2</v>
      </c>
      <c r="P19" t="s">
        <v>36</v>
      </c>
      <c r="Q19" s="5">
        <f t="shared" si="7"/>
        <v>916.5</v>
      </c>
      <c r="R19" s="5">
        <f t="shared" si="8"/>
        <v>790.18269230769226</v>
      </c>
      <c r="S19" s="6">
        <f t="shared" si="9"/>
        <v>1.1598583579746651</v>
      </c>
    </row>
    <row r="20" spans="1:19" x14ac:dyDescent="0.25">
      <c r="A20">
        <v>19</v>
      </c>
      <c r="B20">
        <v>2020</v>
      </c>
      <c r="C20" t="s">
        <v>33</v>
      </c>
      <c r="D20">
        <v>758</v>
      </c>
      <c r="E20">
        <f t="shared" si="6"/>
        <v>778.87764856502713</v>
      </c>
      <c r="F20" s="6">
        <f t="shared" si="0"/>
        <v>0.97635649010087744</v>
      </c>
      <c r="G20" s="5">
        <f t="shared" si="1"/>
        <v>760.46224717097459</v>
      </c>
      <c r="H20" s="5">
        <f t="shared" si="2"/>
        <v>-2.4622471709745923</v>
      </c>
      <c r="I20" s="5">
        <f t="shared" si="3"/>
        <v>2.4622471709745923</v>
      </c>
      <c r="J20" s="2">
        <f t="shared" si="4"/>
        <v>6.0626611309723835</v>
      </c>
      <c r="K20" s="1">
        <f t="shared" si="5"/>
        <v>3.2483471912593568E-3</v>
      </c>
      <c r="P20" t="s">
        <v>35</v>
      </c>
      <c r="Q20" s="5">
        <f t="shared" si="7"/>
        <v>662</v>
      </c>
      <c r="R20" s="5">
        <f t="shared" si="8"/>
        <v>790.18269230769226</v>
      </c>
      <c r="S20" s="6">
        <f t="shared" si="9"/>
        <v>0.83778094160308603</v>
      </c>
    </row>
    <row r="21" spans="1:19" x14ac:dyDescent="0.25">
      <c r="A21">
        <v>20</v>
      </c>
      <c r="B21">
        <v>2020</v>
      </c>
      <c r="C21" t="s">
        <v>32</v>
      </c>
      <c r="D21">
        <v>880</v>
      </c>
      <c r="E21">
        <f t="shared" si="6"/>
        <v>779.21511255734549</v>
      </c>
      <c r="F21" s="6">
        <f t="shared" si="0"/>
        <v>0.98015308047067995</v>
      </c>
      <c r="G21" s="5">
        <f t="shared" si="1"/>
        <v>763.75009292238974</v>
      </c>
      <c r="H21" s="5">
        <f t="shared" si="2"/>
        <v>116.24990707761026</v>
      </c>
      <c r="I21" s="5">
        <f t="shared" si="3"/>
        <v>116.24990707761026</v>
      </c>
      <c r="J21" s="2">
        <f t="shared" si="4"/>
        <v>13514.04089555302</v>
      </c>
      <c r="K21" s="1">
        <f t="shared" si="5"/>
        <v>0.13210216713364803</v>
      </c>
      <c r="P21" t="s">
        <v>34</v>
      </c>
      <c r="Q21" s="5">
        <f t="shared" si="7"/>
        <v>886</v>
      </c>
      <c r="R21" s="5">
        <f t="shared" si="8"/>
        <v>790.18269230769226</v>
      </c>
      <c r="S21" s="6">
        <f t="shared" si="9"/>
        <v>1.1212596892150064</v>
      </c>
    </row>
    <row r="22" spans="1:19" x14ac:dyDescent="0.25">
      <c r="A22">
        <v>21</v>
      </c>
      <c r="B22">
        <v>2020</v>
      </c>
      <c r="C22" t="s">
        <v>31</v>
      </c>
      <c r="D22">
        <v>772</v>
      </c>
      <c r="E22">
        <f t="shared" si="6"/>
        <v>779.55257654966385</v>
      </c>
      <c r="F22" s="6">
        <f t="shared" si="0"/>
        <v>1.0991129120578251</v>
      </c>
      <c r="G22" s="5">
        <f t="shared" si="1"/>
        <v>856.81630251368165</v>
      </c>
      <c r="H22" s="5">
        <f t="shared" si="2"/>
        <v>-84.816302513681649</v>
      </c>
      <c r="I22" s="5">
        <f t="shared" si="3"/>
        <v>84.816302513681649</v>
      </c>
      <c r="J22" s="2">
        <f t="shared" si="4"/>
        <v>7193.8051720923595</v>
      </c>
      <c r="K22" s="1">
        <f t="shared" si="5"/>
        <v>0.10986567683119385</v>
      </c>
      <c r="P22" t="s">
        <v>33</v>
      </c>
      <c r="Q22" s="5">
        <f t="shared" si="7"/>
        <v>771.5</v>
      </c>
      <c r="R22" s="5">
        <f t="shared" si="8"/>
        <v>790.18269230769226</v>
      </c>
      <c r="S22" s="6">
        <f t="shared" si="9"/>
        <v>0.97635649010087744</v>
      </c>
    </row>
    <row r="23" spans="1:19" x14ac:dyDescent="0.25">
      <c r="A23">
        <v>22</v>
      </c>
      <c r="B23">
        <v>2020</v>
      </c>
      <c r="C23" t="s">
        <v>30</v>
      </c>
      <c r="D23">
        <v>961</v>
      </c>
      <c r="E23">
        <f t="shared" si="6"/>
        <v>779.89004054198222</v>
      </c>
      <c r="F23" s="6">
        <f t="shared" si="0"/>
        <v>1.1674515387142701</v>
      </c>
      <c r="G23" s="5">
        <f t="shared" si="1"/>
        <v>910.48382785867159</v>
      </c>
      <c r="H23" s="5">
        <f t="shared" si="2"/>
        <v>50.516172141328411</v>
      </c>
      <c r="I23" s="5">
        <f t="shared" si="3"/>
        <v>50.516172141328411</v>
      </c>
      <c r="J23" s="2">
        <f t="shared" si="4"/>
        <v>2551.8836478123249</v>
      </c>
      <c r="K23" s="1">
        <f t="shared" si="5"/>
        <v>5.2566256130414581E-2</v>
      </c>
      <c r="P23" t="s">
        <v>32</v>
      </c>
      <c r="Q23" s="5">
        <f t="shared" si="7"/>
        <v>774.5</v>
      </c>
      <c r="R23" s="5">
        <f t="shared" si="8"/>
        <v>790.18269230769226</v>
      </c>
      <c r="S23" s="6">
        <f t="shared" si="9"/>
        <v>0.98015308047067995</v>
      </c>
    </row>
    <row r="24" spans="1:19" x14ac:dyDescent="0.25">
      <c r="A24">
        <v>23</v>
      </c>
      <c r="B24">
        <v>2020</v>
      </c>
      <c r="C24" t="s">
        <v>29</v>
      </c>
      <c r="D24">
        <v>764</v>
      </c>
      <c r="E24">
        <f t="shared" si="6"/>
        <v>780.22750453430058</v>
      </c>
      <c r="F24" s="6">
        <f t="shared" si="0"/>
        <v>0.91181445381423487</v>
      </c>
      <c r="G24" s="5">
        <f t="shared" si="1"/>
        <v>711.4227158977867</v>
      </c>
      <c r="H24" s="5">
        <f t="shared" si="2"/>
        <v>52.577284102213298</v>
      </c>
      <c r="I24" s="5">
        <f t="shared" si="3"/>
        <v>52.577284102213298</v>
      </c>
      <c r="J24" s="2">
        <f t="shared" si="4"/>
        <v>2764.370803564851</v>
      </c>
      <c r="K24" s="1">
        <f t="shared" si="5"/>
        <v>6.8818434688760866E-2</v>
      </c>
      <c r="P24" t="s">
        <v>31</v>
      </c>
      <c r="Q24" s="5">
        <f t="shared" si="7"/>
        <v>868.5</v>
      </c>
      <c r="R24" s="5">
        <f t="shared" si="8"/>
        <v>790.18269230769226</v>
      </c>
      <c r="S24" s="6">
        <f t="shared" si="9"/>
        <v>1.0991129120578251</v>
      </c>
    </row>
    <row r="25" spans="1:19" x14ac:dyDescent="0.25">
      <c r="A25">
        <v>24</v>
      </c>
      <c r="B25">
        <v>2020</v>
      </c>
      <c r="C25" t="s">
        <v>28</v>
      </c>
      <c r="D25">
        <v>620</v>
      </c>
      <c r="E25">
        <f t="shared" si="6"/>
        <v>780.56496852661894</v>
      </c>
      <c r="F25" s="6">
        <f t="shared" si="0"/>
        <v>0.90422127307462985</v>
      </c>
      <c r="G25" s="5">
        <f t="shared" si="1"/>
        <v>705.80344955859778</v>
      </c>
      <c r="H25" s="5">
        <f t="shared" si="2"/>
        <v>-85.803449558597777</v>
      </c>
      <c r="I25" s="5">
        <f t="shared" si="3"/>
        <v>85.803449558597777</v>
      </c>
      <c r="J25" s="2">
        <f t="shared" si="4"/>
        <v>7362.2319561548329</v>
      </c>
      <c r="K25" s="1">
        <f t="shared" si="5"/>
        <v>0.13839266057838351</v>
      </c>
      <c r="P25" t="s">
        <v>30</v>
      </c>
      <c r="Q25" s="5">
        <f t="shared" si="7"/>
        <v>922.5</v>
      </c>
      <c r="R25" s="5">
        <f t="shared" si="8"/>
        <v>790.18269230769226</v>
      </c>
      <c r="S25" s="6">
        <f t="shared" si="9"/>
        <v>1.1674515387142701</v>
      </c>
    </row>
    <row r="26" spans="1:19" x14ac:dyDescent="0.25">
      <c r="A26">
        <v>25</v>
      </c>
      <c r="B26">
        <v>2020</v>
      </c>
      <c r="C26" t="s">
        <v>27</v>
      </c>
      <c r="D26">
        <v>763</v>
      </c>
      <c r="E26">
        <f t="shared" si="6"/>
        <v>780.9024325189373</v>
      </c>
      <c r="F26" s="6">
        <f t="shared" si="0"/>
        <v>1.0744350746541087</v>
      </c>
      <c r="G26" s="5">
        <f t="shared" si="1"/>
        <v>839.0289633810595</v>
      </c>
      <c r="H26" s="5">
        <f t="shared" si="2"/>
        <v>-76.028963381059498</v>
      </c>
      <c r="I26" s="5">
        <f t="shared" si="3"/>
        <v>76.028963381059498</v>
      </c>
      <c r="J26" s="2">
        <f t="shared" si="4"/>
        <v>5780.4032727984859</v>
      </c>
      <c r="K26" s="1">
        <f t="shared" si="5"/>
        <v>9.9644775073472469E-2</v>
      </c>
      <c r="P26" t="s">
        <v>29</v>
      </c>
      <c r="Q26" s="5">
        <f t="shared" si="7"/>
        <v>720.5</v>
      </c>
      <c r="R26" s="5">
        <f t="shared" si="8"/>
        <v>790.18269230769226</v>
      </c>
      <c r="S26" s="6">
        <f t="shared" si="9"/>
        <v>0.91181445381423487</v>
      </c>
    </row>
    <row r="27" spans="1:19" x14ac:dyDescent="0.25">
      <c r="A27">
        <v>26</v>
      </c>
      <c r="B27">
        <v>2020</v>
      </c>
      <c r="C27" t="s">
        <v>26</v>
      </c>
      <c r="D27">
        <v>984</v>
      </c>
      <c r="E27">
        <f t="shared" si="6"/>
        <v>781.23989651125567</v>
      </c>
      <c r="F27" s="6">
        <f t="shared" si="0"/>
        <v>1.2516092919115589</v>
      </c>
      <c r="G27" s="5">
        <f t="shared" si="1"/>
        <v>977.80711368551226</v>
      </c>
      <c r="H27" s="5">
        <f t="shared" si="2"/>
        <v>6.1928863144877369</v>
      </c>
      <c r="I27" s="5">
        <f t="shared" si="3"/>
        <v>6.1928863144877369</v>
      </c>
      <c r="J27" s="2">
        <f t="shared" si="4"/>
        <v>38.351840904169507</v>
      </c>
      <c r="K27" s="1">
        <f t="shared" si="5"/>
        <v>6.2935836529346917E-3</v>
      </c>
      <c r="P27" t="s">
        <v>28</v>
      </c>
      <c r="Q27" s="5">
        <f t="shared" si="7"/>
        <v>714.5</v>
      </c>
      <c r="R27" s="5">
        <f t="shared" si="8"/>
        <v>790.18269230769226</v>
      </c>
      <c r="S27" s="6">
        <f t="shared" si="9"/>
        <v>0.90422127307462985</v>
      </c>
    </row>
    <row r="28" spans="1:19" x14ac:dyDescent="0.25">
      <c r="A28">
        <v>27</v>
      </c>
      <c r="B28">
        <v>2020</v>
      </c>
      <c r="C28" t="s">
        <v>25</v>
      </c>
      <c r="D28">
        <v>550</v>
      </c>
      <c r="E28">
        <f t="shared" si="6"/>
        <v>781.57736050357403</v>
      </c>
      <c r="F28" s="6">
        <f t="shared" si="0"/>
        <v>0.86941919468477358</v>
      </c>
      <c r="G28" s="5">
        <f t="shared" si="1"/>
        <v>679.51835935286829</v>
      </c>
      <c r="H28" s="5">
        <f t="shared" si="2"/>
        <v>-129.51835935286829</v>
      </c>
      <c r="I28" s="5">
        <f t="shared" si="3"/>
        <v>129.51835935286829</v>
      </c>
      <c r="J28" s="2">
        <f t="shared" si="4"/>
        <v>16775.005409458725</v>
      </c>
      <c r="K28" s="1">
        <f t="shared" si="5"/>
        <v>0.23548792609612415</v>
      </c>
      <c r="P28" t="s">
        <v>27</v>
      </c>
      <c r="Q28" s="5">
        <f t="shared" si="7"/>
        <v>849</v>
      </c>
      <c r="R28" s="5">
        <f t="shared" si="8"/>
        <v>790.18269230769226</v>
      </c>
      <c r="S28" s="6">
        <f t="shared" si="9"/>
        <v>1.0744350746541087</v>
      </c>
    </row>
    <row r="29" spans="1:19" x14ac:dyDescent="0.25">
      <c r="A29">
        <v>28</v>
      </c>
      <c r="B29">
        <v>2020</v>
      </c>
      <c r="C29" t="s">
        <v>24</v>
      </c>
      <c r="D29">
        <v>801</v>
      </c>
      <c r="E29">
        <f t="shared" si="6"/>
        <v>781.91482449589239</v>
      </c>
      <c r="F29" s="6">
        <f t="shared" si="0"/>
        <v>1.0288759902164788</v>
      </c>
      <c r="G29" s="5">
        <f t="shared" si="1"/>
        <v>804.49338931815555</v>
      </c>
      <c r="H29" s="5">
        <f t="shared" si="2"/>
        <v>-3.4933893181555504</v>
      </c>
      <c r="I29" s="5">
        <f t="shared" si="3"/>
        <v>3.4933893181555504</v>
      </c>
      <c r="J29" s="2">
        <f t="shared" si="4"/>
        <v>12.203768928203301</v>
      </c>
      <c r="K29" s="1">
        <f t="shared" si="5"/>
        <v>4.3612850413926969E-3</v>
      </c>
      <c r="P29" t="s">
        <v>26</v>
      </c>
      <c r="Q29" s="5">
        <f t="shared" si="7"/>
        <v>989</v>
      </c>
      <c r="R29" s="5">
        <f t="shared" si="8"/>
        <v>790.18269230769226</v>
      </c>
      <c r="S29" s="6">
        <f t="shared" si="9"/>
        <v>1.2516092919115589</v>
      </c>
    </row>
    <row r="30" spans="1:19" x14ac:dyDescent="0.25">
      <c r="A30">
        <v>29</v>
      </c>
      <c r="B30">
        <v>2020</v>
      </c>
      <c r="C30" t="s">
        <v>23</v>
      </c>
      <c r="D30">
        <v>726</v>
      </c>
      <c r="E30">
        <f t="shared" si="6"/>
        <v>782.25228848821075</v>
      </c>
      <c r="F30" s="6">
        <f t="shared" si="0"/>
        <v>0.93079740566324731</v>
      </c>
      <c r="G30" s="5">
        <f t="shared" si="1"/>
        <v>728.11840069896471</v>
      </c>
      <c r="H30" s="5">
        <f t="shared" si="2"/>
        <v>-2.118400698964706</v>
      </c>
      <c r="I30" s="5">
        <f t="shared" si="3"/>
        <v>2.118400698964706</v>
      </c>
      <c r="J30" s="2">
        <f t="shared" si="4"/>
        <v>4.4876215213741544</v>
      </c>
      <c r="K30" s="1">
        <f t="shared" si="5"/>
        <v>2.9179072988494573E-3</v>
      </c>
      <c r="P30" t="s">
        <v>25</v>
      </c>
      <c r="Q30" s="5">
        <f t="shared" si="7"/>
        <v>687</v>
      </c>
      <c r="R30" s="5">
        <f t="shared" si="8"/>
        <v>790.18269230769226</v>
      </c>
      <c r="S30" s="6">
        <f t="shared" si="9"/>
        <v>0.86941919468477358</v>
      </c>
    </row>
    <row r="31" spans="1:19" x14ac:dyDescent="0.25">
      <c r="A31">
        <v>30</v>
      </c>
      <c r="B31">
        <v>2020</v>
      </c>
      <c r="C31" t="s">
        <v>22</v>
      </c>
      <c r="D31">
        <v>789</v>
      </c>
      <c r="E31">
        <f t="shared" si="6"/>
        <v>782.58975248052911</v>
      </c>
      <c r="F31" s="6">
        <f t="shared" si="0"/>
        <v>0.98458243590211614</v>
      </c>
      <c r="G31" s="5">
        <f t="shared" si="1"/>
        <v>770.52412480931343</v>
      </c>
      <c r="H31" s="5">
        <f t="shared" si="2"/>
        <v>18.475875190686565</v>
      </c>
      <c r="I31" s="5">
        <f t="shared" si="3"/>
        <v>18.475875190686565</v>
      </c>
      <c r="J31" s="2">
        <f t="shared" si="4"/>
        <v>341.35796406182732</v>
      </c>
      <c r="K31" s="1">
        <f t="shared" si="5"/>
        <v>2.3416825336738358E-2</v>
      </c>
      <c r="P31" t="s">
        <v>24</v>
      </c>
      <c r="Q31" s="5">
        <f t="shared" si="7"/>
        <v>813</v>
      </c>
      <c r="R31" s="5">
        <f t="shared" si="8"/>
        <v>790.18269230769226</v>
      </c>
      <c r="S31" s="6">
        <f t="shared" si="9"/>
        <v>1.0288759902164788</v>
      </c>
    </row>
    <row r="32" spans="1:19" x14ac:dyDescent="0.25">
      <c r="A32">
        <v>31</v>
      </c>
      <c r="B32">
        <v>2020</v>
      </c>
      <c r="C32" t="s">
        <v>21</v>
      </c>
      <c r="D32">
        <v>800</v>
      </c>
      <c r="E32">
        <f t="shared" si="6"/>
        <v>782.92721647284748</v>
      </c>
      <c r="F32" s="6">
        <f t="shared" si="0"/>
        <v>0.97445819491597618</v>
      </c>
      <c r="G32" s="5">
        <f t="shared" si="1"/>
        <v>762.92984211472071</v>
      </c>
      <c r="H32" s="5">
        <f t="shared" si="2"/>
        <v>37.070157885279286</v>
      </c>
      <c r="I32" s="5">
        <f t="shared" si="3"/>
        <v>37.070157885279286</v>
      </c>
      <c r="J32" s="2">
        <f t="shared" si="4"/>
        <v>1374.196605639534</v>
      </c>
      <c r="K32" s="1">
        <f t="shared" si="5"/>
        <v>4.6337697356599108E-2</v>
      </c>
      <c r="P32" t="s">
        <v>23</v>
      </c>
      <c r="Q32" s="5">
        <f t="shared" si="7"/>
        <v>735.5</v>
      </c>
      <c r="R32" s="5">
        <f t="shared" si="8"/>
        <v>790.18269230769226</v>
      </c>
      <c r="S32" s="6">
        <f t="shared" si="9"/>
        <v>0.93079740566324731</v>
      </c>
    </row>
    <row r="33" spans="1:19" x14ac:dyDescent="0.25">
      <c r="A33">
        <v>32</v>
      </c>
      <c r="B33">
        <v>2020</v>
      </c>
      <c r="C33" t="s">
        <v>20</v>
      </c>
      <c r="D33">
        <v>754</v>
      </c>
      <c r="E33">
        <f t="shared" si="6"/>
        <v>783.26468046516584</v>
      </c>
      <c r="F33" s="6">
        <f t="shared" si="0"/>
        <v>0.93332846590978236</v>
      </c>
      <c r="G33" s="5">
        <f t="shared" si="1"/>
        <v>731.04322261986908</v>
      </c>
      <c r="H33" s="5">
        <f t="shared" si="2"/>
        <v>22.956777380130916</v>
      </c>
      <c r="I33" s="5">
        <f t="shared" si="3"/>
        <v>22.956777380130916</v>
      </c>
      <c r="J33" s="2">
        <f t="shared" si="4"/>
        <v>527.01362768089052</v>
      </c>
      <c r="K33" s="1">
        <f t="shared" si="5"/>
        <v>3.0446654350306253E-2</v>
      </c>
      <c r="P33" t="s">
        <v>22</v>
      </c>
      <c r="Q33" s="5">
        <f t="shared" si="7"/>
        <v>778</v>
      </c>
      <c r="R33" s="5">
        <f t="shared" si="8"/>
        <v>790.18269230769226</v>
      </c>
      <c r="S33" s="6">
        <f t="shared" si="9"/>
        <v>0.98458243590211614</v>
      </c>
    </row>
    <row r="34" spans="1:19" x14ac:dyDescent="0.25">
      <c r="A34">
        <v>33</v>
      </c>
      <c r="B34">
        <v>2020</v>
      </c>
      <c r="C34" t="s">
        <v>19</v>
      </c>
      <c r="D34">
        <v>914</v>
      </c>
      <c r="E34">
        <f t="shared" si="6"/>
        <v>783.6021444574842</v>
      </c>
      <c r="F34" s="6">
        <f t="shared" si="0"/>
        <v>1.0503900023120263</v>
      </c>
      <c r="G34" s="5">
        <f t="shared" si="1"/>
        <v>823.08785832840556</v>
      </c>
      <c r="H34" s="5">
        <f t="shared" si="2"/>
        <v>90.912141671594441</v>
      </c>
      <c r="I34" s="5">
        <f t="shared" si="3"/>
        <v>90.912141671594441</v>
      </c>
      <c r="J34" s="2">
        <f t="shared" si="4"/>
        <v>8265.0175033160576</v>
      </c>
      <c r="K34" s="1">
        <f t="shared" si="5"/>
        <v>9.9466238152729147E-2</v>
      </c>
      <c r="P34" t="s">
        <v>21</v>
      </c>
      <c r="Q34" s="5">
        <f t="shared" si="7"/>
        <v>770</v>
      </c>
      <c r="R34" s="5">
        <f t="shared" si="8"/>
        <v>790.18269230769226</v>
      </c>
      <c r="S34" s="6">
        <f t="shared" si="9"/>
        <v>0.97445819491597618</v>
      </c>
    </row>
    <row r="35" spans="1:19" x14ac:dyDescent="0.25">
      <c r="A35">
        <v>34</v>
      </c>
      <c r="B35">
        <v>2020</v>
      </c>
      <c r="C35" t="s">
        <v>18</v>
      </c>
      <c r="D35">
        <v>799</v>
      </c>
      <c r="E35">
        <f t="shared" si="6"/>
        <v>783.93960844980256</v>
      </c>
      <c r="F35" s="6">
        <f t="shared" si="0"/>
        <v>0.87005195974640726</v>
      </c>
      <c r="G35" s="5">
        <f t="shared" si="1"/>
        <v>682.06819265458194</v>
      </c>
      <c r="H35" s="5">
        <f t="shared" si="2"/>
        <v>116.93180734541806</v>
      </c>
      <c r="I35" s="5">
        <f t="shared" si="3"/>
        <v>116.93180734541806</v>
      </c>
      <c r="J35" s="2">
        <f t="shared" si="4"/>
        <v>13673.047569065966</v>
      </c>
      <c r="K35" s="1">
        <f t="shared" si="5"/>
        <v>0.14634769379902135</v>
      </c>
      <c r="P35" t="s">
        <v>20</v>
      </c>
      <c r="Q35" s="5">
        <f t="shared" si="7"/>
        <v>737.5</v>
      </c>
      <c r="R35" s="5">
        <f t="shared" si="8"/>
        <v>790.18269230769226</v>
      </c>
      <c r="S35" s="6">
        <f t="shared" si="9"/>
        <v>0.93332846590978236</v>
      </c>
    </row>
    <row r="36" spans="1:19" x14ac:dyDescent="0.25">
      <c r="A36">
        <v>35</v>
      </c>
      <c r="B36">
        <v>2020</v>
      </c>
      <c r="C36" t="s">
        <v>17</v>
      </c>
      <c r="D36">
        <v>867</v>
      </c>
      <c r="E36">
        <f t="shared" si="6"/>
        <v>784.27707244212093</v>
      </c>
      <c r="F36" s="6">
        <f t="shared" si="0"/>
        <v>1.1453047615570888</v>
      </c>
      <c r="G36" s="5">
        <f t="shared" si="1"/>
        <v>898.23626544801493</v>
      </c>
      <c r="H36" s="5">
        <f t="shared" si="2"/>
        <v>-31.236265448014933</v>
      </c>
      <c r="I36" s="5">
        <f t="shared" si="3"/>
        <v>31.236265448014933</v>
      </c>
      <c r="J36" s="2">
        <f t="shared" si="4"/>
        <v>975.70427913885158</v>
      </c>
      <c r="K36" s="1">
        <f t="shared" si="5"/>
        <v>3.602798782931365E-2</v>
      </c>
      <c r="P36" t="s">
        <v>19</v>
      </c>
      <c r="Q36" s="5">
        <f t="shared" si="7"/>
        <v>830</v>
      </c>
      <c r="R36" s="5">
        <f t="shared" si="8"/>
        <v>790.18269230769226</v>
      </c>
      <c r="S36" s="6">
        <f t="shared" si="9"/>
        <v>1.0503900023120263</v>
      </c>
    </row>
    <row r="37" spans="1:19" x14ac:dyDescent="0.25">
      <c r="A37">
        <v>36</v>
      </c>
      <c r="B37">
        <v>2020</v>
      </c>
      <c r="C37" t="s">
        <v>16</v>
      </c>
      <c r="D37">
        <v>727</v>
      </c>
      <c r="E37">
        <f t="shared" si="6"/>
        <v>784.61453643443929</v>
      </c>
      <c r="F37" s="6">
        <f t="shared" si="0"/>
        <v>0.95927183343676614</v>
      </c>
      <c r="G37" s="5">
        <f t="shared" si="1"/>
        <v>752.65862490660288</v>
      </c>
      <c r="H37" s="5">
        <f t="shared" si="2"/>
        <v>-25.658624906602881</v>
      </c>
      <c r="I37" s="5">
        <f t="shared" si="3"/>
        <v>25.658624906602881</v>
      </c>
      <c r="J37" s="2">
        <f t="shared" si="4"/>
        <v>658.36503209774173</v>
      </c>
      <c r="K37" s="1">
        <f t="shared" si="5"/>
        <v>3.5293844438243301E-2</v>
      </c>
      <c r="P37" t="s">
        <v>18</v>
      </c>
      <c r="Q37" s="5">
        <f t="shared" si="7"/>
        <v>687.5</v>
      </c>
      <c r="R37" s="5">
        <f t="shared" si="8"/>
        <v>790.18269230769226</v>
      </c>
      <c r="S37" s="6">
        <f t="shared" si="9"/>
        <v>0.87005195974640726</v>
      </c>
    </row>
    <row r="38" spans="1:19" x14ac:dyDescent="0.25">
      <c r="A38">
        <v>37</v>
      </c>
      <c r="B38">
        <v>2020</v>
      </c>
      <c r="C38" t="s">
        <v>15</v>
      </c>
      <c r="D38">
        <v>651</v>
      </c>
      <c r="E38">
        <f t="shared" si="6"/>
        <v>784.95200042675765</v>
      </c>
      <c r="F38" s="6">
        <f t="shared" si="0"/>
        <v>0.8725830199929423</v>
      </c>
      <c r="G38" s="5">
        <f t="shared" si="1"/>
        <v>684.93578708188147</v>
      </c>
      <c r="H38" s="5">
        <f t="shared" si="2"/>
        <v>-33.935787081881472</v>
      </c>
      <c r="I38" s="5">
        <f t="shared" si="3"/>
        <v>33.935787081881472</v>
      </c>
      <c r="J38" s="2">
        <f t="shared" si="4"/>
        <v>1151.6376448667934</v>
      </c>
      <c r="K38" s="1">
        <f t="shared" si="5"/>
        <v>5.2128705194902411E-2</v>
      </c>
      <c r="P38" t="s">
        <v>17</v>
      </c>
      <c r="Q38" s="5">
        <f t="shared" si="7"/>
        <v>905</v>
      </c>
      <c r="R38" s="5">
        <f t="shared" si="8"/>
        <v>790.18269230769226</v>
      </c>
      <c r="S38" s="6">
        <f t="shared" si="9"/>
        <v>1.1453047615570888</v>
      </c>
    </row>
    <row r="39" spans="1:19" x14ac:dyDescent="0.25">
      <c r="A39">
        <v>38</v>
      </c>
      <c r="B39">
        <v>2020</v>
      </c>
      <c r="C39" t="s">
        <v>14</v>
      </c>
      <c r="D39">
        <v>923</v>
      </c>
      <c r="E39">
        <f t="shared" si="6"/>
        <v>785.28946441907601</v>
      </c>
      <c r="F39" s="6">
        <f t="shared" si="0"/>
        <v>1.1636549483444676</v>
      </c>
      <c r="G39" s="5">
        <f t="shared" si="1"/>
        <v>913.80597115403452</v>
      </c>
      <c r="H39" s="5">
        <f t="shared" si="2"/>
        <v>9.1940288459654766</v>
      </c>
      <c r="I39" s="5">
        <f t="shared" si="3"/>
        <v>9.1940288459654766</v>
      </c>
      <c r="J39" s="2">
        <f t="shared" si="4"/>
        <v>84.530166420445269</v>
      </c>
      <c r="K39" s="1">
        <f t="shared" si="5"/>
        <v>9.9610280021294444E-3</v>
      </c>
      <c r="P39" t="s">
        <v>16</v>
      </c>
      <c r="Q39" s="5">
        <f t="shared" si="7"/>
        <v>758</v>
      </c>
      <c r="R39" s="5">
        <f t="shared" si="8"/>
        <v>790.18269230769226</v>
      </c>
      <c r="S39" s="6">
        <f t="shared" si="9"/>
        <v>0.95927183343676614</v>
      </c>
    </row>
    <row r="40" spans="1:19" x14ac:dyDescent="0.25">
      <c r="A40">
        <v>39</v>
      </c>
      <c r="B40">
        <v>2020</v>
      </c>
      <c r="C40" t="s">
        <v>13</v>
      </c>
      <c r="D40">
        <v>679</v>
      </c>
      <c r="E40">
        <f t="shared" si="6"/>
        <v>785.62692841139437</v>
      </c>
      <c r="F40" s="6">
        <f t="shared" si="0"/>
        <v>0.7839959113642172</v>
      </c>
      <c r="G40" s="5">
        <f t="shared" si="1"/>
        <v>615.9282997321618</v>
      </c>
      <c r="H40" s="5">
        <f t="shared" si="2"/>
        <v>63.071700267838196</v>
      </c>
      <c r="I40" s="5">
        <f t="shared" si="3"/>
        <v>63.071700267838196</v>
      </c>
      <c r="J40" s="2">
        <f t="shared" si="4"/>
        <v>3978.0393746760205</v>
      </c>
      <c r="K40" s="1">
        <f t="shared" si="5"/>
        <v>9.2889102014489244E-2</v>
      </c>
      <c r="P40" t="s">
        <v>15</v>
      </c>
      <c r="Q40" s="5">
        <f t="shared" si="7"/>
        <v>689.5</v>
      </c>
      <c r="R40" s="5">
        <f t="shared" si="8"/>
        <v>790.18269230769226</v>
      </c>
      <c r="S40" s="6">
        <f t="shared" si="9"/>
        <v>0.8725830199929423</v>
      </c>
    </row>
    <row r="41" spans="1:19" x14ac:dyDescent="0.25">
      <c r="A41">
        <v>40</v>
      </c>
      <c r="B41">
        <v>2020</v>
      </c>
      <c r="C41" t="s">
        <v>12</v>
      </c>
      <c r="D41">
        <v>828</v>
      </c>
      <c r="E41">
        <f t="shared" si="6"/>
        <v>785.96439240371274</v>
      </c>
      <c r="F41" s="6">
        <f t="shared" si="0"/>
        <v>1.0978473819345576</v>
      </c>
      <c r="G41" s="5">
        <f t="shared" si="1"/>
        <v>862.86895049420127</v>
      </c>
      <c r="H41" s="5">
        <f t="shared" si="2"/>
        <v>-34.868950494201272</v>
      </c>
      <c r="I41" s="5">
        <f t="shared" si="3"/>
        <v>34.868950494201272</v>
      </c>
      <c r="J41" s="2">
        <f t="shared" si="4"/>
        <v>1215.8437085670591</v>
      </c>
      <c r="K41" s="1">
        <f t="shared" si="5"/>
        <v>4.2112259050967722E-2</v>
      </c>
      <c r="P41" t="s">
        <v>14</v>
      </c>
      <c r="Q41" s="5">
        <f t="shared" si="7"/>
        <v>919.5</v>
      </c>
      <c r="R41" s="5">
        <f t="shared" si="8"/>
        <v>790.18269230769226</v>
      </c>
      <c r="S41" s="6">
        <f t="shared" si="9"/>
        <v>1.1636549483444676</v>
      </c>
    </row>
    <row r="42" spans="1:19" x14ac:dyDescent="0.25">
      <c r="A42">
        <v>41</v>
      </c>
      <c r="B42">
        <v>2020</v>
      </c>
      <c r="C42" t="s">
        <v>11</v>
      </c>
      <c r="D42">
        <v>871</v>
      </c>
      <c r="E42">
        <f t="shared" si="6"/>
        <v>786.3018563960311</v>
      </c>
      <c r="F42" s="6">
        <f t="shared" si="0"/>
        <v>0.92953187553997985</v>
      </c>
      <c r="G42" s="5">
        <f t="shared" si="1"/>
        <v>730.89263931637072</v>
      </c>
      <c r="H42" s="5">
        <f t="shared" si="2"/>
        <v>140.10736068362928</v>
      </c>
      <c r="I42" s="5">
        <f t="shared" si="3"/>
        <v>140.10736068362928</v>
      </c>
      <c r="J42" s="2">
        <f t="shared" si="4"/>
        <v>19630.072517732588</v>
      </c>
      <c r="K42" s="1">
        <f t="shared" si="5"/>
        <v>0.16085804900531489</v>
      </c>
      <c r="P42" t="s">
        <v>13</v>
      </c>
      <c r="Q42" s="5">
        <f t="shared" si="7"/>
        <v>619.5</v>
      </c>
      <c r="R42" s="5">
        <f t="shared" si="8"/>
        <v>790.18269230769226</v>
      </c>
      <c r="S42" s="6">
        <f t="shared" si="9"/>
        <v>0.7839959113642172</v>
      </c>
    </row>
    <row r="43" spans="1:19" x14ac:dyDescent="0.25">
      <c r="A43">
        <v>42</v>
      </c>
      <c r="B43">
        <v>2020</v>
      </c>
      <c r="C43" t="s">
        <v>10</v>
      </c>
      <c r="D43">
        <v>571</v>
      </c>
      <c r="E43">
        <f t="shared" si="6"/>
        <v>786.63932038834946</v>
      </c>
      <c r="F43" s="6">
        <f t="shared" si="0"/>
        <v>0.83904647172635349</v>
      </c>
      <c r="G43" s="5">
        <f t="shared" si="1"/>
        <v>660.0269462930612</v>
      </c>
      <c r="H43" s="5">
        <f t="shared" si="2"/>
        <v>-89.026946293061201</v>
      </c>
      <c r="I43" s="5">
        <f t="shared" si="3"/>
        <v>89.026946293061201</v>
      </c>
      <c r="J43" s="2">
        <f t="shared" si="4"/>
        <v>7925.7971662676036</v>
      </c>
      <c r="K43" s="1">
        <f t="shared" si="5"/>
        <v>0.15591409158154326</v>
      </c>
      <c r="P43" t="s">
        <v>12</v>
      </c>
      <c r="Q43" s="5">
        <f t="shared" si="7"/>
        <v>867.5</v>
      </c>
      <c r="R43" s="5">
        <f t="shared" si="8"/>
        <v>790.18269230769226</v>
      </c>
      <c r="S43" s="6">
        <f t="shared" si="9"/>
        <v>1.0978473819345576</v>
      </c>
    </row>
    <row r="44" spans="1:19" x14ac:dyDescent="0.25">
      <c r="A44">
        <v>43</v>
      </c>
      <c r="B44">
        <v>2020</v>
      </c>
      <c r="C44" t="s">
        <v>9</v>
      </c>
      <c r="D44">
        <v>781</v>
      </c>
      <c r="E44">
        <f t="shared" si="6"/>
        <v>786.97678438066782</v>
      </c>
      <c r="F44" s="6">
        <f t="shared" si="0"/>
        <v>1.0738023095924749</v>
      </c>
      <c r="G44" s="5">
        <f t="shared" si="1"/>
        <v>845.05748866362023</v>
      </c>
      <c r="H44" s="5">
        <f t="shared" si="2"/>
        <v>-64.057488663620234</v>
      </c>
      <c r="I44" s="5">
        <f t="shared" si="3"/>
        <v>64.057488663620234</v>
      </c>
      <c r="J44" s="2">
        <f t="shared" si="4"/>
        <v>4103.3618538898345</v>
      </c>
      <c r="K44" s="1">
        <f t="shared" si="5"/>
        <v>8.2019831835621296E-2</v>
      </c>
      <c r="P44" t="s">
        <v>11</v>
      </c>
      <c r="Q44" s="5">
        <f t="shared" si="7"/>
        <v>734.5</v>
      </c>
      <c r="R44" s="5">
        <f t="shared" si="8"/>
        <v>790.18269230769226</v>
      </c>
      <c r="S44" s="6">
        <f t="shared" si="9"/>
        <v>0.92953187553997985</v>
      </c>
    </row>
    <row r="45" spans="1:19" x14ac:dyDescent="0.25">
      <c r="A45">
        <v>44</v>
      </c>
      <c r="B45">
        <v>2020</v>
      </c>
      <c r="C45" t="s">
        <v>8</v>
      </c>
      <c r="D45">
        <v>801</v>
      </c>
      <c r="E45">
        <f t="shared" si="6"/>
        <v>787.31424837298619</v>
      </c>
      <c r="F45" s="6">
        <f t="shared" si="0"/>
        <v>1.1339149904476813</v>
      </c>
      <c r="G45" s="5">
        <f t="shared" si="1"/>
        <v>892.74742842317801</v>
      </c>
      <c r="H45" s="5">
        <f t="shared" si="2"/>
        <v>-91.747428423178008</v>
      </c>
      <c r="I45" s="5">
        <f t="shared" si="3"/>
        <v>91.747428423178008</v>
      </c>
      <c r="J45" s="2">
        <f t="shared" si="4"/>
        <v>8417.5906222661724</v>
      </c>
      <c r="K45" s="1">
        <f t="shared" si="5"/>
        <v>0.11454110914254433</v>
      </c>
      <c r="P45" t="s">
        <v>10</v>
      </c>
      <c r="Q45" s="5">
        <f t="shared" si="7"/>
        <v>663</v>
      </c>
      <c r="R45" s="5">
        <f t="shared" si="8"/>
        <v>790.18269230769226</v>
      </c>
      <c r="S45" s="6">
        <f t="shared" si="9"/>
        <v>0.83904647172635349</v>
      </c>
    </row>
    <row r="46" spans="1:19" x14ac:dyDescent="0.25">
      <c r="A46">
        <v>45</v>
      </c>
      <c r="B46">
        <v>2020</v>
      </c>
      <c r="C46" t="s">
        <v>7</v>
      </c>
      <c r="D46">
        <v>986</v>
      </c>
      <c r="E46">
        <f t="shared" si="6"/>
        <v>787.65171236530455</v>
      </c>
      <c r="F46" s="6">
        <f t="shared" si="0"/>
        <v>1.2041519122890276</v>
      </c>
      <c r="G46" s="5">
        <f t="shared" si="1"/>
        <v>948.45231566240864</v>
      </c>
      <c r="H46" s="5">
        <f t="shared" si="2"/>
        <v>37.547684337591363</v>
      </c>
      <c r="I46" s="5">
        <f t="shared" si="3"/>
        <v>37.547684337591363</v>
      </c>
      <c r="J46" s="2">
        <f t="shared" si="4"/>
        <v>1409.8285991154037</v>
      </c>
      <c r="K46" s="1">
        <f t="shared" si="5"/>
        <v>3.8080815758206252E-2</v>
      </c>
      <c r="P46" t="s">
        <v>9</v>
      </c>
      <c r="Q46" s="5">
        <f t="shared" si="7"/>
        <v>848.5</v>
      </c>
      <c r="R46" s="5">
        <f t="shared" si="8"/>
        <v>790.18269230769226</v>
      </c>
      <c r="S46" s="6">
        <f t="shared" si="9"/>
        <v>1.0738023095924749</v>
      </c>
    </row>
    <row r="47" spans="1:19" x14ac:dyDescent="0.25">
      <c r="A47">
        <v>46</v>
      </c>
      <c r="B47">
        <v>2020</v>
      </c>
      <c r="C47" t="s">
        <v>6</v>
      </c>
      <c r="D47">
        <v>627</v>
      </c>
      <c r="E47">
        <f t="shared" si="6"/>
        <v>787.98917635762291</v>
      </c>
      <c r="F47" s="6">
        <f t="shared" si="0"/>
        <v>0.8137358692610035</v>
      </c>
      <c r="G47" s="5">
        <f t="shared" si="1"/>
        <v>641.21505739163251</v>
      </c>
      <c r="H47" s="5">
        <f t="shared" si="2"/>
        <v>-14.215057391632513</v>
      </c>
      <c r="I47" s="5">
        <f t="shared" si="3"/>
        <v>14.215057391632513</v>
      </c>
      <c r="J47" s="2">
        <f t="shared" si="4"/>
        <v>202.06785664740613</v>
      </c>
      <c r="K47" s="1">
        <f t="shared" si="5"/>
        <v>2.2671542889366049E-2</v>
      </c>
      <c r="P47" t="s">
        <v>8</v>
      </c>
      <c r="Q47" s="5">
        <f t="shared" si="7"/>
        <v>896</v>
      </c>
      <c r="R47" s="5">
        <f t="shared" si="8"/>
        <v>790.18269230769226</v>
      </c>
      <c r="S47" s="6">
        <f t="shared" si="9"/>
        <v>1.1339149904476813</v>
      </c>
    </row>
    <row r="48" spans="1:19" x14ac:dyDescent="0.25">
      <c r="A48">
        <v>47</v>
      </c>
      <c r="B48">
        <v>2020</v>
      </c>
      <c r="C48" t="s">
        <v>5</v>
      </c>
      <c r="D48">
        <v>688</v>
      </c>
      <c r="E48">
        <f t="shared" si="6"/>
        <v>788.32664034994127</v>
      </c>
      <c r="F48" s="6">
        <f t="shared" si="0"/>
        <v>0.7966512125968922</v>
      </c>
      <c r="G48" s="5">
        <f t="shared" si="1"/>
        <v>628.02137395721479</v>
      </c>
      <c r="H48" s="5">
        <f t="shared" si="2"/>
        <v>59.978626042785208</v>
      </c>
      <c r="I48" s="5">
        <f t="shared" si="3"/>
        <v>59.978626042785208</v>
      </c>
      <c r="J48" s="2">
        <f t="shared" si="4"/>
        <v>3597.4355819802722</v>
      </c>
      <c r="K48" s="1">
        <f t="shared" si="5"/>
        <v>8.7178235527304082E-2</v>
      </c>
      <c r="P48" t="s">
        <v>7</v>
      </c>
      <c r="Q48" s="5">
        <f t="shared" si="7"/>
        <v>951.5</v>
      </c>
      <c r="R48" s="5">
        <f t="shared" si="8"/>
        <v>790.18269230769226</v>
      </c>
      <c r="S48" s="6">
        <f t="shared" si="9"/>
        <v>1.2041519122890276</v>
      </c>
    </row>
    <row r="49" spans="1:19" x14ac:dyDescent="0.25">
      <c r="A49">
        <v>48</v>
      </c>
      <c r="B49">
        <v>2020</v>
      </c>
      <c r="C49" t="s">
        <v>4</v>
      </c>
      <c r="D49">
        <v>990</v>
      </c>
      <c r="E49">
        <f t="shared" si="6"/>
        <v>788.66410434225963</v>
      </c>
      <c r="F49" s="6">
        <f t="shared" si="0"/>
        <v>1.2168072135217027</v>
      </c>
      <c r="G49" s="5">
        <f t="shared" si="1"/>
        <v>959.65217120929435</v>
      </c>
      <c r="H49" s="5">
        <f t="shared" si="2"/>
        <v>30.347828790705648</v>
      </c>
      <c r="I49" s="5">
        <f t="shared" si="3"/>
        <v>30.347828790705648</v>
      </c>
      <c r="J49" s="2">
        <f t="shared" si="4"/>
        <v>920.99071230998265</v>
      </c>
      <c r="K49" s="1">
        <f t="shared" si="5"/>
        <v>3.0654372515864291E-2</v>
      </c>
      <c r="P49" t="s">
        <v>6</v>
      </c>
      <c r="Q49" s="5">
        <f t="shared" si="7"/>
        <v>643</v>
      </c>
      <c r="R49" s="5">
        <f t="shared" si="8"/>
        <v>790.18269230769226</v>
      </c>
      <c r="S49" s="6">
        <f t="shared" si="9"/>
        <v>0.8137358692610035</v>
      </c>
    </row>
    <row r="50" spans="1:19" x14ac:dyDescent="0.25">
      <c r="A50">
        <v>49</v>
      </c>
      <c r="B50">
        <v>2020</v>
      </c>
      <c r="C50" t="s">
        <v>3</v>
      </c>
      <c r="D50">
        <v>737</v>
      </c>
      <c r="E50">
        <f t="shared" si="6"/>
        <v>789.001568334578</v>
      </c>
      <c r="F50" s="6">
        <f t="shared" si="0"/>
        <v>0.95547524306696363</v>
      </c>
      <c r="G50" s="5">
        <f t="shared" si="1"/>
        <v>753.87146528469646</v>
      </c>
      <c r="H50" s="5">
        <f t="shared" si="2"/>
        <v>-16.871465284696455</v>
      </c>
      <c r="I50" s="5">
        <f t="shared" si="3"/>
        <v>16.871465284696455</v>
      </c>
      <c r="J50" s="2">
        <f t="shared" si="4"/>
        <v>284.64634085271763</v>
      </c>
      <c r="K50" s="1">
        <f t="shared" si="5"/>
        <v>2.2892083154269275E-2</v>
      </c>
      <c r="P50" t="s">
        <v>5</v>
      </c>
      <c r="Q50" s="5">
        <f t="shared" si="7"/>
        <v>629.5</v>
      </c>
      <c r="R50" s="5">
        <f t="shared" si="8"/>
        <v>790.18269230769226</v>
      </c>
      <c r="S50" s="6">
        <f t="shared" si="9"/>
        <v>0.7966512125968922</v>
      </c>
    </row>
    <row r="51" spans="1:19" x14ac:dyDescent="0.25">
      <c r="A51">
        <v>50</v>
      </c>
      <c r="B51">
        <v>2020</v>
      </c>
      <c r="C51" t="s">
        <v>2</v>
      </c>
      <c r="D51">
        <v>676</v>
      </c>
      <c r="E51">
        <f t="shared" si="6"/>
        <v>789.33903232689636</v>
      </c>
      <c r="F51" s="6">
        <f t="shared" si="0"/>
        <v>0.89852638751992608</v>
      </c>
      <c r="G51" s="5">
        <f t="shared" si="1"/>
        <v>709.2419492451603</v>
      </c>
      <c r="H51" s="5">
        <f t="shared" si="2"/>
        <v>-33.241949245160299</v>
      </c>
      <c r="I51" s="5">
        <f t="shared" si="3"/>
        <v>33.241949245160299</v>
      </c>
      <c r="J51" s="2">
        <f t="shared" si="4"/>
        <v>1105.0271896178133</v>
      </c>
      <c r="K51" s="1">
        <f t="shared" si="5"/>
        <v>4.9174481131893932E-2</v>
      </c>
      <c r="P51" t="s">
        <v>4</v>
      </c>
      <c r="Q51" s="5">
        <f t="shared" si="7"/>
        <v>961.5</v>
      </c>
      <c r="R51" s="5">
        <f t="shared" si="8"/>
        <v>790.18269230769226</v>
      </c>
      <c r="S51" s="6">
        <f t="shared" si="9"/>
        <v>1.2168072135217027</v>
      </c>
    </row>
    <row r="52" spans="1:19" x14ac:dyDescent="0.25">
      <c r="A52">
        <v>51</v>
      </c>
      <c r="B52">
        <v>2020</v>
      </c>
      <c r="C52" t="s">
        <v>1</v>
      </c>
      <c r="D52">
        <v>651</v>
      </c>
      <c r="E52">
        <f t="shared" si="6"/>
        <v>789.67649631921472</v>
      </c>
      <c r="F52" s="6">
        <f t="shared" si="0"/>
        <v>1.0219155745385076</v>
      </c>
      <c r="G52" s="5">
        <f t="shared" si="1"/>
        <v>806.98271043560601</v>
      </c>
      <c r="H52" s="5">
        <f t="shared" si="2"/>
        <v>-155.98271043560601</v>
      </c>
      <c r="I52" s="5">
        <f t="shared" si="3"/>
        <v>155.98271043560601</v>
      </c>
      <c r="J52" s="2">
        <f t="shared" si="4"/>
        <v>24330.605954838113</v>
      </c>
      <c r="K52" s="1">
        <f t="shared" si="5"/>
        <v>0.23960477793487867</v>
      </c>
      <c r="P52" t="s">
        <v>3</v>
      </c>
      <c r="Q52" s="5">
        <f t="shared" si="7"/>
        <v>755</v>
      </c>
      <c r="R52" s="5">
        <f t="shared" si="8"/>
        <v>790.18269230769226</v>
      </c>
      <c r="S52" s="6">
        <f t="shared" si="9"/>
        <v>0.95547524306696363</v>
      </c>
    </row>
    <row r="53" spans="1:19" x14ac:dyDescent="0.25">
      <c r="A53">
        <v>52</v>
      </c>
      <c r="B53">
        <v>2020</v>
      </c>
      <c r="C53" t="s">
        <v>0</v>
      </c>
      <c r="D53">
        <v>929</v>
      </c>
      <c r="E53">
        <f t="shared" si="6"/>
        <v>790.01396031153308</v>
      </c>
      <c r="F53" s="6">
        <f t="shared" si="0"/>
        <v>1.1269545747697101</v>
      </c>
      <c r="G53" s="5">
        <f t="shared" si="1"/>
        <v>890.30984670501834</v>
      </c>
      <c r="H53" s="5">
        <f t="shared" si="2"/>
        <v>38.690153294981656</v>
      </c>
      <c r="I53" s="5">
        <f t="shared" si="3"/>
        <v>38.690153294981656</v>
      </c>
      <c r="J53" s="2">
        <f t="shared" si="4"/>
        <v>1496.9279619891799</v>
      </c>
      <c r="K53" s="1">
        <f t="shared" si="5"/>
        <v>4.1647097195889833E-2</v>
      </c>
      <c r="P53" t="s">
        <v>2</v>
      </c>
      <c r="Q53" s="5">
        <f t="shared" si="7"/>
        <v>710</v>
      </c>
      <c r="R53" s="5">
        <f t="shared" si="8"/>
        <v>790.18269230769226</v>
      </c>
      <c r="S53" s="6">
        <f t="shared" si="9"/>
        <v>0.89852638751992608</v>
      </c>
    </row>
    <row r="54" spans="1:19" x14ac:dyDescent="0.25">
      <c r="A54">
        <v>53</v>
      </c>
      <c r="B54">
        <v>2021</v>
      </c>
      <c r="C54" t="s">
        <v>51</v>
      </c>
      <c r="D54">
        <v>709</v>
      </c>
      <c r="E54">
        <f t="shared" si="6"/>
        <v>790.35142430385145</v>
      </c>
      <c r="F54" s="6">
        <f t="shared" si="0"/>
        <v>1.0276104600932112</v>
      </c>
      <c r="G54" s="5">
        <f t="shared" si="1"/>
        <v>812.17339076420558</v>
      </c>
      <c r="H54" s="5">
        <f t="shared" si="2"/>
        <v>-103.17339076420558</v>
      </c>
      <c r="I54" s="5">
        <f t="shared" si="3"/>
        <v>103.17339076420558</v>
      </c>
      <c r="J54" s="2">
        <f t="shared" si="4"/>
        <v>10644.748561783461</v>
      </c>
      <c r="K54" s="1">
        <f t="shared" si="5"/>
        <v>0.14551959205106568</v>
      </c>
      <c r="P54" t="s">
        <v>1</v>
      </c>
      <c r="Q54" s="5">
        <f t="shared" si="7"/>
        <v>807.5</v>
      </c>
      <c r="R54" s="5">
        <f t="shared" si="8"/>
        <v>790.18269230769226</v>
      </c>
      <c r="S54" s="6">
        <f t="shared" si="9"/>
        <v>1.0219155745385076</v>
      </c>
    </row>
    <row r="55" spans="1:19" x14ac:dyDescent="0.25">
      <c r="A55">
        <v>54</v>
      </c>
      <c r="B55">
        <v>2021</v>
      </c>
      <c r="C55" t="s">
        <v>50</v>
      </c>
      <c r="D55">
        <v>851</v>
      </c>
      <c r="E55">
        <f t="shared" si="6"/>
        <v>790.68888829616981</v>
      </c>
      <c r="F55" s="6">
        <f t="shared" si="0"/>
        <v>1.1161975687219363</v>
      </c>
      <c r="G55" s="5">
        <f t="shared" si="1"/>
        <v>882.56501473163542</v>
      </c>
      <c r="H55" s="5">
        <f t="shared" si="2"/>
        <v>-31.565014731635415</v>
      </c>
      <c r="I55" s="5">
        <f t="shared" si="3"/>
        <v>31.565014731635415</v>
      </c>
      <c r="J55" s="2">
        <f t="shared" si="4"/>
        <v>996.35015500836073</v>
      </c>
      <c r="K55" s="1">
        <f t="shared" si="5"/>
        <v>3.7091674185235506E-2</v>
      </c>
      <c r="P55" t="s">
        <v>0</v>
      </c>
      <c r="Q55" s="5">
        <f t="shared" si="7"/>
        <v>890.5</v>
      </c>
      <c r="R55" s="5">
        <f t="shared" si="8"/>
        <v>790.18269230769226</v>
      </c>
      <c r="S55" s="6">
        <f t="shared" si="9"/>
        <v>1.1269545747697101</v>
      </c>
    </row>
    <row r="56" spans="1:19" x14ac:dyDescent="0.25">
      <c r="A56">
        <v>55</v>
      </c>
      <c r="B56">
        <v>2021</v>
      </c>
      <c r="C56" t="s">
        <v>49</v>
      </c>
      <c r="D56">
        <v>686</v>
      </c>
      <c r="E56">
        <f t="shared" si="6"/>
        <v>791.02635228848817</v>
      </c>
      <c r="F56" s="6">
        <f t="shared" si="0"/>
        <v>0.79538568247362473</v>
      </c>
      <c r="G56" s="5">
        <f t="shared" si="1"/>
        <v>629.17103506960109</v>
      </c>
      <c r="H56" s="5">
        <f t="shared" si="2"/>
        <v>56.828964930398911</v>
      </c>
      <c r="I56" s="5">
        <f t="shared" si="3"/>
        <v>56.828964930398911</v>
      </c>
      <c r="J56" s="2">
        <f t="shared" si="4"/>
        <v>3229.5312550605095</v>
      </c>
      <c r="K56" s="1">
        <f t="shared" si="5"/>
        <v>8.2841056749852635E-2</v>
      </c>
      <c r="P56" t="s">
        <v>51</v>
      </c>
      <c r="Q56" s="5">
        <f t="shared" si="7"/>
        <v>812</v>
      </c>
      <c r="R56" s="5">
        <f t="shared" si="8"/>
        <v>790.18269230769226</v>
      </c>
      <c r="S56" s="6">
        <f t="shared" si="9"/>
        <v>1.0276104600932112</v>
      </c>
    </row>
    <row r="57" spans="1:19" x14ac:dyDescent="0.25">
      <c r="A57">
        <v>56</v>
      </c>
      <c r="B57">
        <v>2021</v>
      </c>
      <c r="C57" t="s">
        <v>48</v>
      </c>
      <c r="D57">
        <v>854</v>
      </c>
      <c r="E57">
        <f t="shared" si="6"/>
        <v>791.36381628080653</v>
      </c>
      <c r="F57" s="6">
        <f t="shared" si="0"/>
        <v>1.0219155745385076</v>
      </c>
      <c r="G57" s="5">
        <f t="shared" si="1"/>
        <v>808.70700898358632</v>
      </c>
      <c r="H57" s="5">
        <f t="shared" si="2"/>
        <v>45.29299101641368</v>
      </c>
      <c r="I57" s="5">
        <f t="shared" si="3"/>
        <v>45.29299101641368</v>
      </c>
      <c r="J57" s="2">
        <f t="shared" si="4"/>
        <v>2051.4550352129304</v>
      </c>
      <c r="K57" s="1">
        <f t="shared" si="5"/>
        <v>5.3036289246386044E-2</v>
      </c>
      <c r="P57" t="s">
        <v>50</v>
      </c>
      <c r="Q57" s="5">
        <f t="shared" si="7"/>
        <v>882</v>
      </c>
      <c r="R57" s="5">
        <f t="shared" si="8"/>
        <v>790.18269230769226</v>
      </c>
      <c r="S57" s="6">
        <f t="shared" si="9"/>
        <v>1.1161975687219363</v>
      </c>
    </row>
    <row r="58" spans="1:19" x14ac:dyDescent="0.25">
      <c r="A58">
        <v>57</v>
      </c>
      <c r="B58">
        <v>2021</v>
      </c>
      <c r="C58" t="s">
        <v>47</v>
      </c>
      <c r="D58">
        <v>738</v>
      </c>
      <c r="E58">
        <f t="shared" si="6"/>
        <v>791.70128027312489</v>
      </c>
      <c r="F58" s="6">
        <f t="shared" si="0"/>
        <v>0.98458243590211614</v>
      </c>
      <c r="G58" s="5">
        <f t="shared" si="1"/>
        <v>779.49517503813729</v>
      </c>
      <c r="H58" s="5">
        <f t="shared" si="2"/>
        <v>-41.49517503813729</v>
      </c>
      <c r="I58" s="5">
        <f t="shared" si="3"/>
        <v>41.49517503813729</v>
      </c>
      <c r="J58" s="2">
        <f t="shared" si="4"/>
        <v>1721.849551445652</v>
      </c>
      <c r="K58" s="1">
        <f t="shared" si="5"/>
        <v>5.6226524441920445E-2</v>
      </c>
      <c r="P58" t="s">
        <v>49</v>
      </c>
      <c r="Q58" s="5">
        <f t="shared" si="7"/>
        <v>628.5</v>
      </c>
      <c r="R58" s="5">
        <f t="shared" si="8"/>
        <v>790.18269230769226</v>
      </c>
      <c r="S58" s="6">
        <f t="shared" si="9"/>
        <v>0.79538568247362473</v>
      </c>
    </row>
    <row r="59" spans="1:19" x14ac:dyDescent="0.25">
      <c r="A59">
        <v>58</v>
      </c>
      <c r="B59">
        <v>2021</v>
      </c>
      <c r="C59" t="s">
        <v>46</v>
      </c>
      <c r="D59">
        <v>943</v>
      </c>
      <c r="E59">
        <f t="shared" si="6"/>
        <v>792.03874426544326</v>
      </c>
      <c r="F59" s="6">
        <f t="shared" si="0"/>
        <v>1.2123778580902664</v>
      </c>
      <c r="G59" s="5">
        <f t="shared" si="1"/>
        <v>960.25023629704242</v>
      </c>
      <c r="H59" s="5">
        <f t="shared" si="2"/>
        <v>-17.25023629704242</v>
      </c>
      <c r="I59" s="5">
        <f t="shared" si="3"/>
        <v>17.25023629704242</v>
      </c>
      <c r="J59" s="2">
        <f t="shared" si="4"/>
        <v>297.57065230379976</v>
      </c>
      <c r="K59" s="1">
        <f t="shared" si="5"/>
        <v>1.8292933506937878E-2</v>
      </c>
      <c r="P59" t="s">
        <v>48</v>
      </c>
      <c r="Q59" s="5">
        <f t="shared" si="7"/>
        <v>807.5</v>
      </c>
      <c r="R59" s="5">
        <f t="shared" si="8"/>
        <v>790.18269230769226</v>
      </c>
      <c r="S59" s="6">
        <f t="shared" si="9"/>
        <v>1.0219155745385076</v>
      </c>
    </row>
    <row r="60" spans="1:19" x14ac:dyDescent="0.25">
      <c r="A60">
        <v>59</v>
      </c>
      <c r="B60">
        <v>2021</v>
      </c>
      <c r="C60" t="s">
        <v>45</v>
      </c>
      <c r="D60">
        <v>743</v>
      </c>
      <c r="E60">
        <f t="shared" si="6"/>
        <v>792.37620825776162</v>
      </c>
      <c r="F60" s="6">
        <f t="shared" si="0"/>
        <v>0.94535100208082357</v>
      </c>
      <c r="G60" s="5">
        <f t="shared" si="1"/>
        <v>749.07364250147828</v>
      </c>
      <c r="H60" s="5">
        <f t="shared" si="2"/>
        <v>-6.0736425014782753</v>
      </c>
      <c r="I60" s="5">
        <f t="shared" si="3"/>
        <v>6.0736425014782753</v>
      </c>
      <c r="J60" s="2">
        <f t="shared" si="4"/>
        <v>36.889133235763282</v>
      </c>
      <c r="K60" s="1">
        <f t="shared" si="5"/>
        <v>8.1744851971443811E-3</v>
      </c>
      <c r="P60" t="s">
        <v>47</v>
      </c>
      <c r="Q60" s="5">
        <f t="shared" si="7"/>
        <v>778</v>
      </c>
      <c r="R60" s="5">
        <f t="shared" si="8"/>
        <v>790.18269230769226</v>
      </c>
      <c r="S60" s="6">
        <f t="shared" si="9"/>
        <v>0.98458243590211614</v>
      </c>
    </row>
    <row r="61" spans="1:19" x14ac:dyDescent="0.25">
      <c r="A61">
        <v>60</v>
      </c>
      <c r="B61">
        <v>2021</v>
      </c>
      <c r="C61" t="s">
        <v>44</v>
      </c>
      <c r="D61">
        <v>909</v>
      </c>
      <c r="E61">
        <f t="shared" si="6"/>
        <v>792.71367225007998</v>
      </c>
      <c r="F61" s="6">
        <f t="shared" si="0"/>
        <v>0.95167865269716112</v>
      </c>
      <c r="G61" s="5">
        <f t="shared" si="1"/>
        <v>754.40867958157503</v>
      </c>
      <c r="H61" s="5">
        <f t="shared" si="2"/>
        <v>154.59132041842497</v>
      </c>
      <c r="I61" s="5">
        <f t="shared" si="3"/>
        <v>154.59132041842497</v>
      </c>
      <c r="J61" s="2">
        <f t="shared" si="4"/>
        <v>23898.476348712138</v>
      </c>
      <c r="K61" s="1">
        <f t="shared" si="5"/>
        <v>0.1700674592061881</v>
      </c>
      <c r="P61" t="s">
        <v>46</v>
      </c>
      <c r="Q61" s="5">
        <f t="shared" si="7"/>
        <v>958</v>
      </c>
      <c r="R61" s="5">
        <f t="shared" si="8"/>
        <v>790.18269230769226</v>
      </c>
      <c r="S61" s="6">
        <f t="shared" si="9"/>
        <v>1.2123778580902664</v>
      </c>
    </row>
    <row r="62" spans="1:19" x14ac:dyDescent="0.25">
      <c r="A62">
        <v>61</v>
      </c>
      <c r="B62">
        <v>2021</v>
      </c>
      <c r="C62" t="s">
        <v>43</v>
      </c>
      <c r="D62">
        <v>648</v>
      </c>
      <c r="E62">
        <f t="shared" si="6"/>
        <v>793.05113624239834</v>
      </c>
      <c r="F62" s="6">
        <f t="shared" si="0"/>
        <v>0.77766826074787965</v>
      </c>
      <c r="G62" s="5">
        <f t="shared" si="1"/>
        <v>616.73069780575565</v>
      </c>
      <c r="H62" s="5">
        <f t="shared" si="2"/>
        <v>31.269302194244347</v>
      </c>
      <c r="I62" s="5">
        <f t="shared" si="3"/>
        <v>31.269302194244347</v>
      </c>
      <c r="J62" s="2">
        <f t="shared" si="4"/>
        <v>977.76925971497428</v>
      </c>
      <c r="K62" s="1">
        <f t="shared" si="5"/>
        <v>4.8255095978772138E-2</v>
      </c>
      <c r="P62" t="s">
        <v>45</v>
      </c>
      <c r="Q62" s="5">
        <f t="shared" si="7"/>
        <v>747</v>
      </c>
      <c r="R62" s="5">
        <f t="shared" si="8"/>
        <v>790.18269230769226</v>
      </c>
      <c r="S62" s="6">
        <f t="shared" si="9"/>
        <v>0.94535100208082357</v>
      </c>
    </row>
    <row r="63" spans="1:19" x14ac:dyDescent="0.25">
      <c r="A63">
        <v>62</v>
      </c>
      <c r="B63">
        <v>2021</v>
      </c>
      <c r="C63" t="s">
        <v>42</v>
      </c>
      <c r="D63">
        <v>783</v>
      </c>
      <c r="E63">
        <f t="shared" si="6"/>
        <v>793.38860023471671</v>
      </c>
      <c r="F63" s="6">
        <f t="shared" si="0"/>
        <v>1.0611470083598</v>
      </c>
      <c r="G63" s="5">
        <f t="shared" si="1"/>
        <v>841.90193960583895</v>
      </c>
      <c r="H63" s="5">
        <f t="shared" si="2"/>
        <v>-58.901939605838948</v>
      </c>
      <c r="I63" s="5">
        <f t="shared" si="3"/>
        <v>58.901939605838948</v>
      </c>
      <c r="J63" s="2">
        <f t="shared" si="4"/>
        <v>3469.4384893298989</v>
      </c>
      <c r="K63" s="1">
        <f t="shared" si="5"/>
        <v>7.5225976508095718E-2</v>
      </c>
      <c r="P63" t="s">
        <v>44</v>
      </c>
      <c r="Q63" s="5">
        <f t="shared" si="7"/>
        <v>752</v>
      </c>
      <c r="R63" s="5">
        <f t="shared" si="8"/>
        <v>790.18269230769226</v>
      </c>
      <c r="S63" s="6">
        <f t="shared" si="9"/>
        <v>0.95167865269716112</v>
      </c>
    </row>
    <row r="64" spans="1:19" x14ac:dyDescent="0.25">
      <c r="A64">
        <v>63</v>
      </c>
      <c r="B64">
        <v>2021</v>
      </c>
      <c r="C64" t="s">
        <v>41</v>
      </c>
      <c r="D64">
        <v>940</v>
      </c>
      <c r="E64">
        <f t="shared" si="6"/>
        <v>793.72606422703507</v>
      </c>
      <c r="F64" s="6">
        <f t="shared" si="0"/>
        <v>1.1022767373659939</v>
      </c>
      <c r="G64" s="5">
        <f t="shared" si="1"/>
        <v>874.90577643852748</v>
      </c>
      <c r="H64" s="5">
        <f t="shared" si="2"/>
        <v>65.094223561472518</v>
      </c>
      <c r="I64" s="5">
        <f t="shared" si="3"/>
        <v>65.094223561472518</v>
      </c>
      <c r="J64" s="2">
        <f t="shared" si="4"/>
        <v>4237.2579410709641</v>
      </c>
      <c r="K64" s="1">
        <f t="shared" si="5"/>
        <v>6.9249174001566507E-2</v>
      </c>
      <c r="P64" t="s">
        <v>43</v>
      </c>
      <c r="Q64" s="5">
        <f t="shared" si="7"/>
        <v>614.5</v>
      </c>
      <c r="R64" s="5">
        <f t="shared" si="8"/>
        <v>790.18269230769226</v>
      </c>
      <c r="S64" s="6">
        <f t="shared" si="9"/>
        <v>0.77766826074787965</v>
      </c>
    </row>
    <row r="65" spans="1:19" x14ac:dyDescent="0.25">
      <c r="A65">
        <v>64</v>
      </c>
      <c r="B65">
        <v>2021</v>
      </c>
      <c r="C65" t="s">
        <v>40</v>
      </c>
      <c r="D65">
        <v>966</v>
      </c>
      <c r="E65">
        <f t="shared" si="6"/>
        <v>794.06352821935343</v>
      </c>
      <c r="F65" s="6">
        <f t="shared" si="0"/>
        <v>1.0244466347850425</v>
      </c>
      <c r="G65" s="5">
        <f t="shared" si="1"/>
        <v>813.47570928985419</v>
      </c>
      <c r="H65" s="5">
        <f t="shared" si="2"/>
        <v>152.52429071014581</v>
      </c>
      <c r="I65" s="5">
        <f t="shared" si="3"/>
        <v>152.52429071014581</v>
      </c>
      <c r="J65" s="2">
        <f t="shared" si="4"/>
        <v>23263.659256633069</v>
      </c>
      <c r="K65" s="1">
        <f t="shared" si="5"/>
        <v>0.15789264048669338</v>
      </c>
      <c r="P65" t="s">
        <v>42</v>
      </c>
      <c r="Q65" s="5">
        <f t="shared" si="7"/>
        <v>838.5</v>
      </c>
      <c r="R65" s="5">
        <f t="shared" si="8"/>
        <v>790.18269230769226</v>
      </c>
      <c r="S65" s="6">
        <f t="shared" si="9"/>
        <v>1.0611470083598</v>
      </c>
    </row>
    <row r="66" spans="1:19" x14ac:dyDescent="0.25">
      <c r="A66">
        <v>65</v>
      </c>
      <c r="B66">
        <v>2021</v>
      </c>
      <c r="C66" t="s">
        <v>39</v>
      </c>
      <c r="D66">
        <v>944</v>
      </c>
      <c r="E66">
        <f t="shared" si="6"/>
        <v>794.40099221167179</v>
      </c>
      <c r="F66" s="6">
        <f t="shared" si="0"/>
        <v>0.94598376714245735</v>
      </c>
      <c r="G66" s="5">
        <f t="shared" si="1"/>
        <v>751.49044323410317</v>
      </c>
      <c r="H66" s="5">
        <f t="shared" si="2"/>
        <v>192.50955676589683</v>
      </c>
      <c r="I66" s="5">
        <f t="shared" si="3"/>
        <v>192.50955676589683</v>
      </c>
      <c r="J66" s="2">
        <f t="shared" si="4"/>
        <v>37059.929446202055</v>
      </c>
      <c r="K66" s="1">
        <f t="shared" si="5"/>
        <v>0.20392961521811104</v>
      </c>
      <c r="P66" t="s">
        <v>41</v>
      </c>
      <c r="Q66" s="5">
        <f t="shared" si="7"/>
        <v>871</v>
      </c>
      <c r="R66" s="5">
        <f t="shared" si="8"/>
        <v>790.18269230769226</v>
      </c>
      <c r="S66" s="6">
        <f t="shared" si="9"/>
        <v>1.1022767373659939</v>
      </c>
    </row>
    <row r="67" spans="1:19" x14ac:dyDescent="0.25">
      <c r="A67">
        <v>66</v>
      </c>
      <c r="B67">
        <v>2021</v>
      </c>
      <c r="C67" t="s">
        <v>38</v>
      </c>
      <c r="D67">
        <v>726</v>
      </c>
      <c r="E67">
        <f t="shared" ref="E67:E105" si="10">$O$3+($O$4*A67)</f>
        <v>794.73845620399015</v>
      </c>
      <c r="F67" s="6">
        <f t="shared" ref="F67:F105" si="11">VLOOKUP(P69,$P$3:$S$107,4,FALSE)</f>
        <v>0.87954343567091353</v>
      </c>
      <c r="G67" s="5">
        <f t="shared" ref="G67:G105" si="12">E67*F67</f>
        <v>699.00699222945536</v>
      </c>
      <c r="H67" s="5">
        <f t="shared" ref="H67:H105" si="13">D67-G67</f>
        <v>26.993007770544637</v>
      </c>
      <c r="I67" s="5">
        <f t="shared" ref="I67:I105" si="14">ABS(H67)</f>
        <v>26.993007770544637</v>
      </c>
      <c r="J67" s="2">
        <f t="shared" ref="J67:J105" si="15">I67^2</f>
        <v>728.62246850068311</v>
      </c>
      <c r="K67" s="1">
        <f t="shared" ref="K67:K105" si="16">I67/D67</f>
        <v>3.7180451474579386E-2</v>
      </c>
      <c r="P67" t="s">
        <v>40</v>
      </c>
      <c r="Q67" s="5">
        <f t="shared" si="7"/>
        <v>809.5</v>
      </c>
      <c r="R67" s="5">
        <f t="shared" si="8"/>
        <v>790.18269230769226</v>
      </c>
      <c r="S67" s="6">
        <f t="shared" si="9"/>
        <v>1.0244466347850425</v>
      </c>
    </row>
    <row r="68" spans="1:19" x14ac:dyDescent="0.25">
      <c r="A68">
        <v>67</v>
      </c>
      <c r="B68">
        <v>2021</v>
      </c>
      <c r="C68" t="s">
        <v>37</v>
      </c>
      <c r="D68">
        <v>830</v>
      </c>
      <c r="E68">
        <f t="shared" si="10"/>
        <v>795.07592019630852</v>
      </c>
      <c r="F68" s="6">
        <f t="shared" si="11"/>
        <v>0.9947066768882562</v>
      </c>
      <c r="G68" s="5">
        <f t="shared" si="12"/>
        <v>790.86732645234247</v>
      </c>
      <c r="H68" s="5">
        <f t="shared" si="13"/>
        <v>39.132673547657532</v>
      </c>
      <c r="I68" s="5">
        <f t="shared" si="14"/>
        <v>39.132673547657532</v>
      </c>
      <c r="J68" s="2">
        <f t="shared" si="15"/>
        <v>1531.3661389875356</v>
      </c>
      <c r="K68" s="1">
        <f t="shared" si="16"/>
        <v>4.7147799455009076E-2</v>
      </c>
      <c r="P68" t="s">
        <v>39</v>
      </c>
      <c r="Q68" s="5">
        <f t="shared" si="7"/>
        <v>747.5</v>
      </c>
      <c r="R68" s="5">
        <f t="shared" si="8"/>
        <v>790.18269230769226</v>
      </c>
      <c r="S68" s="6">
        <f t="shared" si="9"/>
        <v>0.94598376714245735</v>
      </c>
    </row>
    <row r="69" spans="1:19" x14ac:dyDescent="0.25">
      <c r="A69">
        <v>68</v>
      </c>
      <c r="B69">
        <v>2021</v>
      </c>
      <c r="C69" t="s">
        <v>36</v>
      </c>
      <c r="D69">
        <v>876</v>
      </c>
      <c r="E69">
        <f t="shared" si="10"/>
        <v>795.41338418862688</v>
      </c>
      <c r="F69" s="6">
        <f t="shared" si="11"/>
        <v>1.1598583579746651</v>
      </c>
      <c r="G69" s="5">
        <f t="shared" si="12"/>
        <v>922.56686169609225</v>
      </c>
      <c r="H69" s="5">
        <f t="shared" si="13"/>
        <v>-46.566861696092246</v>
      </c>
      <c r="I69" s="5">
        <f t="shared" si="14"/>
        <v>46.566861696092246</v>
      </c>
      <c r="J69" s="2">
        <f t="shared" si="15"/>
        <v>2168.4726082229831</v>
      </c>
      <c r="K69" s="1">
        <f t="shared" si="16"/>
        <v>5.3158517917913525E-2</v>
      </c>
      <c r="P69" t="s">
        <v>38</v>
      </c>
      <c r="Q69" s="5">
        <f t="shared" ref="Q69:Q107" si="17">AVERAGEIF($C$2:$C$105,P69,$D$2:$D$105)</f>
        <v>695</v>
      </c>
      <c r="R69" s="5">
        <f t="shared" ref="R69:R107" si="18">AVERAGE($D$2:$D$105)</f>
        <v>790.18269230769226</v>
      </c>
      <c r="S69" s="6">
        <f t="shared" ref="S69:S107" si="19">Q69/R69</f>
        <v>0.87954343567091353</v>
      </c>
    </row>
    <row r="70" spans="1:19" x14ac:dyDescent="0.25">
      <c r="A70">
        <v>69</v>
      </c>
      <c r="B70">
        <v>2021</v>
      </c>
      <c r="C70" t="s">
        <v>35</v>
      </c>
      <c r="D70">
        <v>566</v>
      </c>
      <c r="E70">
        <f t="shared" si="10"/>
        <v>795.75084818094524</v>
      </c>
      <c r="F70" s="6">
        <f t="shared" si="11"/>
        <v>0.83778094160308603</v>
      </c>
      <c r="G70" s="5">
        <f t="shared" si="12"/>
        <v>666.66489487048671</v>
      </c>
      <c r="H70" s="5">
        <f t="shared" si="13"/>
        <v>-100.66489487048671</v>
      </c>
      <c r="I70" s="5">
        <f t="shared" si="14"/>
        <v>100.66489487048671</v>
      </c>
      <c r="J70" s="2">
        <f t="shared" si="15"/>
        <v>10133.42105928614</v>
      </c>
      <c r="K70" s="1">
        <f t="shared" si="16"/>
        <v>0.1778531711492698</v>
      </c>
      <c r="P70" t="s">
        <v>37</v>
      </c>
      <c r="Q70" s="5">
        <f t="shared" si="17"/>
        <v>786</v>
      </c>
      <c r="R70" s="5">
        <f t="shared" si="18"/>
        <v>790.18269230769226</v>
      </c>
      <c r="S70" s="6">
        <f t="shared" si="19"/>
        <v>0.9947066768882562</v>
      </c>
    </row>
    <row r="71" spans="1:19" x14ac:dyDescent="0.25">
      <c r="A71">
        <v>70</v>
      </c>
      <c r="B71">
        <v>2021</v>
      </c>
      <c r="C71" t="s">
        <v>34</v>
      </c>
      <c r="D71">
        <v>814</v>
      </c>
      <c r="E71">
        <f t="shared" si="10"/>
        <v>796.0883121732636</v>
      </c>
      <c r="F71" s="6">
        <f t="shared" si="11"/>
        <v>1.1212596892150064</v>
      </c>
      <c r="G71" s="5">
        <f t="shared" si="12"/>
        <v>892.6217334950926</v>
      </c>
      <c r="H71" s="5">
        <f t="shared" si="13"/>
        <v>-78.621733495092599</v>
      </c>
      <c r="I71" s="5">
        <f t="shared" si="14"/>
        <v>78.621733495092599</v>
      </c>
      <c r="J71" s="2">
        <f t="shared" si="15"/>
        <v>6181.3769777733651</v>
      </c>
      <c r="K71" s="1">
        <f t="shared" si="16"/>
        <v>9.6586896185617443E-2</v>
      </c>
      <c r="P71" t="s">
        <v>36</v>
      </c>
      <c r="Q71" s="5">
        <f t="shared" si="17"/>
        <v>916.5</v>
      </c>
      <c r="R71" s="5">
        <f t="shared" si="18"/>
        <v>790.18269230769226</v>
      </c>
      <c r="S71" s="6">
        <f t="shared" si="19"/>
        <v>1.1598583579746651</v>
      </c>
    </row>
    <row r="72" spans="1:19" x14ac:dyDescent="0.25">
      <c r="A72">
        <v>71</v>
      </c>
      <c r="B72">
        <v>2021</v>
      </c>
      <c r="C72" t="s">
        <v>33</v>
      </c>
      <c r="D72">
        <v>785</v>
      </c>
      <c r="E72">
        <f t="shared" si="10"/>
        <v>796.42577616558185</v>
      </c>
      <c r="F72" s="6">
        <f t="shared" si="11"/>
        <v>0.97635649010087744</v>
      </c>
      <c r="G72" s="5">
        <f t="shared" si="12"/>
        <v>777.59547544289455</v>
      </c>
      <c r="H72" s="5">
        <f t="shared" si="13"/>
        <v>7.4045245571054465</v>
      </c>
      <c r="I72" s="5">
        <f t="shared" si="14"/>
        <v>7.4045245571054465</v>
      </c>
      <c r="J72" s="2">
        <f t="shared" si="15"/>
        <v>54.826983916777607</v>
      </c>
      <c r="K72" s="1">
        <f t="shared" si="16"/>
        <v>9.4325153593699963E-3</v>
      </c>
      <c r="P72" t="s">
        <v>35</v>
      </c>
      <c r="Q72" s="5">
        <f t="shared" si="17"/>
        <v>662</v>
      </c>
      <c r="R72" s="5">
        <f t="shared" si="18"/>
        <v>790.18269230769226</v>
      </c>
      <c r="S72" s="6">
        <f t="shared" si="19"/>
        <v>0.83778094160308603</v>
      </c>
    </row>
    <row r="73" spans="1:19" x14ac:dyDescent="0.25">
      <c r="A73">
        <v>72</v>
      </c>
      <c r="B73">
        <v>2021</v>
      </c>
      <c r="C73" t="s">
        <v>32</v>
      </c>
      <c r="D73">
        <v>669</v>
      </c>
      <c r="E73">
        <f t="shared" si="10"/>
        <v>796.76324015790021</v>
      </c>
      <c r="F73" s="6">
        <f t="shared" si="11"/>
        <v>0.98015308047067995</v>
      </c>
      <c r="G73" s="5">
        <f t="shared" si="12"/>
        <v>780.94994424656602</v>
      </c>
      <c r="H73" s="5">
        <f t="shared" si="13"/>
        <v>-111.94994424656602</v>
      </c>
      <c r="I73" s="5">
        <f t="shared" si="14"/>
        <v>111.94994424656602</v>
      </c>
      <c r="J73" s="2">
        <f t="shared" si="15"/>
        <v>12532.79001680924</v>
      </c>
      <c r="K73" s="1">
        <f t="shared" si="16"/>
        <v>0.16733922906811063</v>
      </c>
      <c r="P73" t="s">
        <v>34</v>
      </c>
      <c r="Q73" s="5">
        <f t="shared" si="17"/>
        <v>886</v>
      </c>
      <c r="R73" s="5">
        <f t="shared" si="18"/>
        <v>790.18269230769226</v>
      </c>
      <c r="S73" s="6">
        <f t="shared" si="19"/>
        <v>1.1212596892150064</v>
      </c>
    </row>
    <row r="74" spans="1:19" x14ac:dyDescent="0.25">
      <c r="A74">
        <v>73</v>
      </c>
      <c r="B74">
        <v>2021</v>
      </c>
      <c r="C74" t="s">
        <v>31</v>
      </c>
      <c r="D74">
        <v>965</v>
      </c>
      <c r="E74">
        <f t="shared" si="10"/>
        <v>797.10070415021858</v>
      </c>
      <c r="F74" s="6">
        <f t="shared" si="11"/>
        <v>1.0991129120578251</v>
      </c>
      <c r="G74" s="5">
        <f t="shared" si="12"/>
        <v>876.10367614188965</v>
      </c>
      <c r="H74" s="5">
        <f t="shared" si="13"/>
        <v>88.89632385811035</v>
      </c>
      <c r="I74" s="5">
        <f t="shared" si="14"/>
        <v>88.89632385811035</v>
      </c>
      <c r="J74" s="2">
        <f t="shared" si="15"/>
        <v>7902.556395486039</v>
      </c>
      <c r="K74" s="1">
        <f t="shared" si="16"/>
        <v>9.2120542858145443E-2</v>
      </c>
      <c r="P74" t="s">
        <v>33</v>
      </c>
      <c r="Q74" s="5">
        <f t="shared" si="17"/>
        <v>771.5</v>
      </c>
      <c r="R74" s="5">
        <f t="shared" si="18"/>
        <v>790.18269230769226</v>
      </c>
      <c r="S74" s="6">
        <f t="shared" si="19"/>
        <v>0.97635649010087744</v>
      </c>
    </row>
    <row r="75" spans="1:19" x14ac:dyDescent="0.25">
      <c r="A75">
        <v>74</v>
      </c>
      <c r="B75">
        <v>2021</v>
      </c>
      <c r="C75" t="s">
        <v>30</v>
      </c>
      <c r="D75">
        <v>884</v>
      </c>
      <c r="E75">
        <f t="shared" si="10"/>
        <v>797.43816814253694</v>
      </c>
      <c r="F75" s="6">
        <f t="shared" si="11"/>
        <v>1.1674515387142701</v>
      </c>
      <c r="G75" s="5">
        <f t="shared" si="12"/>
        <v>930.97041642749355</v>
      </c>
      <c r="H75" s="5">
        <f t="shared" si="13"/>
        <v>-46.970416427493547</v>
      </c>
      <c r="I75" s="5">
        <f t="shared" si="14"/>
        <v>46.970416427493547</v>
      </c>
      <c r="J75" s="2">
        <f t="shared" si="15"/>
        <v>2206.2200193721555</v>
      </c>
      <c r="K75" s="1">
        <f t="shared" si="16"/>
        <v>5.3133955234721204E-2</v>
      </c>
      <c r="P75" t="s">
        <v>32</v>
      </c>
      <c r="Q75" s="5">
        <f t="shared" si="17"/>
        <v>774.5</v>
      </c>
      <c r="R75" s="5">
        <f t="shared" si="18"/>
        <v>790.18269230769226</v>
      </c>
      <c r="S75" s="6">
        <f t="shared" si="19"/>
        <v>0.98015308047067995</v>
      </c>
    </row>
    <row r="76" spans="1:19" x14ac:dyDescent="0.25">
      <c r="A76">
        <v>75</v>
      </c>
      <c r="B76">
        <v>2021</v>
      </c>
      <c r="C76" t="s">
        <v>29</v>
      </c>
      <c r="D76">
        <v>677</v>
      </c>
      <c r="E76">
        <f t="shared" si="10"/>
        <v>797.7756321348553</v>
      </c>
      <c r="F76" s="6">
        <f t="shared" si="11"/>
        <v>0.91181445381423487</v>
      </c>
      <c r="G76" s="5">
        <f t="shared" si="12"/>
        <v>727.42335228134903</v>
      </c>
      <c r="H76" s="5">
        <f t="shared" si="13"/>
        <v>-50.423352281349025</v>
      </c>
      <c r="I76" s="5">
        <f t="shared" si="14"/>
        <v>50.423352281349025</v>
      </c>
      <c r="J76" s="2">
        <f t="shared" si="15"/>
        <v>2542.514455289026</v>
      </c>
      <c r="K76" s="1">
        <f t="shared" si="16"/>
        <v>7.4480579440692793E-2</v>
      </c>
      <c r="P76" t="s">
        <v>31</v>
      </c>
      <c r="Q76" s="5">
        <f t="shared" si="17"/>
        <v>868.5</v>
      </c>
      <c r="R76" s="5">
        <f t="shared" si="18"/>
        <v>790.18269230769226</v>
      </c>
      <c r="S76" s="6">
        <f t="shared" si="19"/>
        <v>1.0991129120578251</v>
      </c>
    </row>
    <row r="77" spans="1:19" x14ac:dyDescent="0.25">
      <c r="A77">
        <v>76</v>
      </c>
      <c r="B77">
        <v>2021</v>
      </c>
      <c r="C77" t="s">
        <v>28</v>
      </c>
      <c r="D77">
        <v>809</v>
      </c>
      <c r="E77">
        <f t="shared" si="10"/>
        <v>798.11309612717366</v>
      </c>
      <c r="F77" s="6">
        <f t="shared" si="11"/>
        <v>0.90422127307462985</v>
      </c>
      <c r="G77" s="5">
        <f t="shared" si="12"/>
        <v>721.67083983764735</v>
      </c>
      <c r="H77" s="5">
        <f t="shared" si="13"/>
        <v>87.32916016235265</v>
      </c>
      <c r="I77" s="5">
        <f t="shared" si="14"/>
        <v>87.32916016235265</v>
      </c>
      <c r="J77" s="2">
        <f t="shared" si="15"/>
        <v>7626.3822146618413</v>
      </c>
      <c r="K77" s="1">
        <f t="shared" si="16"/>
        <v>0.10794704593615903</v>
      </c>
      <c r="P77" t="s">
        <v>30</v>
      </c>
      <c r="Q77" s="5">
        <f t="shared" si="17"/>
        <v>922.5</v>
      </c>
      <c r="R77" s="5">
        <f t="shared" si="18"/>
        <v>790.18269230769226</v>
      </c>
      <c r="S77" s="6">
        <f t="shared" si="19"/>
        <v>1.1674515387142701</v>
      </c>
    </row>
    <row r="78" spans="1:19" x14ac:dyDescent="0.25">
      <c r="A78">
        <v>77</v>
      </c>
      <c r="B78">
        <v>2021</v>
      </c>
      <c r="C78" t="s">
        <v>27</v>
      </c>
      <c r="D78">
        <v>935</v>
      </c>
      <c r="E78">
        <f t="shared" si="10"/>
        <v>798.45056011949202</v>
      </c>
      <c r="F78" s="6">
        <f t="shared" si="11"/>
        <v>1.0744350746541087</v>
      </c>
      <c r="G78" s="5">
        <f t="shared" si="12"/>
        <v>857.88328716960132</v>
      </c>
      <c r="H78" s="5">
        <f t="shared" si="13"/>
        <v>77.116712830398683</v>
      </c>
      <c r="I78" s="5">
        <f t="shared" si="14"/>
        <v>77.116712830398683</v>
      </c>
      <c r="J78" s="2">
        <f t="shared" si="15"/>
        <v>5946.9873977661764</v>
      </c>
      <c r="K78" s="1">
        <f t="shared" si="16"/>
        <v>8.2477767733046714E-2</v>
      </c>
      <c r="P78" t="s">
        <v>29</v>
      </c>
      <c r="Q78" s="5">
        <f t="shared" si="17"/>
        <v>720.5</v>
      </c>
      <c r="R78" s="5">
        <f t="shared" si="18"/>
        <v>790.18269230769226</v>
      </c>
      <c r="S78" s="6">
        <f t="shared" si="19"/>
        <v>0.91181445381423487</v>
      </c>
    </row>
    <row r="79" spans="1:19" x14ac:dyDescent="0.25">
      <c r="A79">
        <v>78</v>
      </c>
      <c r="B79">
        <v>2021</v>
      </c>
      <c r="C79" t="s">
        <v>26</v>
      </c>
      <c r="D79">
        <v>994</v>
      </c>
      <c r="E79">
        <f t="shared" si="10"/>
        <v>798.78802411181039</v>
      </c>
      <c r="F79" s="6">
        <f t="shared" si="11"/>
        <v>1.2516092919115589</v>
      </c>
      <c r="G79" s="5">
        <f t="shared" si="12"/>
        <v>999.77051324601621</v>
      </c>
      <c r="H79" s="5">
        <f t="shared" si="13"/>
        <v>-5.7705132460162076</v>
      </c>
      <c r="I79" s="5">
        <f t="shared" si="14"/>
        <v>5.7705132460162076</v>
      </c>
      <c r="J79" s="2">
        <f t="shared" si="15"/>
        <v>33.298823122448511</v>
      </c>
      <c r="K79" s="1">
        <f t="shared" si="16"/>
        <v>5.8053453179237498E-3</v>
      </c>
      <c r="P79" t="s">
        <v>28</v>
      </c>
      <c r="Q79" s="5">
        <f t="shared" si="17"/>
        <v>714.5</v>
      </c>
      <c r="R79" s="5">
        <f t="shared" si="18"/>
        <v>790.18269230769226</v>
      </c>
      <c r="S79" s="6">
        <f t="shared" si="19"/>
        <v>0.90422127307462985</v>
      </c>
    </row>
    <row r="80" spans="1:19" x14ac:dyDescent="0.25">
      <c r="A80">
        <v>79</v>
      </c>
      <c r="B80">
        <v>2021</v>
      </c>
      <c r="C80" t="s">
        <v>25</v>
      </c>
      <c r="D80">
        <v>824</v>
      </c>
      <c r="E80">
        <f t="shared" si="10"/>
        <v>799.12548810412875</v>
      </c>
      <c r="F80" s="6">
        <f t="shared" si="11"/>
        <v>0.86941919468477358</v>
      </c>
      <c r="G80" s="5">
        <f t="shared" si="12"/>
        <v>694.77503831956824</v>
      </c>
      <c r="H80" s="5">
        <f t="shared" si="13"/>
        <v>129.22496168043176</v>
      </c>
      <c r="I80" s="5">
        <f t="shared" si="14"/>
        <v>129.22496168043176</v>
      </c>
      <c r="J80" s="2">
        <f t="shared" si="15"/>
        <v>16699.090721309058</v>
      </c>
      <c r="K80" s="1">
        <f t="shared" si="16"/>
        <v>0.15682640980634924</v>
      </c>
      <c r="P80" t="s">
        <v>27</v>
      </c>
      <c r="Q80" s="5">
        <f t="shared" si="17"/>
        <v>849</v>
      </c>
      <c r="R80" s="5">
        <f t="shared" si="18"/>
        <v>790.18269230769226</v>
      </c>
      <c r="S80" s="6">
        <f t="shared" si="19"/>
        <v>1.0744350746541087</v>
      </c>
    </row>
    <row r="81" spans="1:19" x14ac:dyDescent="0.25">
      <c r="A81">
        <v>80</v>
      </c>
      <c r="B81">
        <v>2021</v>
      </c>
      <c r="C81" t="s">
        <v>24</v>
      </c>
      <c r="D81">
        <v>825</v>
      </c>
      <c r="E81">
        <f t="shared" si="10"/>
        <v>799.46295209644711</v>
      </c>
      <c r="F81" s="6">
        <f t="shared" si="11"/>
        <v>1.0288759902164788</v>
      </c>
      <c r="G81" s="5">
        <f t="shared" si="12"/>
        <v>822.54823647962132</v>
      </c>
      <c r="H81" s="5">
        <f t="shared" si="13"/>
        <v>2.4517635203786767</v>
      </c>
      <c r="I81" s="5">
        <f t="shared" si="14"/>
        <v>2.4517635203786767</v>
      </c>
      <c r="J81" s="2">
        <f t="shared" si="15"/>
        <v>6.0111443598596423</v>
      </c>
      <c r="K81" s="1">
        <f t="shared" si="16"/>
        <v>2.9718345701559719E-3</v>
      </c>
      <c r="P81" t="s">
        <v>26</v>
      </c>
      <c r="Q81" s="5">
        <f t="shared" si="17"/>
        <v>989</v>
      </c>
      <c r="R81" s="5">
        <f t="shared" si="18"/>
        <v>790.18269230769226</v>
      </c>
      <c r="S81" s="6">
        <f t="shared" si="19"/>
        <v>1.2516092919115589</v>
      </c>
    </row>
    <row r="82" spans="1:19" x14ac:dyDescent="0.25">
      <c r="A82">
        <v>81</v>
      </c>
      <c r="B82">
        <v>2021</v>
      </c>
      <c r="C82" t="s">
        <v>23</v>
      </c>
      <c r="D82">
        <v>745</v>
      </c>
      <c r="E82">
        <f t="shared" si="10"/>
        <v>799.80041608876547</v>
      </c>
      <c r="F82" s="6">
        <f t="shared" si="11"/>
        <v>0.93079740566324731</v>
      </c>
      <c r="G82" s="5">
        <f t="shared" si="12"/>
        <v>744.45215234380862</v>
      </c>
      <c r="H82" s="5">
        <f t="shared" si="13"/>
        <v>0.54784765619137943</v>
      </c>
      <c r="I82" s="5">
        <f t="shared" si="14"/>
        <v>0.54784765619137943</v>
      </c>
      <c r="J82" s="2">
        <f t="shared" si="15"/>
        <v>0.30013705439438787</v>
      </c>
      <c r="K82" s="1">
        <f t="shared" si="16"/>
        <v>7.3536598146493881E-4</v>
      </c>
      <c r="P82" t="s">
        <v>25</v>
      </c>
      <c r="Q82" s="5">
        <f t="shared" si="17"/>
        <v>687</v>
      </c>
      <c r="R82" s="5">
        <f t="shared" si="18"/>
        <v>790.18269230769226</v>
      </c>
      <c r="S82" s="6">
        <f t="shared" si="19"/>
        <v>0.86941919468477358</v>
      </c>
    </row>
    <row r="83" spans="1:19" x14ac:dyDescent="0.25">
      <c r="A83">
        <v>82</v>
      </c>
      <c r="B83">
        <v>2021</v>
      </c>
      <c r="C83" t="s">
        <v>22</v>
      </c>
      <c r="D83">
        <v>767</v>
      </c>
      <c r="E83">
        <f t="shared" si="10"/>
        <v>800.13788008108384</v>
      </c>
      <c r="F83" s="6">
        <f t="shared" si="11"/>
        <v>0.98458243590211614</v>
      </c>
      <c r="G83" s="5">
        <f t="shared" si="12"/>
        <v>787.80170302778879</v>
      </c>
      <c r="H83" s="5">
        <f t="shared" si="13"/>
        <v>-20.80170302778879</v>
      </c>
      <c r="I83" s="5">
        <f t="shared" si="14"/>
        <v>20.80170302778879</v>
      </c>
      <c r="J83" s="2">
        <f t="shared" si="15"/>
        <v>432.71084885631728</v>
      </c>
      <c r="K83" s="1">
        <f t="shared" si="16"/>
        <v>2.7120864443010158E-2</v>
      </c>
      <c r="P83" t="s">
        <v>24</v>
      </c>
      <c r="Q83" s="5">
        <f t="shared" si="17"/>
        <v>813</v>
      </c>
      <c r="R83" s="5">
        <f t="shared" si="18"/>
        <v>790.18269230769226</v>
      </c>
      <c r="S83" s="6">
        <f t="shared" si="19"/>
        <v>1.0288759902164788</v>
      </c>
    </row>
    <row r="84" spans="1:19" x14ac:dyDescent="0.25">
      <c r="A84">
        <v>83</v>
      </c>
      <c r="B84">
        <v>2021</v>
      </c>
      <c r="C84" t="s">
        <v>21</v>
      </c>
      <c r="D84">
        <v>740</v>
      </c>
      <c r="E84">
        <f t="shared" si="10"/>
        <v>800.4753440734022</v>
      </c>
      <c r="F84" s="6">
        <f t="shared" si="11"/>
        <v>0.97445819491597618</v>
      </c>
      <c r="G84" s="5">
        <f t="shared" si="12"/>
        <v>780.02975886051252</v>
      </c>
      <c r="H84" s="5">
        <f t="shared" si="13"/>
        <v>-40.029758860512516</v>
      </c>
      <c r="I84" s="5">
        <f t="shared" si="14"/>
        <v>40.029758860512516</v>
      </c>
      <c r="J84" s="2">
        <f t="shared" si="15"/>
        <v>1602.3815944307803</v>
      </c>
      <c r="K84" s="1">
        <f t="shared" si="16"/>
        <v>5.4094268730422321E-2</v>
      </c>
      <c r="P84" t="s">
        <v>23</v>
      </c>
      <c r="Q84" s="5">
        <f t="shared" si="17"/>
        <v>735.5</v>
      </c>
      <c r="R84" s="5">
        <f t="shared" si="18"/>
        <v>790.18269230769226</v>
      </c>
      <c r="S84" s="6">
        <f t="shared" si="19"/>
        <v>0.93079740566324731</v>
      </c>
    </row>
    <row r="85" spans="1:19" x14ac:dyDescent="0.25">
      <c r="A85">
        <v>84</v>
      </c>
      <c r="B85">
        <v>2021</v>
      </c>
      <c r="C85" t="s">
        <v>20</v>
      </c>
      <c r="D85">
        <v>721</v>
      </c>
      <c r="E85">
        <f t="shared" si="10"/>
        <v>800.81280806572056</v>
      </c>
      <c r="F85" s="6">
        <f t="shared" si="11"/>
        <v>0.93332846590978236</v>
      </c>
      <c r="G85" s="5">
        <f t="shared" si="12"/>
        <v>747.42138963288392</v>
      </c>
      <c r="H85" s="5">
        <f t="shared" si="13"/>
        <v>-26.421389632883916</v>
      </c>
      <c r="I85" s="5">
        <f t="shared" si="14"/>
        <v>26.421389632883916</v>
      </c>
      <c r="J85" s="2">
        <f t="shared" si="15"/>
        <v>698.08983013266561</v>
      </c>
      <c r="K85" s="1">
        <f t="shared" si="16"/>
        <v>3.6645477992904185E-2</v>
      </c>
      <c r="P85" t="s">
        <v>22</v>
      </c>
      <c r="Q85" s="5">
        <f t="shared" si="17"/>
        <v>778</v>
      </c>
      <c r="R85" s="5">
        <f t="shared" si="18"/>
        <v>790.18269230769226</v>
      </c>
      <c r="S85" s="6">
        <f t="shared" si="19"/>
        <v>0.98458243590211614</v>
      </c>
    </row>
    <row r="86" spans="1:19" x14ac:dyDescent="0.25">
      <c r="A86">
        <v>85</v>
      </c>
      <c r="B86">
        <v>2021</v>
      </c>
      <c r="C86" t="s">
        <v>19</v>
      </c>
      <c r="D86">
        <v>746</v>
      </c>
      <c r="E86">
        <f t="shared" si="10"/>
        <v>801.15027205803892</v>
      </c>
      <c r="F86" s="6">
        <f t="shared" si="11"/>
        <v>1.0503900023120263</v>
      </c>
      <c r="G86" s="5">
        <f t="shared" si="12"/>
        <v>841.52023611932395</v>
      </c>
      <c r="H86" s="5">
        <f t="shared" si="13"/>
        <v>-95.520236119323954</v>
      </c>
      <c r="I86" s="5">
        <f t="shared" si="14"/>
        <v>95.520236119323954</v>
      </c>
      <c r="J86" s="2">
        <f t="shared" si="15"/>
        <v>9124.1155082914011</v>
      </c>
      <c r="K86" s="1">
        <f t="shared" si="16"/>
        <v>0.12804321195619833</v>
      </c>
      <c r="P86" t="s">
        <v>21</v>
      </c>
      <c r="Q86" s="5">
        <f t="shared" si="17"/>
        <v>770</v>
      </c>
      <c r="R86" s="5">
        <f t="shared" si="18"/>
        <v>790.18269230769226</v>
      </c>
      <c r="S86" s="6">
        <f t="shared" si="19"/>
        <v>0.97445819491597618</v>
      </c>
    </row>
    <row r="87" spans="1:19" x14ac:dyDescent="0.25">
      <c r="A87">
        <v>86</v>
      </c>
      <c r="B87">
        <v>2021</v>
      </c>
      <c r="C87" t="s">
        <v>18</v>
      </c>
      <c r="D87">
        <v>576</v>
      </c>
      <c r="E87">
        <f t="shared" si="10"/>
        <v>801.48773605035728</v>
      </c>
      <c r="F87" s="6">
        <f t="shared" si="11"/>
        <v>0.87005195974640726</v>
      </c>
      <c r="G87" s="5">
        <f t="shared" si="12"/>
        <v>697.33597546332453</v>
      </c>
      <c r="H87" s="5">
        <f t="shared" si="13"/>
        <v>-121.33597546332453</v>
      </c>
      <c r="I87" s="5">
        <f t="shared" si="14"/>
        <v>121.33597546332453</v>
      </c>
      <c r="J87" s="2">
        <f t="shared" si="15"/>
        <v>14722.418941636492</v>
      </c>
      <c r="K87" s="1">
        <f t="shared" si="16"/>
        <v>0.21065273517938288</v>
      </c>
      <c r="P87" t="s">
        <v>20</v>
      </c>
      <c r="Q87" s="5">
        <f t="shared" si="17"/>
        <v>737.5</v>
      </c>
      <c r="R87" s="5">
        <f t="shared" si="18"/>
        <v>790.18269230769226</v>
      </c>
      <c r="S87" s="6">
        <f t="shared" si="19"/>
        <v>0.93332846590978236</v>
      </c>
    </row>
    <row r="88" spans="1:19" x14ac:dyDescent="0.25">
      <c r="A88">
        <v>87</v>
      </c>
      <c r="B88">
        <v>2021</v>
      </c>
      <c r="C88" t="s">
        <v>17</v>
      </c>
      <c r="D88">
        <v>943</v>
      </c>
      <c r="E88">
        <f t="shared" si="10"/>
        <v>801.82520004267565</v>
      </c>
      <c r="F88" s="6">
        <f t="shared" si="11"/>
        <v>1.1453047615570888</v>
      </c>
      <c r="G88" s="5">
        <f t="shared" si="12"/>
        <v>918.33421954534163</v>
      </c>
      <c r="H88" s="5">
        <f t="shared" si="13"/>
        <v>24.665780454658375</v>
      </c>
      <c r="I88" s="5">
        <f t="shared" si="14"/>
        <v>24.665780454658375</v>
      </c>
      <c r="J88" s="2">
        <f t="shared" si="15"/>
        <v>608.40072543740712</v>
      </c>
      <c r="K88" s="1">
        <f t="shared" si="16"/>
        <v>2.6156713101440483E-2</v>
      </c>
      <c r="P88" t="s">
        <v>19</v>
      </c>
      <c r="Q88" s="5">
        <f t="shared" si="17"/>
        <v>830</v>
      </c>
      <c r="R88" s="5">
        <f t="shared" si="18"/>
        <v>790.18269230769226</v>
      </c>
      <c r="S88" s="6">
        <f t="shared" si="19"/>
        <v>1.0503900023120263</v>
      </c>
    </row>
    <row r="89" spans="1:19" x14ac:dyDescent="0.25">
      <c r="A89">
        <v>88</v>
      </c>
      <c r="B89">
        <v>2021</v>
      </c>
      <c r="C89" t="s">
        <v>16</v>
      </c>
      <c r="D89">
        <v>789</v>
      </c>
      <c r="E89">
        <f t="shared" si="10"/>
        <v>802.16266403499401</v>
      </c>
      <c r="F89" s="6">
        <f t="shared" si="11"/>
        <v>0.95927183343676614</v>
      </c>
      <c r="G89" s="5">
        <f t="shared" si="12"/>
        <v>769.49204944336941</v>
      </c>
      <c r="H89" s="5">
        <f t="shared" si="13"/>
        <v>19.50795055663059</v>
      </c>
      <c r="I89" s="5">
        <f t="shared" si="14"/>
        <v>19.50795055663059</v>
      </c>
      <c r="J89" s="2">
        <f t="shared" si="15"/>
        <v>380.56013491994372</v>
      </c>
      <c r="K89" s="1">
        <f t="shared" si="16"/>
        <v>2.4724905648454486E-2</v>
      </c>
      <c r="P89" t="s">
        <v>18</v>
      </c>
      <c r="Q89" s="5">
        <f t="shared" si="17"/>
        <v>687.5</v>
      </c>
      <c r="R89" s="5">
        <f t="shared" si="18"/>
        <v>790.18269230769226</v>
      </c>
      <c r="S89" s="6">
        <f t="shared" si="19"/>
        <v>0.87005195974640726</v>
      </c>
    </row>
    <row r="90" spans="1:19" x14ac:dyDescent="0.25">
      <c r="A90">
        <v>89</v>
      </c>
      <c r="B90">
        <v>2021</v>
      </c>
      <c r="C90" t="s">
        <v>15</v>
      </c>
      <c r="D90">
        <v>728</v>
      </c>
      <c r="E90">
        <f t="shared" si="10"/>
        <v>802.50012802731237</v>
      </c>
      <c r="F90" s="6">
        <f t="shared" si="11"/>
        <v>0.8725830199929423</v>
      </c>
      <c r="G90" s="5">
        <f t="shared" si="12"/>
        <v>700.2479852587951</v>
      </c>
      <c r="H90" s="5">
        <f t="shared" si="13"/>
        <v>27.752014741204903</v>
      </c>
      <c r="I90" s="5">
        <f t="shared" si="14"/>
        <v>27.752014741204903</v>
      </c>
      <c r="J90" s="2">
        <f t="shared" si="15"/>
        <v>770.17432219605428</v>
      </c>
      <c r="K90" s="1">
        <f t="shared" si="16"/>
        <v>3.8120899369786958E-2</v>
      </c>
      <c r="P90" t="s">
        <v>17</v>
      </c>
      <c r="Q90" s="5">
        <f t="shared" si="17"/>
        <v>905</v>
      </c>
      <c r="R90" s="5">
        <f t="shared" si="18"/>
        <v>790.18269230769226</v>
      </c>
      <c r="S90" s="6">
        <f t="shared" si="19"/>
        <v>1.1453047615570888</v>
      </c>
    </row>
    <row r="91" spans="1:19" x14ac:dyDescent="0.25">
      <c r="A91">
        <v>90</v>
      </c>
      <c r="B91">
        <v>2021</v>
      </c>
      <c r="C91" t="s">
        <v>14</v>
      </c>
      <c r="D91">
        <v>916</v>
      </c>
      <c r="E91">
        <f t="shared" si="10"/>
        <v>802.83759201963073</v>
      </c>
      <c r="F91" s="6">
        <f t="shared" si="11"/>
        <v>1.1636549483444676</v>
      </c>
      <c r="G91" s="5">
        <f t="shared" si="12"/>
        <v>934.22593667060016</v>
      </c>
      <c r="H91" s="5">
        <f t="shared" si="13"/>
        <v>-18.225936670600163</v>
      </c>
      <c r="I91" s="5">
        <f t="shared" si="14"/>
        <v>18.225936670600163</v>
      </c>
      <c r="J91" s="2">
        <f t="shared" si="15"/>
        <v>332.18476752072775</v>
      </c>
      <c r="K91" s="1">
        <f t="shared" si="16"/>
        <v>1.9897310775764371E-2</v>
      </c>
      <c r="P91" t="s">
        <v>16</v>
      </c>
      <c r="Q91" s="5">
        <f t="shared" si="17"/>
        <v>758</v>
      </c>
      <c r="R91" s="5">
        <f t="shared" si="18"/>
        <v>790.18269230769226</v>
      </c>
      <c r="S91" s="6">
        <f t="shared" si="19"/>
        <v>0.95927183343676614</v>
      </c>
    </row>
    <row r="92" spans="1:19" x14ac:dyDescent="0.25">
      <c r="A92">
        <v>91</v>
      </c>
      <c r="B92">
        <v>2021</v>
      </c>
      <c r="C92" t="s">
        <v>13</v>
      </c>
      <c r="D92">
        <v>560</v>
      </c>
      <c r="E92">
        <f t="shared" si="10"/>
        <v>803.1750560119491</v>
      </c>
      <c r="F92" s="6">
        <f t="shared" si="11"/>
        <v>0.7839959113642172</v>
      </c>
      <c r="G92" s="5">
        <f t="shared" si="12"/>
        <v>629.68596002309425</v>
      </c>
      <c r="H92" s="5">
        <f t="shared" si="13"/>
        <v>-69.685960023094253</v>
      </c>
      <c r="I92" s="5">
        <f t="shared" si="14"/>
        <v>69.685960023094253</v>
      </c>
      <c r="J92" s="2">
        <f t="shared" si="15"/>
        <v>4856.1330243402908</v>
      </c>
      <c r="K92" s="1">
        <f t="shared" si="16"/>
        <v>0.12443921432695403</v>
      </c>
      <c r="P92" t="s">
        <v>15</v>
      </c>
      <c r="Q92" s="5">
        <f t="shared" si="17"/>
        <v>689.5</v>
      </c>
      <c r="R92" s="5">
        <f t="shared" si="18"/>
        <v>790.18269230769226</v>
      </c>
      <c r="S92" s="6">
        <f t="shared" si="19"/>
        <v>0.8725830199929423</v>
      </c>
    </row>
    <row r="93" spans="1:19" x14ac:dyDescent="0.25">
      <c r="A93">
        <v>92</v>
      </c>
      <c r="B93">
        <v>2021</v>
      </c>
      <c r="C93" t="s">
        <v>12</v>
      </c>
      <c r="D93">
        <v>907</v>
      </c>
      <c r="E93">
        <f t="shared" si="10"/>
        <v>803.51252000426746</v>
      </c>
      <c r="F93" s="6">
        <f t="shared" si="11"/>
        <v>1.0978473819345576</v>
      </c>
      <c r="G93" s="5">
        <f t="shared" si="12"/>
        <v>882.13411643832387</v>
      </c>
      <c r="H93" s="5">
        <f t="shared" si="13"/>
        <v>24.865883561676128</v>
      </c>
      <c r="I93" s="5">
        <f t="shared" si="14"/>
        <v>24.865883561676128</v>
      </c>
      <c r="J93" s="2">
        <f t="shared" si="15"/>
        <v>618.31216530283507</v>
      </c>
      <c r="K93" s="1">
        <f t="shared" si="16"/>
        <v>2.7415527631395951E-2</v>
      </c>
      <c r="P93" t="s">
        <v>14</v>
      </c>
      <c r="Q93" s="5">
        <f t="shared" si="17"/>
        <v>919.5</v>
      </c>
      <c r="R93" s="5">
        <f t="shared" si="18"/>
        <v>790.18269230769226</v>
      </c>
      <c r="S93" s="6">
        <f t="shared" si="19"/>
        <v>1.1636549483444676</v>
      </c>
    </row>
    <row r="94" spans="1:19" x14ac:dyDescent="0.25">
      <c r="A94">
        <v>93</v>
      </c>
      <c r="B94">
        <v>2021</v>
      </c>
      <c r="C94" t="s">
        <v>11</v>
      </c>
      <c r="D94">
        <v>598</v>
      </c>
      <c r="E94">
        <f t="shared" si="10"/>
        <v>803.84998399658582</v>
      </c>
      <c r="F94" s="6">
        <f t="shared" si="11"/>
        <v>0.92953187553997985</v>
      </c>
      <c r="G94" s="5">
        <f t="shared" si="12"/>
        <v>747.20418327712923</v>
      </c>
      <c r="H94" s="5">
        <f t="shared" si="13"/>
        <v>-149.20418327712923</v>
      </c>
      <c r="I94" s="5">
        <f t="shared" si="14"/>
        <v>149.20418327712923</v>
      </c>
      <c r="J94" s="2">
        <f t="shared" si="15"/>
        <v>22261.888307395169</v>
      </c>
      <c r="K94" s="1">
        <f t="shared" si="16"/>
        <v>0.24950532320590171</v>
      </c>
      <c r="P94" t="s">
        <v>13</v>
      </c>
      <c r="Q94" s="5">
        <f t="shared" si="17"/>
        <v>619.5</v>
      </c>
      <c r="R94" s="5">
        <f t="shared" si="18"/>
        <v>790.18269230769226</v>
      </c>
      <c r="S94" s="6">
        <f t="shared" si="19"/>
        <v>0.7839959113642172</v>
      </c>
    </row>
    <row r="95" spans="1:19" x14ac:dyDescent="0.25">
      <c r="A95">
        <v>94</v>
      </c>
      <c r="B95">
        <v>2021</v>
      </c>
      <c r="C95" t="s">
        <v>10</v>
      </c>
      <c r="D95">
        <v>755</v>
      </c>
      <c r="E95">
        <f t="shared" si="10"/>
        <v>804.18744798890418</v>
      </c>
      <c r="F95" s="6">
        <f t="shared" si="11"/>
        <v>0.83904647172635349</v>
      </c>
      <c r="G95" s="5">
        <f t="shared" si="12"/>
        <v>674.75064084171049</v>
      </c>
      <c r="H95" s="5">
        <f t="shared" si="13"/>
        <v>80.249359158289508</v>
      </c>
      <c r="I95" s="5">
        <f t="shared" si="14"/>
        <v>80.249359158289508</v>
      </c>
      <c r="J95" s="2">
        <f t="shared" si="15"/>
        <v>6439.9596453161439</v>
      </c>
      <c r="K95" s="1">
        <f t="shared" si="16"/>
        <v>0.10629054193150929</v>
      </c>
      <c r="P95" t="s">
        <v>12</v>
      </c>
      <c r="Q95" s="5">
        <f t="shared" si="17"/>
        <v>867.5</v>
      </c>
      <c r="R95" s="5">
        <f t="shared" si="18"/>
        <v>790.18269230769226</v>
      </c>
      <c r="S95" s="6">
        <f t="shared" si="19"/>
        <v>1.0978473819345576</v>
      </c>
    </row>
    <row r="96" spans="1:19" x14ac:dyDescent="0.25">
      <c r="A96">
        <v>95</v>
      </c>
      <c r="B96">
        <v>2021</v>
      </c>
      <c r="C96" t="s">
        <v>9</v>
      </c>
      <c r="D96">
        <v>916</v>
      </c>
      <c r="E96">
        <f t="shared" si="10"/>
        <v>804.52491198122254</v>
      </c>
      <c r="F96" s="6">
        <f t="shared" si="11"/>
        <v>1.0738023095924749</v>
      </c>
      <c r="G96" s="5">
        <f t="shared" si="12"/>
        <v>863.90070861011941</v>
      </c>
      <c r="H96" s="5">
        <f t="shared" si="13"/>
        <v>52.099291389880591</v>
      </c>
      <c r="I96" s="5">
        <f t="shared" si="14"/>
        <v>52.099291389880591</v>
      </c>
      <c r="J96" s="2">
        <f t="shared" si="15"/>
        <v>2714.3361633276859</v>
      </c>
      <c r="K96" s="1">
        <f t="shared" si="16"/>
        <v>5.6876955665808505E-2</v>
      </c>
      <c r="P96" t="s">
        <v>11</v>
      </c>
      <c r="Q96" s="5">
        <f t="shared" si="17"/>
        <v>734.5</v>
      </c>
      <c r="R96" s="5">
        <f t="shared" si="18"/>
        <v>790.18269230769226</v>
      </c>
      <c r="S96" s="6">
        <f t="shared" si="19"/>
        <v>0.92953187553997985</v>
      </c>
    </row>
    <row r="97" spans="1:19" x14ac:dyDescent="0.25">
      <c r="A97">
        <v>96</v>
      </c>
      <c r="B97">
        <v>2021</v>
      </c>
      <c r="C97" t="s">
        <v>8</v>
      </c>
      <c r="D97">
        <v>991</v>
      </c>
      <c r="E97">
        <f t="shared" si="10"/>
        <v>804.86237597354091</v>
      </c>
      <c r="F97" s="6">
        <f t="shared" si="11"/>
        <v>1.1339149904476813</v>
      </c>
      <c r="G97" s="5">
        <f t="shared" si="12"/>
        <v>912.64551336373574</v>
      </c>
      <c r="H97" s="5">
        <f t="shared" si="13"/>
        <v>78.354486636264255</v>
      </c>
      <c r="I97" s="5">
        <f t="shared" si="14"/>
        <v>78.354486636264255</v>
      </c>
      <c r="J97" s="2">
        <f t="shared" si="15"/>
        <v>6139.4255760325141</v>
      </c>
      <c r="K97" s="1">
        <f t="shared" si="16"/>
        <v>7.9066081368581495E-2</v>
      </c>
      <c r="P97" t="s">
        <v>10</v>
      </c>
      <c r="Q97" s="5">
        <f t="shared" si="17"/>
        <v>663</v>
      </c>
      <c r="R97" s="5">
        <f t="shared" si="18"/>
        <v>790.18269230769226</v>
      </c>
      <c r="S97" s="6">
        <f t="shared" si="19"/>
        <v>0.83904647172635349</v>
      </c>
    </row>
    <row r="98" spans="1:19" x14ac:dyDescent="0.25">
      <c r="A98">
        <v>97</v>
      </c>
      <c r="B98">
        <v>2021</v>
      </c>
      <c r="C98" t="s">
        <v>7</v>
      </c>
      <c r="D98">
        <v>917</v>
      </c>
      <c r="E98">
        <f t="shared" si="10"/>
        <v>805.19983996585927</v>
      </c>
      <c r="F98" s="6">
        <f t="shared" si="11"/>
        <v>1.2041519122890276</v>
      </c>
      <c r="G98" s="5">
        <f t="shared" si="12"/>
        <v>969.58292706970849</v>
      </c>
      <c r="H98" s="5">
        <f t="shared" si="13"/>
        <v>-52.582927069708489</v>
      </c>
      <c r="I98" s="5">
        <f t="shared" si="14"/>
        <v>52.582927069708489</v>
      </c>
      <c r="J98" s="2">
        <f t="shared" si="15"/>
        <v>2764.9642192182819</v>
      </c>
      <c r="K98" s="1">
        <f t="shared" si="16"/>
        <v>5.734234140644328E-2</v>
      </c>
      <c r="P98" t="s">
        <v>9</v>
      </c>
      <c r="Q98" s="5">
        <f t="shared" si="17"/>
        <v>848.5</v>
      </c>
      <c r="R98" s="5">
        <f t="shared" si="18"/>
        <v>790.18269230769226</v>
      </c>
      <c r="S98" s="6">
        <f t="shared" si="19"/>
        <v>1.0738023095924749</v>
      </c>
    </row>
    <row r="99" spans="1:19" x14ac:dyDescent="0.25">
      <c r="A99">
        <v>98</v>
      </c>
      <c r="B99">
        <v>2021</v>
      </c>
      <c r="C99" t="s">
        <v>6</v>
      </c>
      <c r="D99">
        <v>659</v>
      </c>
      <c r="E99">
        <f t="shared" si="10"/>
        <v>805.53730395817763</v>
      </c>
      <c r="F99" s="6">
        <f t="shared" si="11"/>
        <v>0.8137358692610035</v>
      </c>
      <c r="G99" s="5">
        <f t="shared" si="12"/>
        <v>655.49459825857286</v>
      </c>
      <c r="H99" s="5">
        <f t="shared" si="13"/>
        <v>3.5054017414271357</v>
      </c>
      <c r="I99" s="5">
        <f t="shared" si="14"/>
        <v>3.5054017414271357</v>
      </c>
      <c r="J99" s="2">
        <f t="shared" si="15"/>
        <v>12.287841368800395</v>
      </c>
      <c r="K99" s="1">
        <f t="shared" si="16"/>
        <v>5.3192742662020271E-3</v>
      </c>
      <c r="P99" t="s">
        <v>8</v>
      </c>
      <c r="Q99" s="5">
        <f t="shared" si="17"/>
        <v>896</v>
      </c>
      <c r="R99" s="5">
        <f t="shared" si="18"/>
        <v>790.18269230769226</v>
      </c>
      <c r="S99" s="6">
        <f t="shared" si="19"/>
        <v>1.1339149904476813</v>
      </c>
    </row>
    <row r="100" spans="1:19" x14ac:dyDescent="0.25">
      <c r="A100">
        <v>99</v>
      </c>
      <c r="B100">
        <v>2021</v>
      </c>
      <c r="C100" t="s">
        <v>5</v>
      </c>
      <c r="D100">
        <v>571</v>
      </c>
      <c r="E100">
        <f t="shared" si="10"/>
        <v>805.87476795049599</v>
      </c>
      <c r="F100" s="6">
        <f t="shared" si="11"/>
        <v>0.7966512125968922</v>
      </c>
      <c r="G100" s="5">
        <f t="shared" si="12"/>
        <v>642.00111108900171</v>
      </c>
      <c r="H100" s="5">
        <f t="shared" si="13"/>
        <v>-71.001111089001711</v>
      </c>
      <c r="I100" s="5">
        <f t="shared" si="14"/>
        <v>71.001111089001711</v>
      </c>
      <c r="J100" s="2">
        <f t="shared" si="15"/>
        <v>5041.1577758727617</v>
      </c>
      <c r="K100" s="1">
        <f t="shared" si="16"/>
        <v>0.12434520330823418</v>
      </c>
      <c r="P100" t="s">
        <v>7</v>
      </c>
      <c r="Q100" s="5">
        <f t="shared" si="17"/>
        <v>951.5</v>
      </c>
      <c r="R100" s="5">
        <f t="shared" si="18"/>
        <v>790.18269230769226</v>
      </c>
      <c r="S100" s="6">
        <f t="shared" si="19"/>
        <v>1.2041519122890276</v>
      </c>
    </row>
    <row r="101" spans="1:19" x14ac:dyDescent="0.25">
      <c r="A101">
        <v>100</v>
      </c>
      <c r="B101">
        <v>2021</v>
      </c>
      <c r="C101" t="s">
        <v>4</v>
      </c>
      <c r="D101">
        <v>933</v>
      </c>
      <c r="E101">
        <f t="shared" si="10"/>
        <v>806.21223194281436</v>
      </c>
      <c r="F101" s="6">
        <f t="shared" si="11"/>
        <v>1.2168072135217027</v>
      </c>
      <c r="G101" s="5">
        <f t="shared" si="12"/>
        <v>981.00485945744867</v>
      </c>
      <c r="H101" s="5">
        <f t="shared" si="13"/>
        <v>-48.004859457448674</v>
      </c>
      <c r="I101" s="5">
        <f t="shared" si="14"/>
        <v>48.004859457448674</v>
      </c>
      <c r="J101" s="2">
        <f t="shared" si="15"/>
        <v>2304.4665315293996</v>
      </c>
      <c r="K101" s="1">
        <f t="shared" si="16"/>
        <v>5.1452153759323341E-2</v>
      </c>
      <c r="P101" t="s">
        <v>6</v>
      </c>
      <c r="Q101" s="5">
        <f t="shared" si="17"/>
        <v>643</v>
      </c>
      <c r="R101" s="5">
        <f t="shared" si="18"/>
        <v>790.18269230769226</v>
      </c>
      <c r="S101" s="6">
        <f t="shared" si="19"/>
        <v>0.8137358692610035</v>
      </c>
    </row>
    <row r="102" spans="1:19" x14ac:dyDescent="0.25">
      <c r="A102">
        <v>101</v>
      </c>
      <c r="B102">
        <v>2021</v>
      </c>
      <c r="C102" t="s">
        <v>3</v>
      </c>
      <c r="D102">
        <v>773</v>
      </c>
      <c r="E102">
        <f t="shared" si="10"/>
        <v>806.54969593513272</v>
      </c>
      <c r="F102" s="6">
        <f t="shared" si="11"/>
        <v>0.95547524306696363</v>
      </c>
      <c r="G102" s="5">
        <f t="shared" si="12"/>
        <v>770.63826676920655</v>
      </c>
      <c r="H102" s="5">
        <f t="shared" si="13"/>
        <v>2.3617332307934475</v>
      </c>
      <c r="I102" s="5">
        <f t="shared" si="14"/>
        <v>2.3617332307934475</v>
      </c>
      <c r="J102" s="2">
        <f t="shared" si="15"/>
        <v>5.577783853434056</v>
      </c>
      <c r="K102" s="1">
        <f t="shared" si="16"/>
        <v>3.0552823166797509E-3</v>
      </c>
      <c r="P102" t="s">
        <v>5</v>
      </c>
      <c r="Q102" s="5">
        <f t="shared" si="17"/>
        <v>629.5</v>
      </c>
      <c r="R102" s="5">
        <f t="shared" si="18"/>
        <v>790.18269230769226</v>
      </c>
      <c r="S102" s="6">
        <f t="shared" si="19"/>
        <v>0.7966512125968922</v>
      </c>
    </row>
    <row r="103" spans="1:19" x14ac:dyDescent="0.25">
      <c r="A103">
        <v>102</v>
      </c>
      <c r="B103">
        <v>2021</v>
      </c>
      <c r="C103" t="s">
        <v>2</v>
      </c>
      <c r="D103">
        <v>744</v>
      </c>
      <c r="E103">
        <f t="shared" si="10"/>
        <v>806.88715992745108</v>
      </c>
      <c r="F103" s="6">
        <f t="shared" si="11"/>
        <v>0.89852638751992608</v>
      </c>
      <c r="G103" s="5">
        <f t="shared" si="12"/>
        <v>725.00940494582551</v>
      </c>
      <c r="H103" s="5">
        <f t="shared" si="13"/>
        <v>18.990595054174491</v>
      </c>
      <c r="I103" s="5">
        <f t="shared" si="14"/>
        <v>18.990595054174491</v>
      </c>
      <c r="J103" s="2">
        <f t="shared" si="15"/>
        <v>360.64270051163663</v>
      </c>
      <c r="K103" s="1">
        <f t="shared" si="16"/>
        <v>2.5524993352385068E-2</v>
      </c>
      <c r="P103" t="s">
        <v>4</v>
      </c>
      <c r="Q103" s="5">
        <f t="shared" si="17"/>
        <v>961.5</v>
      </c>
      <c r="R103" s="5">
        <f t="shared" si="18"/>
        <v>790.18269230769226</v>
      </c>
      <c r="S103" s="6">
        <f t="shared" si="19"/>
        <v>1.2168072135217027</v>
      </c>
    </row>
    <row r="104" spans="1:19" x14ac:dyDescent="0.25">
      <c r="A104">
        <v>103</v>
      </c>
      <c r="B104">
        <v>2021</v>
      </c>
      <c r="C104" t="s">
        <v>1</v>
      </c>
      <c r="D104">
        <v>964</v>
      </c>
      <c r="E104">
        <f t="shared" si="10"/>
        <v>807.22462391976944</v>
      </c>
      <c r="F104" s="6">
        <f t="shared" si="11"/>
        <v>1.0219155745385076</v>
      </c>
      <c r="G104" s="5">
        <f t="shared" si="12"/>
        <v>824.9154153346019</v>
      </c>
      <c r="H104" s="5">
        <f t="shared" si="13"/>
        <v>139.0845846653981</v>
      </c>
      <c r="I104" s="5">
        <f t="shared" si="14"/>
        <v>139.0845846653981</v>
      </c>
      <c r="J104" s="2">
        <f t="shared" si="15"/>
        <v>19344.521691546292</v>
      </c>
      <c r="K104" s="1">
        <f t="shared" si="16"/>
        <v>0.14427861479813081</v>
      </c>
      <c r="P104" t="s">
        <v>3</v>
      </c>
      <c r="Q104" s="5">
        <f t="shared" si="17"/>
        <v>755</v>
      </c>
      <c r="R104" s="5">
        <f t="shared" si="18"/>
        <v>790.18269230769226</v>
      </c>
      <c r="S104" s="6">
        <f t="shared" si="19"/>
        <v>0.95547524306696363</v>
      </c>
    </row>
    <row r="105" spans="1:19" x14ac:dyDescent="0.25">
      <c r="A105">
        <v>104</v>
      </c>
      <c r="B105">
        <v>2021</v>
      </c>
      <c r="C105" t="s">
        <v>0</v>
      </c>
      <c r="D105">
        <v>852</v>
      </c>
      <c r="E105">
        <f t="shared" si="10"/>
        <v>807.5620879120878</v>
      </c>
      <c r="F105" s="6">
        <f t="shared" si="11"/>
        <v>1.1269545747697101</v>
      </c>
      <c r="G105" s="5">
        <f t="shared" si="12"/>
        <v>910.08578938310609</v>
      </c>
      <c r="H105" s="5">
        <f t="shared" si="13"/>
        <v>-58.085789383106089</v>
      </c>
      <c r="I105" s="5">
        <f t="shared" si="14"/>
        <v>58.085789383106089</v>
      </c>
      <c r="J105" s="2">
        <f t="shared" si="15"/>
        <v>3373.9589282585603</v>
      </c>
      <c r="K105" s="1">
        <f t="shared" si="16"/>
        <v>6.8175809135101045E-2</v>
      </c>
      <c r="P105" t="s">
        <v>2</v>
      </c>
      <c r="Q105" s="5">
        <f t="shared" si="17"/>
        <v>710</v>
      </c>
      <c r="R105" s="5">
        <f t="shared" si="18"/>
        <v>790.18269230769226</v>
      </c>
      <c r="S105" s="6">
        <f t="shared" si="19"/>
        <v>0.89852638751992608</v>
      </c>
    </row>
    <row r="106" spans="1:19" x14ac:dyDescent="0.25">
      <c r="P106" t="s">
        <v>1</v>
      </c>
      <c r="Q106" s="5">
        <f t="shared" si="17"/>
        <v>807.5</v>
      </c>
      <c r="R106" s="5">
        <f t="shared" si="18"/>
        <v>790.18269230769226</v>
      </c>
      <c r="S106" s="6">
        <f t="shared" si="19"/>
        <v>1.0219155745385076</v>
      </c>
    </row>
    <row r="107" spans="1:19" x14ac:dyDescent="0.25">
      <c r="P107" t="s">
        <v>0</v>
      </c>
      <c r="Q107" s="5">
        <f t="shared" si="17"/>
        <v>890.5</v>
      </c>
      <c r="R107" s="5">
        <f t="shared" si="18"/>
        <v>790.18269230769226</v>
      </c>
      <c r="S107" s="6">
        <f t="shared" si="19"/>
        <v>1.1269545747697101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/>
  </sheetViews>
  <sheetFormatPr defaultRowHeight="15" x14ac:dyDescent="0.25"/>
  <cols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67</v>
      </c>
      <c r="B1" t="s">
        <v>52</v>
      </c>
      <c r="C1" t="s">
        <v>73</v>
      </c>
      <c r="D1" t="s">
        <v>74</v>
      </c>
      <c r="E1" t="s">
        <v>75</v>
      </c>
    </row>
    <row r="2" spans="1:5" x14ac:dyDescent="0.25">
      <c r="A2" s="7">
        <v>1</v>
      </c>
      <c r="B2" s="7">
        <v>915</v>
      </c>
    </row>
    <row r="3" spans="1:5" x14ac:dyDescent="0.25">
      <c r="A3" s="7">
        <v>2</v>
      </c>
      <c r="B3" s="7">
        <v>913</v>
      </c>
    </row>
    <row r="4" spans="1:5" x14ac:dyDescent="0.25">
      <c r="A4" s="7">
        <v>3</v>
      </c>
      <c r="B4" s="7">
        <v>571</v>
      </c>
    </row>
    <row r="5" spans="1:5" x14ac:dyDescent="0.25">
      <c r="A5" s="7">
        <v>4</v>
      </c>
      <c r="B5" s="7">
        <v>761</v>
      </c>
    </row>
    <row r="6" spans="1:5" x14ac:dyDescent="0.25">
      <c r="A6" s="7">
        <v>5</v>
      </c>
      <c r="B6" s="7">
        <v>818</v>
      </c>
    </row>
    <row r="7" spans="1:5" x14ac:dyDescent="0.25">
      <c r="A7" s="7">
        <v>6</v>
      </c>
      <c r="B7" s="7">
        <v>973</v>
      </c>
    </row>
    <row r="8" spans="1:5" x14ac:dyDescent="0.25">
      <c r="A8" s="7">
        <v>7</v>
      </c>
      <c r="B8" s="7">
        <v>751</v>
      </c>
    </row>
    <row r="9" spans="1:5" x14ac:dyDescent="0.25">
      <c r="A9" s="7">
        <v>8</v>
      </c>
      <c r="B9" s="7">
        <v>595</v>
      </c>
    </row>
    <row r="10" spans="1:5" x14ac:dyDescent="0.25">
      <c r="A10" s="7">
        <v>9</v>
      </c>
      <c r="B10" s="7">
        <v>581</v>
      </c>
    </row>
    <row r="11" spans="1:5" x14ac:dyDescent="0.25">
      <c r="A11" s="7">
        <v>10</v>
      </c>
      <c r="B11" s="7">
        <v>894</v>
      </c>
    </row>
    <row r="12" spans="1:5" x14ac:dyDescent="0.25">
      <c r="A12" s="7">
        <v>11</v>
      </c>
      <c r="B12" s="7">
        <v>802</v>
      </c>
    </row>
    <row r="13" spans="1:5" x14ac:dyDescent="0.25">
      <c r="A13" s="7">
        <v>12</v>
      </c>
      <c r="B13" s="7">
        <v>653</v>
      </c>
    </row>
    <row r="14" spans="1:5" x14ac:dyDescent="0.25">
      <c r="A14" s="7">
        <v>13</v>
      </c>
      <c r="B14" s="7">
        <v>551</v>
      </c>
    </row>
    <row r="15" spans="1:5" x14ac:dyDescent="0.25">
      <c r="A15" s="7">
        <v>14</v>
      </c>
      <c r="B15" s="7">
        <v>664</v>
      </c>
    </row>
    <row r="16" spans="1:5" x14ac:dyDescent="0.25">
      <c r="A16" s="7">
        <v>15</v>
      </c>
      <c r="B16" s="7">
        <v>742</v>
      </c>
    </row>
    <row r="17" spans="1:2" x14ac:dyDescent="0.25">
      <c r="A17" s="7">
        <v>16</v>
      </c>
      <c r="B17" s="7">
        <v>957</v>
      </c>
    </row>
    <row r="18" spans="1:2" x14ac:dyDescent="0.25">
      <c r="A18" s="7">
        <v>17</v>
      </c>
      <c r="B18" s="7">
        <v>758</v>
      </c>
    </row>
    <row r="19" spans="1:2" x14ac:dyDescent="0.25">
      <c r="A19" s="7">
        <v>18</v>
      </c>
      <c r="B19" s="7">
        <v>958</v>
      </c>
    </row>
    <row r="20" spans="1:2" x14ac:dyDescent="0.25">
      <c r="A20" s="7">
        <v>19</v>
      </c>
      <c r="B20" s="7">
        <v>758</v>
      </c>
    </row>
    <row r="21" spans="1:2" x14ac:dyDescent="0.25">
      <c r="A21" s="7">
        <v>20</v>
      </c>
      <c r="B21" s="7">
        <v>880</v>
      </c>
    </row>
    <row r="22" spans="1:2" x14ac:dyDescent="0.25">
      <c r="A22" s="7">
        <v>21</v>
      </c>
      <c r="B22" s="7">
        <v>772</v>
      </c>
    </row>
    <row r="23" spans="1:2" x14ac:dyDescent="0.25">
      <c r="A23" s="7">
        <v>22</v>
      </c>
      <c r="B23" s="7">
        <v>961</v>
      </c>
    </row>
    <row r="24" spans="1:2" x14ac:dyDescent="0.25">
      <c r="A24" s="7">
        <v>23</v>
      </c>
      <c r="B24" s="7">
        <v>764</v>
      </c>
    </row>
    <row r="25" spans="1:2" x14ac:dyDescent="0.25">
      <c r="A25" s="7">
        <v>24</v>
      </c>
      <c r="B25" s="7">
        <v>620</v>
      </c>
    </row>
    <row r="26" spans="1:2" x14ac:dyDescent="0.25">
      <c r="A26" s="7">
        <v>25</v>
      </c>
      <c r="B26" s="7">
        <v>763</v>
      </c>
    </row>
    <row r="27" spans="1:2" x14ac:dyDescent="0.25">
      <c r="A27" s="7">
        <v>26</v>
      </c>
      <c r="B27" s="7">
        <v>984</v>
      </c>
    </row>
    <row r="28" spans="1:2" x14ac:dyDescent="0.25">
      <c r="A28" s="7">
        <v>27</v>
      </c>
      <c r="B28" s="7">
        <v>550</v>
      </c>
    </row>
    <row r="29" spans="1:2" x14ac:dyDescent="0.25">
      <c r="A29" s="7">
        <v>28</v>
      </c>
      <c r="B29" s="7">
        <v>801</v>
      </c>
    </row>
    <row r="30" spans="1:2" x14ac:dyDescent="0.25">
      <c r="A30" s="7">
        <v>29</v>
      </c>
      <c r="B30" s="7">
        <v>726</v>
      </c>
    </row>
    <row r="31" spans="1:2" x14ac:dyDescent="0.25">
      <c r="A31" s="7">
        <v>30</v>
      </c>
      <c r="B31" s="7">
        <v>789</v>
      </c>
    </row>
    <row r="32" spans="1:2" x14ac:dyDescent="0.25">
      <c r="A32" s="7">
        <v>31</v>
      </c>
      <c r="B32" s="7">
        <v>800</v>
      </c>
    </row>
    <row r="33" spans="1:2" x14ac:dyDescent="0.25">
      <c r="A33" s="7">
        <v>32</v>
      </c>
      <c r="B33" s="7">
        <v>754</v>
      </c>
    </row>
    <row r="34" spans="1:2" x14ac:dyDescent="0.25">
      <c r="A34" s="7">
        <v>33</v>
      </c>
      <c r="B34" s="7">
        <v>914</v>
      </c>
    </row>
    <row r="35" spans="1:2" x14ac:dyDescent="0.25">
      <c r="A35" s="7">
        <v>34</v>
      </c>
      <c r="B35" s="7">
        <v>799</v>
      </c>
    </row>
    <row r="36" spans="1:2" x14ac:dyDescent="0.25">
      <c r="A36" s="7">
        <v>35</v>
      </c>
      <c r="B36" s="7">
        <v>867</v>
      </c>
    </row>
    <row r="37" spans="1:2" x14ac:dyDescent="0.25">
      <c r="A37" s="7">
        <v>36</v>
      </c>
      <c r="B37" s="7">
        <v>727</v>
      </c>
    </row>
    <row r="38" spans="1:2" x14ac:dyDescent="0.25">
      <c r="A38" s="7">
        <v>37</v>
      </c>
      <c r="B38" s="7">
        <v>651</v>
      </c>
    </row>
    <row r="39" spans="1:2" x14ac:dyDescent="0.25">
      <c r="A39" s="7">
        <v>38</v>
      </c>
      <c r="B39" s="7">
        <v>923</v>
      </c>
    </row>
    <row r="40" spans="1:2" x14ac:dyDescent="0.25">
      <c r="A40" s="7">
        <v>39</v>
      </c>
      <c r="B40" s="7">
        <v>679</v>
      </c>
    </row>
    <row r="41" spans="1:2" x14ac:dyDescent="0.25">
      <c r="A41" s="7">
        <v>40</v>
      </c>
      <c r="B41" s="7">
        <v>828</v>
      </c>
    </row>
    <row r="42" spans="1:2" x14ac:dyDescent="0.25">
      <c r="A42" s="7">
        <v>41</v>
      </c>
      <c r="B42" s="7">
        <v>871</v>
      </c>
    </row>
    <row r="43" spans="1:2" x14ac:dyDescent="0.25">
      <c r="A43" s="7">
        <v>42</v>
      </c>
      <c r="B43" s="7">
        <v>571</v>
      </c>
    </row>
    <row r="44" spans="1:2" x14ac:dyDescent="0.25">
      <c r="A44" s="7">
        <v>43</v>
      </c>
      <c r="B44" s="7">
        <v>781</v>
      </c>
    </row>
    <row r="45" spans="1:2" x14ac:dyDescent="0.25">
      <c r="A45" s="7">
        <v>44</v>
      </c>
      <c r="B45" s="7">
        <v>801</v>
      </c>
    </row>
    <row r="46" spans="1:2" x14ac:dyDescent="0.25">
      <c r="A46" s="7">
        <v>45</v>
      </c>
      <c r="B46" s="7">
        <v>986</v>
      </c>
    </row>
    <row r="47" spans="1:2" x14ac:dyDescent="0.25">
      <c r="A47" s="7">
        <v>46</v>
      </c>
      <c r="B47" s="7">
        <v>627</v>
      </c>
    </row>
    <row r="48" spans="1:2" x14ac:dyDescent="0.25">
      <c r="A48" s="7">
        <v>47</v>
      </c>
      <c r="B48" s="7">
        <v>688</v>
      </c>
    </row>
    <row r="49" spans="1:2" x14ac:dyDescent="0.25">
      <c r="A49" s="7">
        <v>48</v>
      </c>
      <c r="B49" s="7">
        <v>990</v>
      </c>
    </row>
    <row r="50" spans="1:2" x14ac:dyDescent="0.25">
      <c r="A50" s="7">
        <v>49</v>
      </c>
      <c r="B50" s="7">
        <v>737</v>
      </c>
    </row>
    <row r="51" spans="1:2" x14ac:dyDescent="0.25">
      <c r="A51" s="7">
        <v>50</v>
      </c>
      <c r="B51" s="7">
        <v>676</v>
      </c>
    </row>
    <row r="52" spans="1:2" x14ac:dyDescent="0.25">
      <c r="A52" s="7">
        <v>51</v>
      </c>
      <c r="B52" s="7">
        <v>651</v>
      </c>
    </row>
    <row r="53" spans="1:2" x14ac:dyDescent="0.25">
      <c r="A53" s="7">
        <v>52</v>
      </c>
      <c r="B53" s="7">
        <v>929</v>
      </c>
    </row>
    <row r="54" spans="1:2" x14ac:dyDescent="0.25">
      <c r="A54" s="7">
        <v>53</v>
      </c>
      <c r="B54" s="7">
        <v>709</v>
      </c>
    </row>
    <row r="55" spans="1:2" x14ac:dyDescent="0.25">
      <c r="A55" s="7">
        <v>54</v>
      </c>
      <c r="B55" s="7">
        <v>851</v>
      </c>
    </row>
    <row r="56" spans="1:2" x14ac:dyDescent="0.25">
      <c r="A56" s="7">
        <v>55</v>
      </c>
      <c r="B56" s="7">
        <v>686</v>
      </c>
    </row>
    <row r="57" spans="1:2" x14ac:dyDescent="0.25">
      <c r="A57" s="7">
        <v>56</v>
      </c>
      <c r="B57" s="7">
        <v>854</v>
      </c>
    </row>
    <row r="58" spans="1:2" x14ac:dyDescent="0.25">
      <c r="A58" s="7">
        <v>57</v>
      </c>
      <c r="B58" s="7">
        <v>738</v>
      </c>
    </row>
    <row r="59" spans="1:2" x14ac:dyDescent="0.25">
      <c r="A59" s="7">
        <v>58</v>
      </c>
      <c r="B59" s="7">
        <v>943</v>
      </c>
    </row>
    <row r="60" spans="1:2" x14ac:dyDescent="0.25">
      <c r="A60" s="7">
        <v>59</v>
      </c>
      <c r="B60" s="7">
        <v>743</v>
      </c>
    </row>
    <row r="61" spans="1:2" x14ac:dyDescent="0.25">
      <c r="A61" s="7">
        <v>60</v>
      </c>
      <c r="B61" s="7">
        <v>909</v>
      </c>
    </row>
    <row r="62" spans="1:2" x14ac:dyDescent="0.25">
      <c r="A62" s="7">
        <v>61</v>
      </c>
      <c r="B62" s="7">
        <v>648</v>
      </c>
    </row>
    <row r="63" spans="1:2" x14ac:dyDescent="0.25">
      <c r="A63" s="7">
        <v>62</v>
      </c>
      <c r="B63" s="7">
        <v>783</v>
      </c>
    </row>
    <row r="64" spans="1:2" x14ac:dyDescent="0.25">
      <c r="A64" s="7">
        <v>63</v>
      </c>
      <c r="B64" s="7">
        <v>940</v>
      </c>
    </row>
    <row r="65" spans="1:2" x14ac:dyDescent="0.25">
      <c r="A65" s="7">
        <v>64</v>
      </c>
      <c r="B65" s="7">
        <v>966</v>
      </c>
    </row>
    <row r="66" spans="1:2" x14ac:dyDescent="0.25">
      <c r="A66" s="7">
        <v>65</v>
      </c>
      <c r="B66" s="7">
        <v>944</v>
      </c>
    </row>
    <row r="67" spans="1:2" x14ac:dyDescent="0.25">
      <c r="A67" s="7">
        <v>66</v>
      </c>
      <c r="B67" s="7">
        <v>726</v>
      </c>
    </row>
    <row r="68" spans="1:2" x14ac:dyDescent="0.25">
      <c r="A68" s="7">
        <v>67</v>
      </c>
      <c r="B68" s="7">
        <v>830</v>
      </c>
    </row>
    <row r="69" spans="1:2" x14ac:dyDescent="0.25">
      <c r="A69" s="7">
        <v>68</v>
      </c>
      <c r="B69" s="7">
        <v>876</v>
      </c>
    </row>
    <row r="70" spans="1:2" x14ac:dyDescent="0.25">
      <c r="A70" s="7">
        <v>69</v>
      </c>
      <c r="B70" s="7">
        <v>566</v>
      </c>
    </row>
    <row r="71" spans="1:2" x14ac:dyDescent="0.25">
      <c r="A71" s="7">
        <v>70</v>
      </c>
      <c r="B71" s="7">
        <v>814</v>
      </c>
    </row>
    <row r="72" spans="1:2" x14ac:dyDescent="0.25">
      <c r="A72" s="7">
        <v>71</v>
      </c>
      <c r="B72" s="7">
        <v>785</v>
      </c>
    </row>
    <row r="73" spans="1:2" x14ac:dyDescent="0.25">
      <c r="A73" s="7">
        <v>72</v>
      </c>
      <c r="B73" s="7">
        <v>669</v>
      </c>
    </row>
    <row r="74" spans="1:2" x14ac:dyDescent="0.25">
      <c r="A74" s="7">
        <v>73</v>
      </c>
      <c r="B74" s="7">
        <v>965</v>
      </c>
    </row>
    <row r="75" spans="1:2" x14ac:dyDescent="0.25">
      <c r="A75" s="7">
        <v>74</v>
      </c>
      <c r="B75" s="7">
        <v>884</v>
      </c>
    </row>
    <row r="76" spans="1:2" x14ac:dyDescent="0.25">
      <c r="A76" s="7">
        <v>75</v>
      </c>
      <c r="B76" s="7">
        <v>677</v>
      </c>
    </row>
    <row r="77" spans="1:2" x14ac:dyDescent="0.25">
      <c r="A77" s="7">
        <v>76</v>
      </c>
      <c r="B77" s="7">
        <v>809</v>
      </c>
    </row>
    <row r="78" spans="1:2" x14ac:dyDescent="0.25">
      <c r="A78" s="7">
        <v>77</v>
      </c>
      <c r="B78" s="7">
        <v>935</v>
      </c>
    </row>
    <row r="79" spans="1:2" x14ac:dyDescent="0.25">
      <c r="A79" s="7">
        <v>78</v>
      </c>
      <c r="B79" s="7">
        <v>994</v>
      </c>
    </row>
    <row r="80" spans="1:2" x14ac:dyDescent="0.25">
      <c r="A80" s="7">
        <v>79</v>
      </c>
      <c r="B80" s="7">
        <v>824</v>
      </c>
    </row>
    <row r="81" spans="1:2" x14ac:dyDescent="0.25">
      <c r="A81" s="7">
        <v>80</v>
      </c>
      <c r="B81" s="7">
        <v>825</v>
      </c>
    </row>
    <row r="82" spans="1:2" x14ac:dyDescent="0.25">
      <c r="A82" s="7">
        <v>81</v>
      </c>
      <c r="B82" s="7">
        <v>745</v>
      </c>
    </row>
    <row r="83" spans="1:2" x14ac:dyDescent="0.25">
      <c r="A83" s="7">
        <v>82</v>
      </c>
      <c r="B83" s="7">
        <v>767</v>
      </c>
    </row>
    <row r="84" spans="1:2" x14ac:dyDescent="0.25">
      <c r="A84" s="7">
        <v>83</v>
      </c>
      <c r="B84" s="7">
        <v>740</v>
      </c>
    </row>
    <row r="85" spans="1:2" x14ac:dyDescent="0.25">
      <c r="A85" s="7">
        <v>84</v>
      </c>
      <c r="B85" s="7">
        <v>721</v>
      </c>
    </row>
    <row r="86" spans="1:2" x14ac:dyDescent="0.25">
      <c r="A86" s="7">
        <v>85</v>
      </c>
      <c r="B86" s="7">
        <v>746</v>
      </c>
    </row>
    <row r="87" spans="1:2" x14ac:dyDescent="0.25">
      <c r="A87" s="7">
        <v>86</v>
      </c>
      <c r="B87" s="7">
        <v>576</v>
      </c>
    </row>
    <row r="88" spans="1:2" x14ac:dyDescent="0.25">
      <c r="A88" s="7">
        <v>87</v>
      </c>
      <c r="B88" s="7">
        <v>943</v>
      </c>
    </row>
    <row r="89" spans="1:2" x14ac:dyDescent="0.25">
      <c r="A89" s="7">
        <v>88</v>
      </c>
      <c r="B89" s="7">
        <v>789</v>
      </c>
    </row>
    <row r="90" spans="1:2" x14ac:dyDescent="0.25">
      <c r="A90" s="7">
        <v>89</v>
      </c>
      <c r="B90" s="7">
        <v>728</v>
      </c>
    </row>
    <row r="91" spans="1:2" x14ac:dyDescent="0.25">
      <c r="A91" s="7">
        <v>90</v>
      </c>
      <c r="B91" s="7">
        <v>916</v>
      </c>
    </row>
    <row r="92" spans="1:2" x14ac:dyDescent="0.25">
      <c r="A92" s="7">
        <v>91</v>
      </c>
      <c r="B92" s="7">
        <v>560</v>
      </c>
    </row>
    <row r="93" spans="1:2" x14ac:dyDescent="0.25">
      <c r="A93" s="7">
        <v>92</v>
      </c>
      <c r="B93" s="7">
        <v>907</v>
      </c>
    </row>
    <row r="94" spans="1:2" x14ac:dyDescent="0.25">
      <c r="A94" s="7">
        <v>93</v>
      </c>
      <c r="B94" s="7">
        <v>598</v>
      </c>
    </row>
    <row r="95" spans="1:2" x14ac:dyDescent="0.25">
      <c r="A95" s="7">
        <v>94</v>
      </c>
      <c r="B95" s="7">
        <v>755</v>
      </c>
    </row>
    <row r="96" spans="1:2" x14ac:dyDescent="0.25">
      <c r="A96" s="7">
        <v>95</v>
      </c>
      <c r="B96" s="7">
        <v>916</v>
      </c>
    </row>
    <row r="97" spans="1:5" x14ac:dyDescent="0.25">
      <c r="A97" s="7">
        <v>96</v>
      </c>
      <c r="B97" s="7">
        <v>991</v>
      </c>
    </row>
    <row r="98" spans="1:5" x14ac:dyDescent="0.25">
      <c r="A98" s="7">
        <v>97</v>
      </c>
      <c r="B98" s="7">
        <v>917</v>
      </c>
    </row>
    <row r="99" spans="1:5" x14ac:dyDescent="0.25">
      <c r="A99" s="7">
        <v>98</v>
      </c>
      <c r="B99" s="7">
        <v>659</v>
      </c>
    </row>
    <row r="100" spans="1:5" x14ac:dyDescent="0.25">
      <c r="A100" s="7">
        <v>99</v>
      </c>
      <c r="B100" s="7">
        <v>571</v>
      </c>
    </row>
    <row r="101" spans="1:5" x14ac:dyDescent="0.25">
      <c r="A101" s="7">
        <v>100</v>
      </c>
      <c r="B101" s="7">
        <v>933</v>
      </c>
    </row>
    <row r="102" spans="1:5" x14ac:dyDescent="0.25">
      <c r="A102" s="7">
        <v>101</v>
      </c>
      <c r="B102" s="7">
        <v>773</v>
      </c>
    </row>
    <row r="103" spans="1:5" x14ac:dyDescent="0.25">
      <c r="A103" s="7">
        <v>102</v>
      </c>
      <c r="B103" s="7">
        <v>744</v>
      </c>
    </row>
    <row r="104" spans="1:5" x14ac:dyDescent="0.25">
      <c r="A104" s="7">
        <v>103</v>
      </c>
      <c r="B104" s="7">
        <v>964</v>
      </c>
    </row>
    <row r="105" spans="1:5" x14ac:dyDescent="0.25">
      <c r="A105" s="7">
        <v>104</v>
      </c>
      <c r="B105" s="7">
        <v>852</v>
      </c>
      <c r="C105" s="7">
        <v>852</v>
      </c>
      <c r="D105" s="8">
        <v>852</v>
      </c>
      <c r="E105" s="8">
        <v>852</v>
      </c>
    </row>
    <row r="106" spans="1:5" x14ac:dyDescent="0.25">
      <c r="A106" s="7">
        <v>105</v>
      </c>
      <c r="C106" s="7">
        <f t="shared" ref="C106:C115" si="0">_xlfn.FORECAST.ETS(A106,$B$2:$B$105,$A$2:$A$105,1,1)</f>
        <v>803.93949602161672</v>
      </c>
      <c r="D106" s="8">
        <f t="shared" ref="D106:D115" si="1">C106-_xlfn.FORECAST.ETS.CONFINT(A106,$B$2:$B$105,$A$2:$A$105,0.95,1,1)</f>
        <v>544.20835272388217</v>
      </c>
      <c r="E106" s="8">
        <f t="shared" ref="E106:E115" si="2">C106+_xlfn.FORECAST.ETS.CONFINT(A106,$B$2:$B$105,$A$2:$A$105,0.95,1,1)</f>
        <v>1063.6706393193513</v>
      </c>
    </row>
    <row r="107" spans="1:5" x14ac:dyDescent="0.25">
      <c r="A107" s="7">
        <v>106</v>
      </c>
      <c r="C107" s="7">
        <f t="shared" si="0"/>
        <v>803.73947047145214</v>
      </c>
      <c r="D107" s="8">
        <f t="shared" si="1"/>
        <v>542.68692982041307</v>
      </c>
      <c r="E107" s="8">
        <f t="shared" si="2"/>
        <v>1064.7920111224912</v>
      </c>
    </row>
    <row r="108" spans="1:5" x14ac:dyDescent="0.25">
      <c r="A108" s="7">
        <v>107</v>
      </c>
      <c r="C108" s="7">
        <f t="shared" si="0"/>
        <v>803.53944492128619</v>
      </c>
      <c r="D108" s="8">
        <f t="shared" si="1"/>
        <v>541.14606543899708</v>
      </c>
      <c r="E108" s="8">
        <f t="shared" si="2"/>
        <v>1065.9328244035753</v>
      </c>
    </row>
    <row r="109" spans="1:5" x14ac:dyDescent="0.25">
      <c r="A109" s="7">
        <v>108</v>
      </c>
      <c r="C109" s="7">
        <f t="shared" si="0"/>
        <v>803.33941937112149</v>
      </c>
      <c r="D109" s="8">
        <f t="shared" si="1"/>
        <v>539.58580031234055</v>
      </c>
      <c r="E109" s="8">
        <f t="shared" si="2"/>
        <v>1067.0930384299024</v>
      </c>
    </row>
    <row r="110" spans="1:5" x14ac:dyDescent="0.25">
      <c r="A110" s="7">
        <v>109</v>
      </c>
      <c r="C110" s="7">
        <f t="shared" si="0"/>
        <v>803.13939382095555</v>
      </c>
      <c r="D110" s="8">
        <f t="shared" si="1"/>
        <v>538.00617860207774</v>
      </c>
      <c r="E110" s="8">
        <f t="shared" si="2"/>
        <v>1068.2726090398332</v>
      </c>
    </row>
    <row r="111" spans="1:5" x14ac:dyDescent="0.25">
      <c r="A111" s="7">
        <v>110</v>
      </c>
      <c r="C111" s="7">
        <f t="shared" si="0"/>
        <v>802.93936827079096</v>
      </c>
      <c r="D111" s="8">
        <f t="shared" si="1"/>
        <v>536.40724777917751</v>
      </c>
      <c r="E111" s="8">
        <f t="shared" si="2"/>
        <v>1069.4714887624045</v>
      </c>
    </row>
    <row r="112" spans="1:5" x14ac:dyDescent="0.25">
      <c r="A112" s="7">
        <v>111</v>
      </c>
      <c r="C112" s="7">
        <f t="shared" si="0"/>
        <v>802.73934272062502</v>
      </c>
      <c r="D112" s="8">
        <f t="shared" si="1"/>
        <v>534.78905850449155</v>
      </c>
      <c r="E112" s="8">
        <f t="shared" si="2"/>
        <v>1070.6896269367585</v>
      </c>
    </row>
    <row r="113" spans="1:5" x14ac:dyDescent="0.25">
      <c r="A113" s="7">
        <v>112</v>
      </c>
      <c r="C113" s="7">
        <f t="shared" si="0"/>
        <v>802.53931717046044</v>
      </c>
      <c r="D113" s="8">
        <f t="shared" si="1"/>
        <v>533.15166450967945</v>
      </c>
      <c r="E113" s="8">
        <f t="shared" si="2"/>
        <v>1071.9269698312414</v>
      </c>
    </row>
    <row r="114" spans="1:5" x14ac:dyDescent="0.25">
      <c r="A114" s="7">
        <v>113</v>
      </c>
      <c r="C114" s="7">
        <f t="shared" si="0"/>
        <v>802.33929162029449</v>
      </c>
      <c r="D114" s="8">
        <f t="shared" si="1"/>
        <v>531.49512247865289</v>
      </c>
      <c r="E114" s="8">
        <f t="shared" si="2"/>
        <v>1073.1834607619362</v>
      </c>
    </row>
    <row r="115" spans="1:5" x14ac:dyDescent="0.25">
      <c r="A115" s="7">
        <v>114</v>
      </c>
      <c r="C115" s="7">
        <f t="shared" si="0"/>
        <v>802.13926607012991</v>
      </c>
      <c r="D115" s="8">
        <f t="shared" si="1"/>
        <v>529.81949192975992</v>
      </c>
      <c r="E115" s="8">
        <f t="shared" si="2"/>
        <v>1074.4590402105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D4" sqref="A1:D105"/>
    </sheetView>
  </sheetViews>
  <sheetFormatPr defaultRowHeight="15" x14ac:dyDescent="0.25"/>
  <cols>
    <col min="4" max="4" width="10" bestFit="1" customWidth="1"/>
  </cols>
  <sheetData>
    <row r="1" spans="1:4" x14ac:dyDescent="0.25">
      <c r="A1" t="s">
        <v>67</v>
      </c>
      <c r="B1" t="s">
        <v>54</v>
      </c>
      <c r="C1" t="s">
        <v>53</v>
      </c>
      <c r="D1" t="s">
        <v>52</v>
      </c>
    </row>
    <row r="2" spans="1:4" x14ac:dyDescent="0.25">
      <c r="A2">
        <v>1</v>
      </c>
      <c r="B2">
        <v>2020</v>
      </c>
      <c r="C2" t="s">
        <v>51</v>
      </c>
      <c r="D2">
        <v>915</v>
      </c>
    </row>
    <row r="3" spans="1:4" x14ac:dyDescent="0.25">
      <c r="A3">
        <v>2</v>
      </c>
      <c r="B3">
        <v>2020</v>
      </c>
      <c r="C3" t="s">
        <v>50</v>
      </c>
      <c r="D3">
        <v>913</v>
      </c>
    </row>
    <row r="4" spans="1:4" x14ac:dyDescent="0.25">
      <c r="A4">
        <v>3</v>
      </c>
      <c r="B4">
        <v>2020</v>
      </c>
      <c r="C4" t="s">
        <v>49</v>
      </c>
      <c r="D4">
        <v>571</v>
      </c>
    </row>
    <row r="5" spans="1:4" x14ac:dyDescent="0.25">
      <c r="A5">
        <v>4</v>
      </c>
      <c r="B5">
        <v>2020</v>
      </c>
      <c r="C5" t="s">
        <v>48</v>
      </c>
      <c r="D5">
        <v>761</v>
      </c>
    </row>
    <row r="6" spans="1:4" x14ac:dyDescent="0.25">
      <c r="A6">
        <v>5</v>
      </c>
      <c r="B6">
        <v>2020</v>
      </c>
      <c r="C6" t="s">
        <v>47</v>
      </c>
      <c r="D6">
        <v>818</v>
      </c>
    </row>
    <row r="7" spans="1:4" x14ac:dyDescent="0.25">
      <c r="A7">
        <v>6</v>
      </c>
      <c r="B7">
        <v>2020</v>
      </c>
      <c r="C7" t="s">
        <v>46</v>
      </c>
      <c r="D7">
        <v>973</v>
      </c>
    </row>
    <row r="8" spans="1:4" x14ac:dyDescent="0.25">
      <c r="A8">
        <v>7</v>
      </c>
      <c r="B8">
        <v>2020</v>
      </c>
      <c r="C8" t="s">
        <v>45</v>
      </c>
      <c r="D8">
        <v>751</v>
      </c>
    </row>
    <row r="9" spans="1:4" x14ac:dyDescent="0.25">
      <c r="A9">
        <v>8</v>
      </c>
      <c r="B9">
        <v>2020</v>
      </c>
      <c r="C9" t="s">
        <v>44</v>
      </c>
      <c r="D9">
        <v>595</v>
      </c>
    </row>
    <row r="10" spans="1:4" x14ac:dyDescent="0.25">
      <c r="A10">
        <v>9</v>
      </c>
      <c r="B10">
        <v>2020</v>
      </c>
      <c r="C10" t="s">
        <v>43</v>
      </c>
      <c r="D10">
        <v>581</v>
      </c>
    </row>
    <row r="11" spans="1:4" x14ac:dyDescent="0.25">
      <c r="A11">
        <v>10</v>
      </c>
      <c r="B11">
        <v>2020</v>
      </c>
      <c r="C11" t="s">
        <v>42</v>
      </c>
      <c r="D11">
        <v>894</v>
      </c>
    </row>
    <row r="12" spans="1:4" x14ac:dyDescent="0.25">
      <c r="A12">
        <v>11</v>
      </c>
      <c r="B12">
        <v>2020</v>
      </c>
      <c r="C12" t="s">
        <v>41</v>
      </c>
      <c r="D12">
        <v>802</v>
      </c>
    </row>
    <row r="13" spans="1:4" x14ac:dyDescent="0.25">
      <c r="A13">
        <v>12</v>
      </c>
      <c r="B13">
        <v>2020</v>
      </c>
      <c r="C13" t="s">
        <v>40</v>
      </c>
      <c r="D13">
        <v>653</v>
      </c>
    </row>
    <row r="14" spans="1:4" x14ac:dyDescent="0.25">
      <c r="A14">
        <v>13</v>
      </c>
      <c r="B14">
        <v>2020</v>
      </c>
      <c r="C14" t="s">
        <v>39</v>
      </c>
      <c r="D14">
        <v>551</v>
      </c>
    </row>
    <row r="15" spans="1:4" x14ac:dyDescent="0.25">
      <c r="A15">
        <v>14</v>
      </c>
      <c r="B15">
        <v>2020</v>
      </c>
      <c r="C15" t="s">
        <v>38</v>
      </c>
      <c r="D15">
        <v>664</v>
      </c>
    </row>
    <row r="16" spans="1:4" x14ac:dyDescent="0.25">
      <c r="A16">
        <v>15</v>
      </c>
      <c r="B16">
        <v>2020</v>
      </c>
      <c r="C16" t="s">
        <v>37</v>
      </c>
      <c r="D16">
        <v>742</v>
      </c>
    </row>
    <row r="17" spans="1:4" x14ac:dyDescent="0.25">
      <c r="A17">
        <v>16</v>
      </c>
      <c r="B17">
        <v>2020</v>
      </c>
      <c r="C17" t="s">
        <v>36</v>
      </c>
      <c r="D17">
        <v>957</v>
      </c>
    </row>
    <row r="18" spans="1:4" x14ac:dyDescent="0.25">
      <c r="A18">
        <v>17</v>
      </c>
      <c r="B18">
        <v>2020</v>
      </c>
      <c r="C18" t="s">
        <v>35</v>
      </c>
      <c r="D18">
        <v>758</v>
      </c>
    </row>
    <row r="19" spans="1:4" x14ac:dyDescent="0.25">
      <c r="A19">
        <v>18</v>
      </c>
      <c r="B19">
        <v>2020</v>
      </c>
      <c r="C19" t="s">
        <v>34</v>
      </c>
      <c r="D19">
        <v>958</v>
      </c>
    </row>
    <row r="20" spans="1:4" x14ac:dyDescent="0.25">
      <c r="A20">
        <v>19</v>
      </c>
      <c r="B20">
        <v>2020</v>
      </c>
      <c r="C20" t="s">
        <v>33</v>
      </c>
      <c r="D20">
        <v>758</v>
      </c>
    </row>
    <row r="21" spans="1:4" x14ac:dyDescent="0.25">
      <c r="A21">
        <v>20</v>
      </c>
      <c r="B21">
        <v>2020</v>
      </c>
      <c r="C21" t="s">
        <v>32</v>
      </c>
      <c r="D21">
        <v>880</v>
      </c>
    </row>
    <row r="22" spans="1:4" x14ac:dyDescent="0.25">
      <c r="A22">
        <v>21</v>
      </c>
      <c r="B22">
        <v>2020</v>
      </c>
      <c r="C22" t="s">
        <v>31</v>
      </c>
      <c r="D22">
        <v>772</v>
      </c>
    </row>
    <row r="23" spans="1:4" x14ac:dyDescent="0.25">
      <c r="A23">
        <v>22</v>
      </c>
      <c r="B23">
        <v>2020</v>
      </c>
      <c r="C23" t="s">
        <v>30</v>
      </c>
      <c r="D23">
        <v>961</v>
      </c>
    </row>
    <row r="24" spans="1:4" x14ac:dyDescent="0.25">
      <c r="A24">
        <v>23</v>
      </c>
      <c r="B24">
        <v>2020</v>
      </c>
      <c r="C24" t="s">
        <v>29</v>
      </c>
      <c r="D24">
        <v>764</v>
      </c>
    </row>
    <row r="25" spans="1:4" x14ac:dyDescent="0.25">
      <c r="A25">
        <v>24</v>
      </c>
      <c r="B25">
        <v>2020</v>
      </c>
      <c r="C25" t="s">
        <v>28</v>
      </c>
      <c r="D25">
        <v>620</v>
      </c>
    </row>
    <row r="26" spans="1:4" x14ac:dyDescent="0.25">
      <c r="A26">
        <v>25</v>
      </c>
      <c r="B26">
        <v>2020</v>
      </c>
      <c r="C26" t="s">
        <v>27</v>
      </c>
      <c r="D26">
        <v>763</v>
      </c>
    </row>
    <row r="27" spans="1:4" x14ac:dyDescent="0.25">
      <c r="A27">
        <v>26</v>
      </c>
      <c r="B27">
        <v>2020</v>
      </c>
      <c r="C27" t="s">
        <v>26</v>
      </c>
      <c r="D27">
        <v>984</v>
      </c>
    </row>
    <row r="28" spans="1:4" x14ac:dyDescent="0.25">
      <c r="A28">
        <v>27</v>
      </c>
      <c r="B28">
        <v>2020</v>
      </c>
      <c r="C28" t="s">
        <v>25</v>
      </c>
      <c r="D28">
        <v>550</v>
      </c>
    </row>
    <row r="29" spans="1:4" x14ac:dyDescent="0.25">
      <c r="A29">
        <v>28</v>
      </c>
      <c r="B29">
        <v>2020</v>
      </c>
      <c r="C29" t="s">
        <v>24</v>
      </c>
      <c r="D29">
        <v>801</v>
      </c>
    </row>
    <row r="30" spans="1:4" x14ac:dyDescent="0.25">
      <c r="A30">
        <v>29</v>
      </c>
      <c r="B30">
        <v>2020</v>
      </c>
      <c r="C30" t="s">
        <v>23</v>
      </c>
      <c r="D30">
        <v>726</v>
      </c>
    </row>
    <row r="31" spans="1:4" x14ac:dyDescent="0.25">
      <c r="A31">
        <v>30</v>
      </c>
      <c r="B31">
        <v>2020</v>
      </c>
      <c r="C31" t="s">
        <v>22</v>
      </c>
      <c r="D31">
        <v>789</v>
      </c>
    </row>
    <row r="32" spans="1:4" x14ac:dyDescent="0.25">
      <c r="A32">
        <v>31</v>
      </c>
      <c r="B32">
        <v>2020</v>
      </c>
      <c r="C32" t="s">
        <v>21</v>
      </c>
      <c r="D32">
        <v>800</v>
      </c>
    </row>
    <row r="33" spans="1:4" x14ac:dyDescent="0.25">
      <c r="A33">
        <v>32</v>
      </c>
      <c r="B33">
        <v>2020</v>
      </c>
      <c r="C33" t="s">
        <v>20</v>
      </c>
      <c r="D33">
        <v>754</v>
      </c>
    </row>
    <row r="34" spans="1:4" x14ac:dyDescent="0.25">
      <c r="A34">
        <v>33</v>
      </c>
      <c r="B34">
        <v>2020</v>
      </c>
      <c r="C34" t="s">
        <v>19</v>
      </c>
      <c r="D34">
        <v>914</v>
      </c>
    </row>
    <row r="35" spans="1:4" x14ac:dyDescent="0.25">
      <c r="A35">
        <v>34</v>
      </c>
      <c r="B35">
        <v>2020</v>
      </c>
      <c r="C35" t="s">
        <v>18</v>
      </c>
      <c r="D35">
        <v>799</v>
      </c>
    </row>
    <row r="36" spans="1:4" x14ac:dyDescent="0.25">
      <c r="A36">
        <v>35</v>
      </c>
      <c r="B36">
        <v>2020</v>
      </c>
      <c r="C36" t="s">
        <v>17</v>
      </c>
      <c r="D36">
        <v>867</v>
      </c>
    </row>
    <row r="37" spans="1:4" x14ac:dyDescent="0.25">
      <c r="A37">
        <v>36</v>
      </c>
      <c r="B37">
        <v>2020</v>
      </c>
      <c r="C37" t="s">
        <v>16</v>
      </c>
      <c r="D37">
        <v>727</v>
      </c>
    </row>
    <row r="38" spans="1:4" x14ac:dyDescent="0.25">
      <c r="A38">
        <v>37</v>
      </c>
      <c r="B38">
        <v>2020</v>
      </c>
      <c r="C38" t="s">
        <v>15</v>
      </c>
      <c r="D38">
        <v>651</v>
      </c>
    </row>
    <row r="39" spans="1:4" x14ac:dyDescent="0.25">
      <c r="A39">
        <v>38</v>
      </c>
      <c r="B39">
        <v>2020</v>
      </c>
      <c r="C39" t="s">
        <v>14</v>
      </c>
      <c r="D39">
        <v>923</v>
      </c>
    </row>
    <row r="40" spans="1:4" x14ac:dyDescent="0.25">
      <c r="A40">
        <v>39</v>
      </c>
      <c r="B40">
        <v>2020</v>
      </c>
      <c r="C40" t="s">
        <v>13</v>
      </c>
      <c r="D40">
        <v>679</v>
      </c>
    </row>
    <row r="41" spans="1:4" x14ac:dyDescent="0.25">
      <c r="A41">
        <v>40</v>
      </c>
      <c r="B41">
        <v>2020</v>
      </c>
      <c r="C41" t="s">
        <v>12</v>
      </c>
      <c r="D41">
        <v>828</v>
      </c>
    </row>
    <row r="42" spans="1:4" x14ac:dyDescent="0.25">
      <c r="A42">
        <v>41</v>
      </c>
      <c r="B42">
        <v>2020</v>
      </c>
      <c r="C42" t="s">
        <v>11</v>
      </c>
      <c r="D42">
        <v>871</v>
      </c>
    </row>
    <row r="43" spans="1:4" x14ac:dyDescent="0.25">
      <c r="A43">
        <v>42</v>
      </c>
      <c r="B43">
        <v>2020</v>
      </c>
      <c r="C43" t="s">
        <v>10</v>
      </c>
      <c r="D43">
        <v>571</v>
      </c>
    </row>
    <row r="44" spans="1:4" x14ac:dyDescent="0.25">
      <c r="A44">
        <v>43</v>
      </c>
      <c r="B44">
        <v>2020</v>
      </c>
      <c r="C44" t="s">
        <v>9</v>
      </c>
      <c r="D44">
        <v>781</v>
      </c>
    </row>
    <row r="45" spans="1:4" x14ac:dyDescent="0.25">
      <c r="A45">
        <v>44</v>
      </c>
      <c r="B45">
        <v>2020</v>
      </c>
      <c r="C45" t="s">
        <v>8</v>
      </c>
      <c r="D45">
        <v>801</v>
      </c>
    </row>
    <row r="46" spans="1:4" x14ac:dyDescent="0.25">
      <c r="A46">
        <v>45</v>
      </c>
      <c r="B46">
        <v>2020</v>
      </c>
      <c r="C46" t="s">
        <v>7</v>
      </c>
      <c r="D46">
        <v>986</v>
      </c>
    </row>
    <row r="47" spans="1:4" x14ac:dyDescent="0.25">
      <c r="A47">
        <v>46</v>
      </c>
      <c r="B47">
        <v>2020</v>
      </c>
      <c r="C47" t="s">
        <v>6</v>
      </c>
      <c r="D47">
        <v>627</v>
      </c>
    </row>
    <row r="48" spans="1:4" x14ac:dyDescent="0.25">
      <c r="A48">
        <v>47</v>
      </c>
      <c r="B48">
        <v>2020</v>
      </c>
      <c r="C48" t="s">
        <v>5</v>
      </c>
      <c r="D48">
        <v>688</v>
      </c>
    </row>
    <row r="49" spans="1:4" x14ac:dyDescent="0.25">
      <c r="A49">
        <v>48</v>
      </c>
      <c r="B49">
        <v>2020</v>
      </c>
      <c r="C49" t="s">
        <v>4</v>
      </c>
      <c r="D49">
        <v>990</v>
      </c>
    </row>
    <row r="50" spans="1:4" x14ac:dyDescent="0.25">
      <c r="A50">
        <v>49</v>
      </c>
      <c r="B50">
        <v>2020</v>
      </c>
      <c r="C50" t="s">
        <v>3</v>
      </c>
      <c r="D50">
        <v>737</v>
      </c>
    </row>
    <row r="51" spans="1:4" x14ac:dyDescent="0.25">
      <c r="A51">
        <v>50</v>
      </c>
      <c r="B51">
        <v>2020</v>
      </c>
      <c r="C51" t="s">
        <v>2</v>
      </c>
      <c r="D51">
        <v>676</v>
      </c>
    </row>
    <row r="52" spans="1:4" x14ac:dyDescent="0.25">
      <c r="A52">
        <v>51</v>
      </c>
      <c r="B52">
        <v>2020</v>
      </c>
      <c r="C52" t="s">
        <v>1</v>
      </c>
      <c r="D52">
        <v>651</v>
      </c>
    </row>
    <row r="53" spans="1:4" x14ac:dyDescent="0.25">
      <c r="A53">
        <v>52</v>
      </c>
      <c r="B53">
        <v>2020</v>
      </c>
      <c r="C53" t="s">
        <v>0</v>
      </c>
      <c r="D53">
        <v>929</v>
      </c>
    </row>
    <row r="54" spans="1:4" x14ac:dyDescent="0.25">
      <c r="A54">
        <v>53</v>
      </c>
      <c r="B54">
        <v>2021</v>
      </c>
      <c r="C54" t="s">
        <v>51</v>
      </c>
      <c r="D54">
        <v>709</v>
      </c>
    </row>
    <row r="55" spans="1:4" x14ac:dyDescent="0.25">
      <c r="A55">
        <v>54</v>
      </c>
      <c r="B55">
        <v>2021</v>
      </c>
      <c r="C55" t="s">
        <v>50</v>
      </c>
      <c r="D55">
        <v>851</v>
      </c>
    </row>
    <row r="56" spans="1:4" x14ac:dyDescent="0.25">
      <c r="A56">
        <v>55</v>
      </c>
      <c r="B56">
        <v>2021</v>
      </c>
      <c r="C56" t="s">
        <v>49</v>
      </c>
      <c r="D56">
        <v>686</v>
      </c>
    </row>
    <row r="57" spans="1:4" x14ac:dyDescent="0.25">
      <c r="A57">
        <v>56</v>
      </c>
      <c r="B57">
        <v>2021</v>
      </c>
      <c r="C57" t="s">
        <v>48</v>
      </c>
      <c r="D57">
        <v>854</v>
      </c>
    </row>
    <row r="58" spans="1:4" x14ac:dyDescent="0.25">
      <c r="A58">
        <v>57</v>
      </c>
      <c r="B58">
        <v>2021</v>
      </c>
      <c r="C58" t="s">
        <v>47</v>
      </c>
      <c r="D58">
        <v>738</v>
      </c>
    </row>
    <row r="59" spans="1:4" x14ac:dyDescent="0.25">
      <c r="A59">
        <v>58</v>
      </c>
      <c r="B59">
        <v>2021</v>
      </c>
      <c r="C59" t="s">
        <v>46</v>
      </c>
      <c r="D59">
        <v>943</v>
      </c>
    </row>
    <row r="60" spans="1:4" x14ac:dyDescent="0.25">
      <c r="A60">
        <v>59</v>
      </c>
      <c r="B60">
        <v>2021</v>
      </c>
      <c r="C60" t="s">
        <v>45</v>
      </c>
      <c r="D60">
        <v>743</v>
      </c>
    </row>
    <row r="61" spans="1:4" x14ac:dyDescent="0.25">
      <c r="A61">
        <v>60</v>
      </c>
      <c r="B61">
        <v>2021</v>
      </c>
      <c r="C61" t="s">
        <v>44</v>
      </c>
      <c r="D61">
        <v>909</v>
      </c>
    </row>
    <row r="62" spans="1:4" x14ac:dyDescent="0.25">
      <c r="A62">
        <v>61</v>
      </c>
      <c r="B62">
        <v>2021</v>
      </c>
      <c r="C62" t="s">
        <v>43</v>
      </c>
      <c r="D62">
        <v>648</v>
      </c>
    </row>
    <row r="63" spans="1:4" x14ac:dyDescent="0.25">
      <c r="A63">
        <v>62</v>
      </c>
      <c r="B63">
        <v>2021</v>
      </c>
      <c r="C63" t="s">
        <v>42</v>
      </c>
      <c r="D63">
        <v>783</v>
      </c>
    </row>
    <row r="64" spans="1:4" x14ac:dyDescent="0.25">
      <c r="A64">
        <v>63</v>
      </c>
      <c r="B64">
        <v>2021</v>
      </c>
      <c r="C64" t="s">
        <v>41</v>
      </c>
      <c r="D64">
        <v>940</v>
      </c>
    </row>
    <row r="65" spans="1:4" x14ac:dyDescent="0.25">
      <c r="A65">
        <v>64</v>
      </c>
      <c r="B65">
        <v>2021</v>
      </c>
      <c r="C65" t="s">
        <v>40</v>
      </c>
      <c r="D65">
        <v>966</v>
      </c>
    </row>
    <row r="66" spans="1:4" x14ac:dyDescent="0.25">
      <c r="A66">
        <v>65</v>
      </c>
      <c r="B66">
        <v>2021</v>
      </c>
      <c r="C66" t="s">
        <v>39</v>
      </c>
      <c r="D66">
        <v>944</v>
      </c>
    </row>
    <row r="67" spans="1:4" x14ac:dyDescent="0.25">
      <c r="A67">
        <v>66</v>
      </c>
      <c r="B67">
        <v>2021</v>
      </c>
      <c r="C67" t="s">
        <v>38</v>
      </c>
      <c r="D67">
        <v>726</v>
      </c>
    </row>
    <row r="68" spans="1:4" x14ac:dyDescent="0.25">
      <c r="A68">
        <v>67</v>
      </c>
      <c r="B68">
        <v>2021</v>
      </c>
      <c r="C68" t="s">
        <v>37</v>
      </c>
      <c r="D68">
        <v>830</v>
      </c>
    </row>
    <row r="69" spans="1:4" x14ac:dyDescent="0.25">
      <c r="A69">
        <v>68</v>
      </c>
      <c r="B69">
        <v>2021</v>
      </c>
      <c r="C69" t="s">
        <v>36</v>
      </c>
      <c r="D69">
        <v>876</v>
      </c>
    </row>
    <row r="70" spans="1:4" x14ac:dyDescent="0.25">
      <c r="A70">
        <v>69</v>
      </c>
      <c r="B70">
        <v>2021</v>
      </c>
      <c r="C70" t="s">
        <v>35</v>
      </c>
      <c r="D70">
        <v>566</v>
      </c>
    </row>
    <row r="71" spans="1:4" x14ac:dyDescent="0.25">
      <c r="A71">
        <v>70</v>
      </c>
      <c r="B71">
        <v>2021</v>
      </c>
      <c r="C71" t="s">
        <v>34</v>
      </c>
      <c r="D71">
        <v>814</v>
      </c>
    </row>
    <row r="72" spans="1:4" x14ac:dyDescent="0.25">
      <c r="A72">
        <v>71</v>
      </c>
      <c r="B72">
        <v>2021</v>
      </c>
      <c r="C72" t="s">
        <v>33</v>
      </c>
      <c r="D72">
        <v>785</v>
      </c>
    </row>
    <row r="73" spans="1:4" x14ac:dyDescent="0.25">
      <c r="A73">
        <v>72</v>
      </c>
      <c r="B73">
        <v>2021</v>
      </c>
      <c r="C73" t="s">
        <v>32</v>
      </c>
      <c r="D73">
        <v>669</v>
      </c>
    </row>
    <row r="74" spans="1:4" x14ac:dyDescent="0.25">
      <c r="A74">
        <v>73</v>
      </c>
      <c r="B74">
        <v>2021</v>
      </c>
      <c r="C74" t="s">
        <v>31</v>
      </c>
      <c r="D74">
        <v>965</v>
      </c>
    </row>
    <row r="75" spans="1:4" x14ac:dyDescent="0.25">
      <c r="A75">
        <v>74</v>
      </c>
      <c r="B75">
        <v>2021</v>
      </c>
      <c r="C75" t="s">
        <v>30</v>
      </c>
      <c r="D75">
        <v>884</v>
      </c>
    </row>
    <row r="76" spans="1:4" x14ac:dyDescent="0.25">
      <c r="A76">
        <v>75</v>
      </c>
      <c r="B76">
        <v>2021</v>
      </c>
      <c r="C76" t="s">
        <v>29</v>
      </c>
      <c r="D76">
        <v>677</v>
      </c>
    </row>
    <row r="77" spans="1:4" x14ac:dyDescent="0.25">
      <c r="A77">
        <v>76</v>
      </c>
      <c r="B77">
        <v>2021</v>
      </c>
      <c r="C77" t="s">
        <v>28</v>
      </c>
      <c r="D77">
        <v>809</v>
      </c>
    </row>
    <row r="78" spans="1:4" x14ac:dyDescent="0.25">
      <c r="A78">
        <v>77</v>
      </c>
      <c r="B78">
        <v>2021</v>
      </c>
      <c r="C78" t="s">
        <v>27</v>
      </c>
      <c r="D78">
        <v>935</v>
      </c>
    </row>
    <row r="79" spans="1:4" x14ac:dyDescent="0.25">
      <c r="A79">
        <v>78</v>
      </c>
      <c r="B79">
        <v>2021</v>
      </c>
      <c r="C79" t="s">
        <v>26</v>
      </c>
      <c r="D79">
        <v>994</v>
      </c>
    </row>
    <row r="80" spans="1:4" x14ac:dyDescent="0.25">
      <c r="A80">
        <v>79</v>
      </c>
      <c r="B80">
        <v>2021</v>
      </c>
      <c r="C80" t="s">
        <v>25</v>
      </c>
      <c r="D80">
        <v>824</v>
      </c>
    </row>
    <row r="81" spans="1:4" x14ac:dyDescent="0.25">
      <c r="A81">
        <v>80</v>
      </c>
      <c r="B81">
        <v>2021</v>
      </c>
      <c r="C81" t="s">
        <v>24</v>
      </c>
      <c r="D81">
        <v>825</v>
      </c>
    </row>
    <row r="82" spans="1:4" x14ac:dyDescent="0.25">
      <c r="A82">
        <v>81</v>
      </c>
      <c r="B82">
        <v>2021</v>
      </c>
      <c r="C82" t="s">
        <v>23</v>
      </c>
      <c r="D82">
        <v>745</v>
      </c>
    </row>
    <row r="83" spans="1:4" x14ac:dyDescent="0.25">
      <c r="A83">
        <v>82</v>
      </c>
      <c r="B83">
        <v>2021</v>
      </c>
      <c r="C83" t="s">
        <v>22</v>
      </c>
      <c r="D83">
        <v>767</v>
      </c>
    </row>
    <row r="84" spans="1:4" x14ac:dyDescent="0.25">
      <c r="A84">
        <v>83</v>
      </c>
      <c r="B84">
        <v>2021</v>
      </c>
      <c r="C84" t="s">
        <v>21</v>
      </c>
      <c r="D84">
        <v>740</v>
      </c>
    </row>
    <row r="85" spans="1:4" x14ac:dyDescent="0.25">
      <c r="A85">
        <v>84</v>
      </c>
      <c r="B85">
        <v>2021</v>
      </c>
      <c r="C85" t="s">
        <v>20</v>
      </c>
      <c r="D85">
        <v>721</v>
      </c>
    </row>
    <row r="86" spans="1:4" x14ac:dyDescent="0.25">
      <c r="A86">
        <v>85</v>
      </c>
      <c r="B86">
        <v>2021</v>
      </c>
      <c r="C86" t="s">
        <v>19</v>
      </c>
      <c r="D86">
        <v>746</v>
      </c>
    </row>
    <row r="87" spans="1:4" x14ac:dyDescent="0.25">
      <c r="A87">
        <v>86</v>
      </c>
      <c r="B87">
        <v>2021</v>
      </c>
      <c r="C87" t="s">
        <v>18</v>
      </c>
      <c r="D87">
        <v>576</v>
      </c>
    </row>
    <row r="88" spans="1:4" x14ac:dyDescent="0.25">
      <c r="A88">
        <v>87</v>
      </c>
      <c r="B88">
        <v>2021</v>
      </c>
      <c r="C88" t="s">
        <v>17</v>
      </c>
      <c r="D88">
        <v>943</v>
      </c>
    </row>
    <row r="89" spans="1:4" x14ac:dyDescent="0.25">
      <c r="A89">
        <v>88</v>
      </c>
      <c r="B89">
        <v>2021</v>
      </c>
      <c r="C89" t="s">
        <v>16</v>
      </c>
      <c r="D89">
        <v>789</v>
      </c>
    </row>
    <row r="90" spans="1:4" x14ac:dyDescent="0.25">
      <c r="A90">
        <v>89</v>
      </c>
      <c r="B90">
        <v>2021</v>
      </c>
      <c r="C90" t="s">
        <v>15</v>
      </c>
      <c r="D90">
        <v>728</v>
      </c>
    </row>
    <row r="91" spans="1:4" x14ac:dyDescent="0.25">
      <c r="A91">
        <v>90</v>
      </c>
      <c r="B91">
        <v>2021</v>
      </c>
      <c r="C91" t="s">
        <v>14</v>
      </c>
      <c r="D91">
        <v>916</v>
      </c>
    </row>
    <row r="92" spans="1:4" x14ac:dyDescent="0.25">
      <c r="A92">
        <v>91</v>
      </c>
      <c r="B92">
        <v>2021</v>
      </c>
      <c r="C92" t="s">
        <v>13</v>
      </c>
      <c r="D92">
        <v>560</v>
      </c>
    </row>
    <row r="93" spans="1:4" x14ac:dyDescent="0.25">
      <c r="A93">
        <v>92</v>
      </c>
      <c r="B93">
        <v>2021</v>
      </c>
      <c r="C93" t="s">
        <v>12</v>
      </c>
      <c r="D93">
        <v>907</v>
      </c>
    </row>
    <row r="94" spans="1:4" x14ac:dyDescent="0.25">
      <c r="A94">
        <v>93</v>
      </c>
      <c r="B94">
        <v>2021</v>
      </c>
      <c r="C94" t="s">
        <v>11</v>
      </c>
      <c r="D94">
        <v>598</v>
      </c>
    </row>
    <row r="95" spans="1:4" x14ac:dyDescent="0.25">
      <c r="A95">
        <v>94</v>
      </c>
      <c r="B95">
        <v>2021</v>
      </c>
      <c r="C95" t="s">
        <v>10</v>
      </c>
      <c r="D95">
        <v>755</v>
      </c>
    </row>
    <row r="96" spans="1:4" x14ac:dyDescent="0.25">
      <c r="A96">
        <v>95</v>
      </c>
      <c r="B96">
        <v>2021</v>
      </c>
      <c r="C96" t="s">
        <v>9</v>
      </c>
      <c r="D96">
        <v>916</v>
      </c>
    </row>
    <row r="97" spans="1:4" x14ac:dyDescent="0.25">
      <c r="A97">
        <v>96</v>
      </c>
      <c r="B97">
        <v>2021</v>
      </c>
      <c r="C97" t="s">
        <v>8</v>
      </c>
      <c r="D97">
        <v>991</v>
      </c>
    </row>
    <row r="98" spans="1:4" x14ac:dyDescent="0.25">
      <c r="A98">
        <v>97</v>
      </c>
      <c r="B98">
        <v>2021</v>
      </c>
      <c r="C98" t="s">
        <v>7</v>
      </c>
      <c r="D98">
        <v>917</v>
      </c>
    </row>
    <row r="99" spans="1:4" x14ac:dyDescent="0.25">
      <c r="A99">
        <v>98</v>
      </c>
      <c r="B99">
        <v>2021</v>
      </c>
      <c r="C99" t="s">
        <v>6</v>
      </c>
      <c r="D99">
        <v>659</v>
      </c>
    </row>
    <row r="100" spans="1:4" x14ac:dyDescent="0.25">
      <c r="A100">
        <v>99</v>
      </c>
      <c r="B100">
        <v>2021</v>
      </c>
      <c r="C100" t="s">
        <v>5</v>
      </c>
      <c r="D100">
        <v>571</v>
      </c>
    </row>
    <row r="101" spans="1:4" x14ac:dyDescent="0.25">
      <c r="A101">
        <v>100</v>
      </c>
      <c r="B101">
        <v>2021</v>
      </c>
      <c r="C101" t="s">
        <v>4</v>
      </c>
      <c r="D101">
        <v>933</v>
      </c>
    </row>
    <row r="102" spans="1:4" x14ac:dyDescent="0.25">
      <c r="A102">
        <v>101</v>
      </c>
      <c r="B102">
        <v>2021</v>
      </c>
      <c r="C102" t="s">
        <v>3</v>
      </c>
      <c r="D102">
        <v>773</v>
      </c>
    </row>
    <row r="103" spans="1:4" x14ac:dyDescent="0.25">
      <c r="A103">
        <v>102</v>
      </c>
      <c r="B103">
        <v>2021</v>
      </c>
      <c r="C103" t="s">
        <v>2</v>
      </c>
      <c r="D103">
        <v>744</v>
      </c>
    </row>
    <row r="104" spans="1:4" x14ac:dyDescent="0.25">
      <c r="A104">
        <v>103</v>
      </c>
      <c r="B104">
        <v>2021</v>
      </c>
      <c r="C104" t="s">
        <v>1</v>
      </c>
      <c r="D104">
        <v>964</v>
      </c>
    </row>
    <row r="105" spans="1:4" x14ac:dyDescent="0.25">
      <c r="A105">
        <v>104</v>
      </c>
      <c r="B105">
        <v>2021</v>
      </c>
      <c r="C105" t="s">
        <v>0</v>
      </c>
      <c r="D105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Naive Approach</vt:lpstr>
      <vt:lpstr>3 Weeks Moving Average</vt:lpstr>
      <vt:lpstr>Exponential Smoothing</vt:lpstr>
      <vt:lpstr>Simple Linear Regression</vt:lpstr>
      <vt:lpstr>Forecast sheet generated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Harrison Ford</cp:lastModifiedBy>
  <dcterms:created xsi:type="dcterms:W3CDTF">2022-10-23T01:36:23Z</dcterms:created>
  <dcterms:modified xsi:type="dcterms:W3CDTF">2022-10-26T20:13:17Z</dcterms:modified>
</cp:coreProperties>
</file>