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B9C36C1-D6DC-4335-ADA5-38A33B53A8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1" r:id="rId1"/>
  </sheets>
  <definedNames>
    <definedName name="solver_adj" localSheetId="0" hidden="1">'Лист 1'!$H$23:$H$27,'Лист 1'!$H$29:$H$33,'Лист 1'!$H$35:$H$37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'Лист 1'!$F$22</definedName>
    <definedName name="solver_lhs10" localSheetId="0" hidden="1">'Лист 1'!$F$27</definedName>
    <definedName name="solver_lhs11" localSheetId="0" hidden="1">'Лист 1'!$F$27</definedName>
    <definedName name="solver_lhs12" localSheetId="0" hidden="1">'Лист 1'!$F$25</definedName>
    <definedName name="solver_lhs13" localSheetId="0" hidden="1">'Лист 1'!$F$28</definedName>
    <definedName name="solver_lhs14" localSheetId="0" hidden="1">'Лист 1'!$F$24</definedName>
    <definedName name="solver_lhs15" localSheetId="0" hidden="1">'Лист 1'!$F$28</definedName>
    <definedName name="solver_lhs2" localSheetId="0" hidden="1">'Лист 1'!$F$22</definedName>
    <definedName name="solver_lhs3" localSheetId="0" hidden="1">'Лист 1'!$F$23</definedName>
    <definedName name="solver_lhs4" localSheetId="0" hidden="1">'Лист 1'!$F$25</definedName>
    <definedName name="solver_lhs5" localSheetId="0" hidden="1">'Лист 1'!$F$23</definedName>
    <definedName name="solver_lhs6" localSheetId="0" hidden="1">'Лист 1'!$F$26</definedName>
    <definedName name="solver_lhs7" localSheetId="0" hidden="1">'Лист 1'!$F$24</definedName>
    <definedName name="solver_lhs8" localSheetId="0" hidden="1">'Лист 1'!$F$26</definedName>
    <definedName name="solver_lhs9" localSheetId="0" hidden="1">'Лист 1'!$F$27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'Лист 1'!$F$22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100</definedName>
    <definedName name="solver_rhs10" localSheetId="0" hidden="1">720</definedName>
    <definedName name="solver_rhs11" localSheetId="0" hidden="1">0</definedName>
    <definedName name="solver_rhs12" localSheetId="0" hidden="1">-100</definedName>
    <definedName name="solver_rhs13" localSheetId="0" hidden="1">30000</definedName>
    <definedName name="solver_rhs14" localSheetId="0" hidden="1">80</definedName>
    <definedName name="solver_rhs15" localSheetId="0" hidden="1">0</definedName>
    <definedName name="solver_rhs2" localSheetId="0" hidden="1">0</definedName>
    <definedName name="solver_rhs3" localSheetId="0" hidden="1">100</definedName>
    <definedName name="solver_rhs4" localSheetId="0" hidden="1">1000000</definedName>
    <definedName name="solver_rhs5" localSheetId="0" hidden="1">0</definedName>
    <definedName name="solver_rhs6" localSheetId="0" hidden="1">100</definedName>
    <definedName name="solver_rhs7" localSheetId="0" hidden="1">140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F23" i="1"/>
  <c r="B22" i="1"/>
  <c r="A42" i="1"/>
  <c r="A58" i="1"/>
  <c r="A57" i="1"/>
  <c r="A43" i="1"/>
  <c r="B28" i="1"/>
  <c r="F28" i="1"/>
  <c r="F22" i="1" s="1"/>
  <c r="F27" i="1"/>
  <c r="B27" i="1"/>
  <c r="A54" i="1" s="1"/>
  <c r="F26" i="1"/>
  <c r="B26" i="1"/>
  <c r="A53" i="1" s="1"/>
  <c r="F25" i="1"/>
  <c r="B25" i="1"/>
  <c r="A51" i="1" s="1"/>
  <c r="F24" i="1"/>
  <c r="B24" i="1"/>
  <c r="A49" i="1" s="1"/>
  <c r="B23" i="1"/>
  <c r="A47" i="1" s="1"/>
  <c r="A45" i="1" l="1"/>
  <c r="A48" i="1"/>
  <c r="A50" i="1"/>
  <c r="A52" i="1"/>
  <c r="A55" i="1"/>
  <c r="A44" i="1"/>
  <c r="A56" i="1"/>
  <c r="A46" i="1"/>
</calcChain>
</file>

<file path=xl/sharedStrings.xml><?xml version="1.0" encoding="utf-8"?>
<sst xmlns="http://schemas.openxmlformats.org/spreadsheetml/2006/main" count="104" uniqueCount="64">
  <si>
    <t>Занятия</t>
  </si>
  <si>
    <t>Учёба</t>
  </si>
  <si>
    <t>Спорт</t>
  </si>
  <si>
    <t>Пение</t>
  </si>
  <si>
    <t xml:space="preserve">Работа </t>
  </si>
  <si>
    <t>Отдых</t>
  </si>
  <si>
    <t>Время(В), час.</t>
  </si>
  <si>
    <t>Расход энергии(РЭ), ккал.</t>
  </si>
  <si>
    <t>Здоровье(3д), hitpoints</t>
  </si>
  <si>
    <t>Настроение(На), fun</t>
  </si>
  <si>
    <t>Деньги(Д), руб.</t>
  </si>
  <si>
    <t>Интеллект(И), IQ</t>
  </si>
  <si>
    <t>План на расчётный период</t>
  </si>
  <si>
    <t>Стартовое здоровье (СЗ), hitpoints</t>
  </si>
  <si>
    <t>Максимальное здоровье (МаЗ), hitpoints</t>
  </si>
  <si>
    <t>Минимальное здоровье (МиЗ), hitpoints</t>
  </si>
  <si>
    <t>Минимальное настроение (МиНа), fun</t>
  </si>
  <si>
    <t>Максимальное настроение (маНа), fun</t>
  </si>
  <si>
    <t>Стартовое настроение (СН), fun</t>
  </si>
  <si>
    <t>Еда</t>
  </si>
  <si>
    <t>Привокзальная шаурма</t>
  </si>
  <si>
    <t>Манная каша</t>
  </si>
  <si>
    <t>Ризотто</t>
  </si>
  <si>
    <t>Жареная картошка</t>
  </si>
  <si>
    <t>Поке</t>
  </si>
  <si>
    <t>Цена (Це), руб.</t>
  </si>
  <si>
    <t>Питательная ценность (ПиЦе), ккал.</t>
  </si>
  <si>
    <t>Здоровье (Зд), hitpoints</t>
  </si>
  <si>
    <t>Настроение (На), fun</t>
  </si>
  <si>
    <t>Стартовый коммуникасьон (СК), ОО</t>
  </si>
  <si>
    <t>Минимальная коммуникасьон (СК), ОО</t>
  </si>
  <si>
    <t>Максимальный коммуникасьон (СК), ОО</t>
  </si>
  <si>
    <t>Стартовый бюджет (СБ), руб</t>
  </si>
  <si>
    <t>Минимальный бюджет (МиБ), руб.</t>
  </si>
  <si>
    <t>Максимальный бюжет (МаБ), руб.</t>
  </si>
  <si>
    <t>Стартовый интеллект (СИ), IQ</t>
  </si>
  <si>
    <t>Минимальный интелелект (МиИ), IQ</t>
  </si>
  <si>
    <t>Максимальный интеллект (МаИ), IQ</t>
  </si>
  <si>
    <t>Обязательеный расход энергии в день (основной обмен) (ОРРЭД), ккал.</t>
  </si>
  <si>
    <t>Минимальный расход энергии в день (основной обмен) (МиРЭД), ккал.</t>
  </si>
  <si>
    <t>Количество дней для расчёта (КоД)</t>
  </si>
  <si>
    <t>Общение</t>
  </si>
  <si>
    <t>Интеллектуальное</t>
  </si>
  <si>
    <t>Развлекательное</t>
  </si>
  <si>
    <t>Примитивное</t>
  </si>
  <si>
    <t>Время (В), час.</t>
  </si>
  <si>
    <t>Расход энергии (РЭ), ккал.</t>
  </si>
  <si>
    <t>Интеллект (И), IQ</t>
  </si>
  <si>
    <t>Коммуникасьон (К), ОО</t>
  </si>
  <si>
    <t>Самый умный студент</t>
  </si>
  <si>
    <t>Параметры к концу рассчётного периода</t>
  </si>
  <si>
    <t>Самый здоровый среди самых счастливых</t>
  </si>
  <si>
    <t>Параметры к концу расчётного периода</t>
  </si>
  <si>
    <t>Здоровье</t>
  </si>
  <si>
    <t>Настроение</t>
  </si>
  <si>
    <t>Интеллект</t>
  </si>
  <si>
    <t>Бюджет</t>
  </si>
  <si>
    <t>Коммуникасьон</t>
  </si>
  <si>
    <t>Работа</t>
  </si>
  <si>
    <t>Развлеательное</t>
  </si>
  <si>
    <t>Время</t>
  </si>
  <si>
    <t>Ост. ккаллории</t>
  </si>
  <si>
    <t>Ост ккаллории</t>
  </si>
  <si>
    <t>Здоровье и счастье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</si>
</sst>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31" workbookViewId="0">
      <selection activeCell="D38" sqref="D38"/>
    </sheetView>
  </sheetViews>
  <sheetFormatPr defaultRowHeight="15.6" x14ac:dyDescent="0.3"/>
  <cols>
    <col min="1" max="1" width="26" style="3" customWidth="1"/>
    <col min="2" max="2" width="22.44140625" style="3" customWidth="1"/>
    <col min="3" max="3" width="41.88671875" style="3" customWidth="1"/>
    <col min="4" max="4" width="26.88671875" style="3" customWidth="1"/>
    <col min="5" max="5" width="25.21875" style="3" customWidth="1"/>
    <col min="6" max="6" width="28" style="3" customWidth="1"/>
    <col min="7" max="7" width="23.6640625" style="3" customWidth="1"/>
    <col min="8" max="8" width="34.6640625" style="3" customWidth="1"/>
    <col min="9" max="9" width="3.5546875" style="3" customWidth="1"/>
    <col min="10" max="10" width="41.5546875" style="3" customWidth="1"/>
    <col min="11" max="11" width="11.5546875" style="4" customWidth="1"/>
    <col min="12" max="16384" width="8.88671875" style="3"/>
  </cols>
  <sheetData>
    <row r="1" spans="1:11" s="5" customFormat="1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/>
      <c r="J1" s="3" t="s">
        <v>13</v>
      </c>
      <c r="K1" s="4">
        <v>50</v>
      </c>
    </row>
    <row r="2" spans="1:11" s="4" customFormat="1" x14ac:dyDescent="0.3">
      <c r="A2" s="5" t="s">
        <v>1</v>
      </c>
      <c r="B2" s="4">
        <v>1.5</v>
      </c>
      <c r="C2" s="4">
        <v>140</v>
      </c>
      <c r="D2" s="4">
        <v>-2</v>
      </c>
      <c r="E2" s="4">
        <v>-3</v>
      </c>
      <c r="F2" s="4">
        <v>0</v>
      </c>
      <c r="G2" s="4">
        <v>1.5</v>
      </c>
      <c r="H2" s="4">
        <v>0</v>
      </c>
      <c r="J2" s="3" t="s">
        <v>15</v>
      </c>
      <c r="K2" s="4">
        <v>0</v>
      </c>
    </row>
    <row r="3" spans="1:11" s="4" customFormat="1" x14ac:dyDescent="0.3">
      <c r="A3" s="5" t="s">
        <v>2</v>
      </c>
      <c r="B3" s="4">
        <v>1</v>
      </c>
      <c r="C3" s="4">
        <v>400</v>
      </c>
      <c r="D3" s="4">
        <v>5</v>
      </c>
      <c r="E3" s="4">
        <v>3</v>
      </c>
      <c r="F3" s="4">
        <v>-100</v>
      </c>
      <c r="G3" s="4">
        <v>0</v>
      </c>
      <c r="H3" s="4">
        <v>0</v>
      </c>
      <c r="J3" s="3" t="s">
        <v>14</v>
      </c>
      <c r="K3" s="4">
        <v>100</v>
      </c>
    </row>
    <row r="4" spans="1:11" s="4" customFormat="1" x14ac:dyDescent="0.3">
      <c r="A4" s="5" t="s">
        <v>3</v>
      </c>
      <c r="B4" s="4">
        <v>1</v>
      </c>
      <c r="C4" s="4">
        <v>150</v>
      </c>
      <c r="D4" s="4">
        <v>0</v>
      </c>
      <c r="E4" s="4">
        <v>6</v>
      </c>
      <c r="F4" s="4">
        <v>0</v>
      </c>
      <c r="G4" s="4">
        <v>0</v>
      </c>
      <c r="H4" s="4">
        <v>0</v>
      </c>
      <c r="J4" s="3"/>
    </row>
    <row r="5" spans="1:11" s="4" customFormat="1" x14ac:dyDescent="0.3">
      <c r="A5" s="5" t="s">
        <v>4</v>
      </c>
      <c r="B5" s="4">
        <v>1</v>
      </c>
      <c r="C5" s="4">
        <v>500</v>
      </c>
      <c r="D5" s="4">
        <v>2</v>
      </c>
      <c r="E5" s="4">
        <v>-4</v>
      </c>
      <c r="F5" s="4">
        <v>200</v>
      </c>
      <c r="G5" s="4">
        <v>-0.5</v>
      </c>
      <c r="H5" s="4">
        <v>0</v>
      </c>
      <c r="J5" s="3" t="s">
        <v>18</v>
      </c>
      <c r="K5" s="4">
        <v>50</v>
      </c>
    </row>
    <row r="6" spans="1:11" s="4" customFormat="1" x14ac:dyDescent="0.3">
      <c r="A6" s="5" t="s">
        <v>5</v>
      </c>
      <c r="B6" s="4">
        <v>1</v>
      </c>
      <c r="C6" s="4">
        <v>0</v>
      </c>
      <c r="D6" s="4">
        <v>4</v>
      </c>
      <c r="E6" s="4">
        <v>8</v>
      </c>
      <c r="F6" s="4">
        <v>0</v>
      </c>
      <c r="G6" s="4">
        <v>0</v>
      </c>
      <c r="H6" s="4">
        <v>0</v>
      </c>
      <c r="J6" s="3" t="s">
        <v>16</v>
      </c>
      <c r="K6" s="4">
        <v>0</v>
      </c>
    </row>
    <row r="7" spans="1:11" x14ac:dyDescent="0.3">
      <c r="J7" s="3" t="s">
        <v>17</v>
      </c>
      <c r="K7" s="4">
        <v>100</v>
      </c>
    </row>
    <row r="8" spans="1:11" x14ac:dyDescent="0.3">
      <c r="A8" s="6" t="s">
        <v>19</v>
      </c>
      <c r="B8" s="6" t="s">
        <v>25</v>
      </c>
      <c r="C8" s="6" t="s">
        <v>26</v>
      </c>
      <c r="D8" s="6" t="s">
        <v>27</v>
      </c>
      <c r="E8" s="6" t="s">
        <v>28</v>
      </c>
      <c r="F8" s="12"/>
      <c r="G8" s="12"/>
      <c r="H8" s="12"/>
    </row>
    <row r="9" spans="1:11" x14ac:dyDescent="0.3">
      <c r="A9" s="3" t="s">
        <v>20</v>
      </c>
      <c r="B9" s="3">
        <v>150</v>
      </c>
      <c r="C9" s="3">
        <v>158</v>
      </c>
      <c r="D9" s="3">
        <v>-3</v>
      </c>
      <c r="E9" s="3">
        <v>10</v>
      </c>
      <c r="F9" s="11">
        <v>0</v>
      </c>
      <c r="G9" s="11"/>
      <c r="H9" s="11"/>
      <c r="J9" s="3" t="s">
        <v>29</v>
      </c>
      <c r="K9" s="4">
        <v>50</v>
      </c>
    </row>
    <row r="10" spans="1:11" x14ac:dyDescent="0.3">
      <c r="A10" s="3" t="s">
        <v>21</v>
      </c>
      <c r="B10" s="3">
        <v>30</v>
      </c>
      <c r="C10" s="3">
        <v>360</v>
      </c>
      <c r="D10" s="3">
        <v>10</v>
      </c>
      <c r="E10" s="3">
        <v>-2</v>
      </c>
      <c r="F10" s="11">
        <v>0</v>
      </c>
      <c r="G10" s="11"/>
      <c r="H10" s="11"/>
      <c r="J10" s="3" t="s">
        <v>30</v>
      </c>
      <c r="K10" s="4">
        <v>0</v>
      </c>
    </row>
    <row r="11" spans="1:11" x14ac:dyDescent="0.3">
      <c r="A11" s="3" t="s">
        <v>22</v>
      </c>
      <c r="B11" s="3">
        <v>350</v>
      </c>
      <c r="C11" s="3">
        <v>130</v>
      </c>
      <c r="D11" s="3">
        <v>5</v>
      </c>
      <c r="E11" s="3">
        <v>7</v>
      </c>
      <c r="F11" s="11">
        <v>0</v>
      </c>
      <c r="G11" s="11"/>
      <c r="H11" s="11"/>
      <c r="J11" s="3" t="s">
        <v>31</v>
      </c>
      <c r="K11" s="4">
        <v>100</v>
      </c>
    </row>
    <row r="12" spans="1:11" x14ac:dyDescent="0.3">
      <c r="A12" s="3" t="s">
        <v>23</v>
      </c>
      <c r="B12" s="3">
        <v>100</v>
      </c>
      <c r="C12" s="3">
        <v>185</v>
      </c>
      <c r="D12" s="3">
        <v>-1</v>
      </c>
      <c r="E12" s="3">
        <v>4</v>
      </c>
      <c r="F12" s="11">
        <v>0</v>
      </c>
      <c r="G12" s="11"/>
      <c r="H12" s="11"/>
    </row>
    <row r="13" spans="1:11" x14ac:dyDescent="0.3">
      <c r="A13" s="3" t="s">
        <v>24</v>
      </c>
      <c r="B13" s="3">
        <v>700</v>
      </c>
      <c r="C13" s="3">
        <v>146</v>
      </c>
      <c r="D13" s="3">
        <v>7</v>
      </c>
      <c r="E13" s="3">
        <v>7</v>
      </c>
      <c r="F13" s="11">
        <v>0</v>
      </c>
      <c r="G13" s="11"/>
      <c r="H13" s="11"/>
      <c r="J13" s="3" t="s">
        <v>32</v>
      </c>
      <c r="K13" s="4">
        <v>5000</v>
      </c>
    </row>
    <row r="14" spans="1:11" ht="21.6" customHeight="1" x14ac:dyDescent="0.3">
      <c r="J14" s="3" t="s">
        <v>33</v>
      </c>
      <c r="K14" s="4">
        <v>-100</v>
      </c>
    </row>
    <row r="15" spans="1:11" x14ac:dyDescent="0.3">
      <c r="A15" s="6" t="s">
        <v>41</v>
      </c>
      <c r="B15" s="6" t="s">
        <v>45</v>
      </c>
      <c r="C15" s="6" t="s">
        <v>46</v>
      </c>
      <c r="D15" s="6" t="s">
        <v>28</v>
      </c>
      <c r="E15" s="6" t="s">
        <v>47</v>
      </c>
      <c r="F15" s="6" t="s">
        <v>48</v>
      </c>
      <c r="J15" s="3" t="s">
        <v>34</v>
      </c>
      <c r="K15" s="4">
        <v>1000000</v>
      </c>
    </row>
    <row r="16" spans="1:11" x14ac:dyDescent="0.3">
      <c r="A16" s="3" t="s">
        <v>42</v>
      </c>
      <c r="B16" s="3">
        <v>1</v>
      </c>
      <c r="C16" s="3">
        <v>210</v>
      </c>
      <c r="D16" s="3">
        <v>0</v>
      </c>
      <c r="E16" s="3">
        <v>1</v>
      </c>
      <c r="F16" s="3">
        <v>2</v>
      </c>
      <c r="G16" s="11">
        <v>0</v>
      </c>
      <c r="H16" s="11"/>
    </row>
    <row r="17" spans="1:11" x14ac:dyDescent="0.3">
      <c r="A17" s="3" t="s">
        <v>43</v>
      </c>
      <c r="B17" s="3">
        <v>1</v>
      </c>
      <c r="C17" s="3">
        <v>73</v>
      </c>
      <c r="D17" s="3">
        <v>6</v>
      </c>
      <c r="E17" s="3">
        <v>0</v>
      </c>
      <c r="F17" s="3">
        <v>3</v>
      </c>
      <c r="G17" s="11">
        <v>0</v>
      </c>
      <c r="H17" s="11"/>
      <c r="J17" s="3" t="s">
        <v>35</v>
      </c>
      <c r="K17" s="4">
        <v>100</v>
      </c>
    </row>
    <row r="18" spans="1:11" x14ac:dyDescent="0.3">
      <c r="A18" s="3" t="s">
        <v>44</v>
      </c>
      <c r="B18" s="3">
        <v>1</v>
      </c>
      <c r="C18" s="3">
        <v>31</v>
      </c>
      <c r="D18" s="3">
        <v>3</v>
      </c>
      <c r="E18" s="3">
        <v>-2</v>
      </c>
      <c r="F18" s="3">
        <v>1</v>
      </c>
      <c r="G18" s="11">
        <v>0</v>
      </c>
      <c r="H18" s="11"/>
      <c r="J18" s="3" t="s">
        <v>36</v>
      </c>
      <c r="K18" s="4">
        <v>80</v>
      </c>
    </row>
    <row r="19" spans="1:11" x14ac:dyDescent="0.3">
      <c r="J19" s="3" t="s">
        <v>37</v>
      </c>
      <c r="K19" s="4">
        <v>140</v>
      </c>
    </row>
    <row r="20" spans="1:11" x14ac:dyDescent="0.3">
      <c r="A20" s="9" t="s">
        <v>49</v>
      </c>
      <c r="B20" s="9"/>
      <c r="C20" s="9"/>
      <c r="D20" s="9"/>
      <c r="E20" s="9" t="s">
        <v>51</v>
      </c>
      <c r="F20" s="9"/>
      <c r="G20" s="9"/>
      <c r="H20" s="9"/>
    </row>
    <row r="21" spans="1:11" ht="37.200000000000003" customHeight="1" x14ac:dyDescent="0.3">
      <c r="A21" s="6"/>
      <c r="B21" s="1" t="s">
        <v>50</v>
      </c>
      <c r="C21" s="1"/>
      <c r="D21" s="1" t="s">
        <v>12</v>
      </c>
      <c r="E21" s="1"/>
      <c r="F21" s="1" t="s">
        <v>52</v>
      </c>
      <c r="G21" s="1"/>
      <c r="H21" s="6" t="s">
        <v>12</v>
      </c>
      <c r="J21" s="10" t="s">
        <v>38</v>
      </c>
      <c r="K21" s="11">
        <v>1500</v>
      </c>
    </row>
    <row r="22" spans="1:11" x14ac:dyDescent="0.3">
      <c r="A22" s="3" t="s">
        <v>53</v>
      </c>
      <c r="B22" s="8">
        <f>K1+D9*D23+D10*D24+D11*D25+D12*D26+D13*D27+D2*D29+D3*D30+D4*D31+D5*D32+D6*D33 - (B28/500)</f>
        <v>100.00000048952063</v>
      </c>
      <c r="C22" s="6" t="s">
        <v>19</v>
      </c>
      <c r="E22" s="3" t="s">
        <v>53</v>
      </c>
      <c r="F22" s="8">
        <f>K1+D9*H23+D10*H24+D11*H25+D12*H26+D13*H27+D2*H29+D3*H30+D4*H31+D5*H32+D6*H33 - (F28/500)</f>
        <v>100.00000000000006</v>
      </c>
      <c r="G22" s="6" t="s">
        <v>19</v>
      </c>
      <c r="H22" s="8"/>
      <c r="J22" s="10"/>
      <c r="K22" s="11"/>
    </row>
    <row r="23" spans="1:11" x14ac:dyDescent="0.3">
      <c r="A23" s="3" t="s">
        <v>54</v>
      </c>
      <c r="B23" s="8">
        <f>K5 +E9*D23+E10*D24+E11*D25+E12*D26+E13*D27+E2*D29+E3*D30+E4*D31+E5*D32+E6*D33+D16*D35+D17*D36+D18*D37</f>
        <v>92.495807572885724</v>
      </c>
      <c r="C23" s="3" t="s">
        <v>20</v>
      </c>
      <c r="D23" s="8">
        <v>0</v>
      </c>
      <c r="E23" s="3" t="s">
        <v>54</v>
      </c>
      <c r="F23" s="8">
        <f>K5 +E9*H23+E10*H24+E11*H25+E12*H26+E13*H27+E2*H29+E3*H30+E4*H31+E5*H32+E6*H33+D16*H35+D17*H36+D18*H37</f>
        <v>100.00000000000001</v>
      </c>
      <c r="G23" s="3" t="s">
        <v>20</v>
      </c>
      <c r="H23" s="8">
        <v>0</v>
      </c>
      <c r="J23" s="10" t="s">
        <v>39</v>
      </c>
      <c r="K23" s="11">
        <v>500</v>
      </c>
    </row>
    <row r="24" spans="1:11" x14ac:dyDescent="0.3">
      <c r="A24" s="3" t="s">
        <v>55</v>
      </c>
      <c r="B24" s="8">
        <f>K17+G2*D29+G3*D30+G4*D31+G5*D32+G6*D33+E16*D35+E17*D36+E18*D37</f>
        <v>140</v>
      </c>
      <c r="C24" s="3" t="s">
        <v>21</v>
      </c>
      <c r="D24" s="8">
        <v>6.0730867204402497</v>
      </c>
      <c r="E24" s="3" t="s">
        <v>55</v>
      </c>
      <c r="F24" s="8">
        <f>K17+G2*H29+G3*H30+G4*H31+G5*H32+G6*H33+E16*H35+E17*H36+E18*H37</f>
        <v>117.28608635862334</v>
      </c>
      <c r="G24" s="3" t="s">
        <v>21</v>
      </c>
      <c r="H24" s="8">
        <v>3.2</v>
      </c>
      <c r="J24" s="10"/>
      <c r="K24" s="11"/>
    </row>
    <row r="25" spans="1:11" x14ac:dyDescent="0.3">
      <c r="A25" s="3" t="s">
        <v>56</v>
      </c>
      <c r="B25" s="8">
        <f>K13-B9*D23-B10*D24-B11*D25-B12*D26-B13*D27+F2*D29+F3*D30+F4*D31+F5*D32+F6*D33</f>
        <v>7718.0185190010452</v>
      </c>
      <c r="C25" s="5" t="s">
        <v>22</v>
      </c>
      <c r="D25" s="8">
        <v>0</v>
      </c>
      <c r="E25" s="3" t="s">
        <v>56</v>
      </c>
      <c r="F25" s="8">
        <f>K13-B9*H23-B10*H24-B11*H25-B12*H26-B13*H27+F2*H29+F3*H30+F4*H31+F5*H32+F6*H33</f>
        <v>8372.6901255019893</v>
      </c>
      <c r="G25" s="5" t="s">
        <v>22</v>
      </c>
      <c r="H25" s="8">
        <v>0</v>
      </c>
    </row>
    <row r="26" spans="1:11" x14ac:dyDescent="0.3">
      <c r="A26" s="3" t="s">
        <v>57</v>
      </c>
      <c r="B26" s="8">
        <f>K9 +F16*D35+F17*D36+F18*D37 - 5*K26</f>
        <v>25.535366880404638</v>
      </c>
      <c r="C26" s="3" t="s">
        <v>23</v>
      </c>
      <c r="D26" s="8">
        <v>0</v>
      </c>
      <c r="E26" s="3" t="s">
        <v>57</v>
      </c>
      <c r="F26" s="8">
        <f>K9 +F16*H35+F17*H36+F18*H37 - 5*K26</f>
        <v>5.6107265419527721</v>
      </c>
      <c r="G26" s="3" t="s">
        <v>23</v>
      </c>
      <c r="H26" s="8">
        <v>0</v>
      </c>
      <c r="J26" s="3" t="s">
        <v>40</v>
      </c>
      <c r="K26" s="4">
        <v>30</v>
      </c>
    </row>
    <row r="27" spans="1:11" x14ac:dyDescent="0.3">
      <c r="A27" s="7" t="s">
        <v>60</v>
      </c>
      <c r="B27" s="8">
        <f>K26*24-B2*D29-B3*D30-B4*D31-B5*D32-B6*D33-B16*D35-B17*D36-B18*D37</f>
        <v>619.04380697913189</v>
      </c>
      <c r="C27" s="3" t="s">
        <v>24</v>
      </c>
      <c r="D27" s="8">
        <v>0</v>
      </c>
      <c r="E27" s="7" t="s">
        <v>60</v>
      </c>
      <c r="F27" s="8">
        <f>K26*24-B2*H29-B3*H30-B4*H31-B5*H32-B6*H33-B16*H35-B17*H36-B18*H37</f>
        <v>640.17344654631347</v>
      </c>
      <c r="G27" s="3" t="s">
        <v>24</v>
      </c>
      <c r="H27" s="8">
        <v>0</v>
      </c>
    </row>
    <row r="28" spans="1:11" x14ac:dyDescent="0.3">
      <c r="A28" s="7" t="s">
        <v>61</v>
      </c>
      <c r="B28" s="8">
        <f>K21*K26 + C9*D23+C10*D24+C11*D25+C12*D26+C13*D27-C2*D29-C3*D30-C4*D31-C5*D32-C6*D33-C16*D35-C17*D36-C18*D37</f>
        <v>25745.360620969441</v>
      </c>
      <c r="C28" s="6" t="s">
        <v>0</v>
      </c>
      <c r="D28" s="8"/>
      <c r="E28" s="7" t="s">
        <v>62</v>
      </c>
      <c r="F28" s="8">
        <f>K21*K26 + C9*H23+C10*H24+C11*H25+C12*H26+C13*H27-C2*H29-C3*H30-C4*H31-C5*H32-C6*H33-C16*H35-C17*H36-C18*H37</f>
        <v>25898.007138923025</v>
      </c>
      <c r="G28" s="6" t="s">
        <v>0</v>
      </c>
      <c r="H28" s="8"/>
    </row>
    <row r="29" spans="1:11" x14ac:dyDescent="0.3">
      <c r="C29" s="3" t="s">
        <v>1</v>
      </c>
      <c r="D29" s="8">
        <v>16.859193623794855</v>
      </c>
      <c r="G29" s="3" t="s">
        <v>1</v>
      </c>
      <c r="H29" s="8">
        <v>6.1278673718824912</v>
      </c>
    </row>
    <row r="30" spans="1:11" x14ac:dyDescent="0.3">
      <c r="C30" s="3" t="s">
        <v>2</v>
      </c>
      <c r="D30" s="8">
        <v>7.579355094750694</v>
      </c>
      <c r="G30" s="3" t="s">
        <v>2</v>
      </c>
      <c r="H30" s="8">
        <v>7.8941412944318659</v>
      </c>
    </row>
    <row r="31" spans="1:11" x14ac:dyDescent="0.3">
      <c r="C31" s="3" t="s">
        <v>3</v>
      </c>
      <c r="D31" s="8">
        <v>0</v>
      </c>
      <c r="G31" s="3" t="s">
        <v>3</v>
      </c>
      <c r="H31" s="8">
        <v>-9.9999999991773336E-7</v>
      </c>
    </row>
    <row r="32" spans="1:11" x14ac:dyDescent="0.3">
      <c r="C32" s="3" t="s">
        <v>58</v>
      </c>
      <c r="D32" s="8">
        <v>18.290733150446609</v>
      </c>
      <c r="G32" s="3" t="s">
        <v>58</v>
      </c>
      <c r="H32" s="8">
        <v>21.290521274725879</v>
      </c>
    </row>
    <row r="33" spans="1:8" x14ac:dyDescent="0.3">
      <c r="C33" s="3" t="s">
        <v>5</v>
      </c>
      <c r="D33" s="8">
        <v>0</v>
      </c>
      <c r="G33" s="3" t="s">
        <v>5</v>
      </c>
      <c r="H33" s="8">
        <v>0</v>
      </c>
    </row>
    <row r="34" spans="1:8" x14ac:dyDescent="0.3">
      <c r="C34" s="6" t="s">
        <v>41</v>
      </c>
      <c r="D34" s="8"/>
      <c r="G34" s="6" t="s">
        <v>41</v>
      </c>
      <c r="H34" s="8"/>
    </row>
    <row r="35" spans="1:8" x14ac:dyDescent="0.3">
      <c r="C35" s="3" t="s">
        <v>42</v>
      </c>
      <c r="D35" s="8">
        <v>23.856576139531025</v>
      </c>
      <c r="G35" s="3" t="s">
        <v>42</v>
      </c>
      <c r="H35" s="8">
        <v>18.739545938162539</v>
      </c>
    </row>
    <row r="36" spans="1:8" x14ac:dyDescent="0.3">
      <c r="C36" s="3" t="s">
        <v>43</v>
      </c>
      <c r="D36" s="8">
        <v>25.940738200447527</v>
      </c>
      <c r="G36" s="3" t="s">
        <v>59</v>
      </c>
      <c r="H36" s="8">
        <v>22.710544888542568</v>
      </c>
    </row>
    <row r="37" spans="1:8" x14ac:dyDescent="0.3">
      <c r="C37" s="3" t="s">
        <v>44</v>
      </c>
      <c r="D37" s="8">
        <v>0</v>
      </c>
      <c r="G37" s="3" t="s">
        <v>44</v>
      </c>
      <c r="H37" s="3">
        <v>0</v>
      </c>
    </row>
    <row r="41" spans="1:8" x14ac:dyDescent="0.3">
      <c r="A41" s="3" t="s">
        <v>55</v>
      </c>
      <c r="B41" s="3" t="s">
        <v>63</v>
      </c>
    </row>
    <row r="42" spans="1:8" x14ac:dyDescent="0.3">
      <c r="A42" s="3" t="e">
        <f ca="1">_xludf.MAX($B$24)</f>
        <v>#NAME?</v>
      </c>
      <c r="B42" s="3" t="e">
        <f ca="1">_xludf.MAX($F$22)</f>
        <v>#NAME?</v>
      </c>
    </row>
    <row r="43" spans="1:8" x14ac:dyDescent="0.3">
      <c r="A43" s="3">
        <f>COUNT($D$23:$D$27,$D$29:$D$33,$D$35:$D$37)</f>
        <v>13</v>
      </c>
      <c r="B43" s="3">
        <f>COUNT($H$23:$H$27,$H$29:$H$33,$H$35:$H$37)</f>
        <v>13</v>
      </c>
    </row>
    <row r="44" spans="1:8" x14ac:dyDescent="0.3">
      <c r="A44" s="3" t="b">
        <f>$B$22&lt;=100</f>
        <v>0</v>
      </c>
      <c r="B44" s="3" t="b">
        <f>$F$22&lt;=100</f>
        <v>1</v>
      </c>
    </row>
    <row r="45" spans="1:8" x14ac:dyDescent="0.3">
      <c r="A45" s="3" t="b">
        <f>$B$22&gt;=0</f>
        <v>1</v>
      </c>
      <c r="B45" s="3" t="b">
        <f>$F$22&gt;=0</f>
        <v>1</v>
      </c>
    </row>
    <row r="46" spans="1:8" x14ac:dyDescent="0.3">
      <c r="A46" s="3" t="b">
        <f>$B$23&lt;=100</f>
        <v>1</v>
      </c>
      <c r="B46" s="3" t="b">
        <f>$F$23&lt;=100</f>
        <v>1</v>
      </c>
    </row>
    <row r="47" spans="1:8" x14ac:dyDescent="0.3">
      <c r="A47" s="3" t="b">
        <f>$B$23&gt;=0</f>
        <v>1</v>
      </c>
      <c r="B47" s="3" t="b">
        <f>$F$25&lt;=1000000</f>
        <v>1</v>
      </c>
    </row>
    <row r="48" spans="1:8" x14ac:dyDescent="0.3">
      <c r="A48" s="3" t="b">
        <f>$B$24&lt;=140</f>
        <v>1</v>
      </c>
      <c r="B48" s="3" t="b">
        <f>$F$23&gt;=0</f>
        <v>1</v>
      </c>
    </row>
    <row r="49" spans="1:2" x14ac:dyDescent="0.3">
      <c r="A49" s="3" t="b">
        <f>$B$24&gt;=80</f>
        <v>1</v>
      </c>
      <c r="B49" s="3" t="b">
        <f>$F$26&lt;=100</f>
        <v>1</v>
      </c>
    </row>
    <row r="50" spans="1:2" x14ac:dyDescent="0.3">
      <c r="A50" s="3" t="b">
        <f>$B$25&lt;=1000000</f>
        <v>1</v>
      </c>
      <c r="B50" s="3" t="b">
        <f>$F$24&lt;=140</f>
        <v>1</v>
      </c>
    </row>
    <row r="51" spans="1:2" x14ac:dyDescent="0.3">
      <c r="A51" s="3" t="b">
        <f>$B$25&gt;=-100</f>
        <v>1</v>
      </c>
      <c r="B51" s="3" t="b">
        <f>$F$26&gt;=0</f>
        <v>1</v>
      </c>
    </row>
    <row r="52" spans="1:2" x14ac:dyDescent="0.3">
      <c r="A52" s="3" t="b">
        <f>$B$26&lt;=100</f>
        <v>1</v>
      </c>
      <c r="B52" s="3" t="b">
        <f>$F$27&gt;=0</f>
        <v>1</v>
      </c>
    </row>
    <row r="53" spans="1:2" x14ac:dyDescent="0.3">
      <c r="A53" s="3" t="b">
        <f>$B$26&gt;=0</f>
        <v>1</v>
      </c>
      <c r="B53" s="3" t="b">
        <f>$F$27&lt;=720</f>
        <v>1</v>
      </c>
    </row>
    <row r="54" spans="1:2" x14ac:dyDescent="0.3">
      <c r="A54" s="3" t="b">
        <f>$B$27&gt;=0</f>
        <v>1</v>
      </c>
      <c r="B54" s="3" t="b">
        <f>$F$27&gt;=0</f>
        <v>1</v>
      </c>
    </row>
    <row r="55" spans="1:2" x14ac:dyDescent="0.3">
      <c r="A55" s="3" t="b">
        <f>$B$28&lt;=30000</f>
        <v>1</v>
      </c>
      <c r="B55" s="3" t="b">
        <f>$F$25&gt;=-100</f>
        <v>1</v>
      </c>
    </row>
    <row r="56" spans="1:2" x14ac:dyDescent="0.3">
      <c r="A56" s="3" t="b">
        <f>$B$28&gt;=0</f>
        <v>1</v>
      </c>
      <c r="B56" s="3" t="b">
        <f>$F$28&lt;=30000</f>
        <v>1</v>
      </c>
    </row>
    <row r="57" spans="1:2" x14ac:dyDescent="0.3">
      <c r="A57" s="3">
        <f>{32767;32767;0.000001;0.01;FALSE;FALSE;FALSE;1;2;1;0.0001;TRUE}</f>
        <v>32767</v>
      </c>
      <c r="B57" s="3" t="b">
        <f>$F$24&gt;=80</f>
        <v>1</v>
      </c>
    </row>
    <row r="58" spans="1:2" x14ac:dyDescent="0.3">
      <c r="A58" s="3">
        <f>{0;0;1;100;0;FALSE;FALSE;0.075;0;0;FALSE;30}</f>
        <v>0</v>
      </c>
      <c r="B58" s="3" t="b">
        <f>$F$28&gt;=0</f>
        <v>1</v>
      </c>
    </row>
    <row r="59" spans="1:2" x14ac:dyDescent="0.3">
      <c r="B59" s="3">
        <f>{32767;32767;0.000001;0.01;FALSE;FALSE;FALSE;1;2;1;0.0001;TRUE}</f>
        <v>32767</v>
      </c>
    </row>
    <row r="60" spans="1:2" x14ac:dyDescent="0.3">
      <c r="B60" s="3">
        <f>{0;0;1;100;0;FALSE;FALSE;0.075;0;0;FALSE;30}</f>
        <v>0</v>
      </c>
    </row>
  </sheetData>
  <scenarios current="0">
    <scenario name="Самый здоровый" count="12" user="vlflex" comment="Автор: vlflex , 10/10/2022">
      <inputCells r="H23" val="0" numFmtId="1"/>
      <inputCells r="H24" val="3.2" numFmtId="1"/>
      <inputCells r="H25" val="0" numFmtId="1"/>
      <inputCells r="H26" val="0" numFmtId="1"/>
      <inputCells r="H27" val="0" numFmtId="1"/>
      <inputCells r="H29" val="6.14305307729835" numFmtId="1"/>
      <inputCells r="H30" val="7.72230902439307" numFmtId="1"/>
      <inputCells r="H31" val="-9.99999999917733E-07" numFmtId="1"/>
      <inputCells r="H32" val="21.3457599924841" numFmtId="1"/>
      <inputCells r="H34" val="0" numFmtId="1"/>
      <inputCells r="H35" val="20.7347877132313" numFmtId="1"/>
      <inputCells r="H36" val="22.8408796881087" numFmtId="1"/>
    </scenario>
  </scenarios>
  <mergeCells count="15">
    <mergeCell ref="G16:H16"/>
    <mergeCell ref="G17:H17"/>
    <mergeCell ref="G18:H18"/>
    <mergeCell ref="F8:H8"/>
    <mergeCell ref="F9:H9"/>
    <mergeCell ref="F10:H10"/>
    <mergeCell ref="F11:H11"/>
    <mergeCell ref="F12:H12"/>
    <mergeCell ref="F13:H13"/>
    <mergeCell ref="A20:D20"/>
    <mergeCell ref="E20:H20"/>
    <mergeCell ref="J21:J22"/>
    <mergeCell ref="K21:K22"/>
    <mergeCell ref="J23:J24"/>
    <mergeCell ref="K23:K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2022-10-24T05:52:02Z</dcterms:modified>
</cp:coreProperties>
</file>