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График отпусков 2022" sheetId="1" r:id="rId1"/>
    <sheet name="Праздники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AG4" i="1" l="1"/>
  <c r="AH4" i="1" s="1"/>
  <c r="AK11" i="1"/>
  <c r="AL11" i="1"/>
  <c r="AM11" i="1"/>
  <c r="AN11" i="1"/>
  <c r="AO11" i="1"/>
  <c r="AP11" i="1"/>
  <c r="AQ11" i="1"/>
  <c r="AL10" i="1"/>
  <c r="AM10" i="1"/>
  <c r="AN10" i="1"/>
  <c r="AO10" i="1"/>
  <c r="AP10" i="1"/>
  <c r="AQ10" i="1"/>
  <c r="AQ5" i="1"/>
  <c r="AQ6" i="1"/>
  <c r="AQ7" i="1"/>
  <c r="AQ8" i="1"/>
  <c r="AQ9" i="1"/>
  <c r="AP5" i="1"/>
  <c r="AP6" i="1"/>
  <c r="AP7" i="1"/>
  <c r="AP8" i="1"/>
  <c r="AP9" i="1"/>
  <c r="AO5" i="1"/>
  <c r="AO6" i="1"/>
  <c r="AO7" i="1"/>
  <c r="AO8" i="1"/>
  <c r="AO9" i="1"/>
  <c r="AN5" i="1"/>
  <c r="AN6" i="1"/>
  <c r="AN7" i="1"/>
  <c r="AN8" i="1"/>
  <c r="AN9" i="1"/>
  <c r="AM5" i="1"/>
  <c r="AM6" i="1"/>
  <c r="AM7" i="1"/>
  <c r="AM8" i="1"/>
  <c r="AM9" i="1"/>
  <c r="AL4" i="1"/>
  <c r="AL5" i="1"/>
  <c r="AL6" i="1"/>
  <c r="AL7" i="1"/>
  <c r="AL8" i="1"/>
  <c r="AL9" i="1"/>
  <c r="AK5" i="1"/>
  <c r="AK6" i="1"/>
  <c r="AK7" i="1"/>
  <c r="AK8" i="1"/>
  <c r="AK9" i="1"/>
  <c r="AK10" i="1"/>
  <c r="AQ4" i="1"/>
  <c r="AP4" i="1"/>
  <c r="AO4" i="1"/>
  <c r="AN4" i="1"/>
  <c r="AM4" i="1"/>
  <c r="AK4" i="1"/>
  <c r="AN12" i="1"/>
  <c r="AM12" i="1"/>
  <c r="AL12" i="1"/>
  <c r="AK12" i="1"/>
  <c r="AH11" i="1"/>
  <c r="AH10" i="1"/>
  <c r="AH8" i="1"/>
  <c r="AH7" i="1"/>
  <c r="AH6" i="1"/>
  <c r="AH5" i="1"/>
  <c r="AG5" i="1"/>
  <c r="AG6" i="1"/>
  <c r="AG7" i="1"/>
  <c r="AG8" i="1"/>
  <c r="AG9" i="1"/>
  <c r="AH9" i="1" s="1"/>
  <c r="AG10" i="1"/>
  <c r="AG11" i="1"/>
  <c r="D5" i="1" l="1"/>
  <c r="D6" i="1"/>
  <c r="D7" i="1"/>
  <c r="D8" i="1"/>
  <c r="D9" i="1"/>
  <c r="H9" i="1" s="1"/>
  <c r="D10" i="1"/>
  <c r="D11" i="1"/>
  <c r="D4" i="1"/>
  <c r="M3" i="1"/>
  <c r="O3" i="1"/>
  <c r="H5" i="1" l="1"/>
  <c r="L5" i="1" s="1"/>
  <c r="H8" i="1"/>
  <c r="L8" i="1" s="1"/>
  <c r="H11" i="1"/>
  <c r="L11" i="1" s="1"/>
  <c r="H7" i="1"/>
  <c r="L7" i="1" s="1"/>
  <c r="H10" i="1"/>
  <c r="H6" i="1"/>
  <c r="H4" i="1"/>
  <c r="L9" i="1"/>
  <c r="P9" i="1" s="1"/>
  <c r="P5" i="1" l="1"/>
  <c r="L6" i="1"/>
  <c r="P6" i="1" s="1"/>
  <c r="L10" i="1"/>
  <c r="P8" i="1"/>
  <c r="T8" i="1" s="1"/>
  <c r="P7" i="1"/>
  <c r="T7" i="1" s="1"/>
  <c r="P11" i="1"/>
  <c r="T11" i="1" s="1"/>
  <c r="L4" i="1"/>
  <c r="P4" i="1" s="1"/>
  <c r="T9" i="1"/>
  <c r="X9" i="1" s="1"/>
  <c r="AB9" i="1" s="1"/>
  <c r="P10" i="1" l="1"/>
  <c r="T10" i="1" s="1"/>
  <c r="X10" i="1" s="1"/>
  <c r="AB10" i="1" s="1"/>
  <c r="T6" i="1"/>
  <c r="X6" i="1" s="1"/>
  <c r="X11" i="1"/>
  <c r="AB11" i="1" s="1"/>
  <c r="X7" i="1"/>
  <c r="AB7" i="1" s="1"/>
  <c r="T5" i="1"/>
  <c r="X5" i="1" s="1"/>
  <c r="AB5" i="1" s="1"/>
  <c r="X8" i="1"/>
  <c r="AB8" i="1" s="1"/>
  <c r="T4" i="1"/>
  <c r="X4" i="1" s="1"/>
  <c r="AB4" i="1" s="1"/>
  <c r="AB6" i="1" l="1"/>
</calcChain>
</file>

<file path=xl/sharedStrings.xml><?xml version="1.0" encoding="utf-8"?>
<sst xmlns="http://schemas.openxmlformats.org/spreadsheetml/2006/main" count="50" uniqueCount="50">
  <si>
    <t>- дата начала года</t>
  </si>
  <si>
    <t>Сотрудник</t>
  </si>
  <si>
    <t>Должность</t>
  </si>
  <si>
    <t>Начало года</t>
  </si>
  <si>
    <t>Столбец1</t>
  </si>
  <si>
    <t>Дата конца1</t>
  </si>
  <si>
    <t>Столбец2</t>
  </si>
  <si>
    <t>Дата начала2</t>
  </si>
  <si>
    <t>Дата конца2</t>
  </si>
  <si>
    <t>Дата начала4</t>
  </si>
  <si>
    <t>Дата конца4</t>
  </si>
  <si>
    <t>Сторудник 1</t>
  </si>
  <si>
    <t>Сторудник 2</t>
  </si>
  <si>
    <t>Сторудник 3</t>
  </si>
  <si>
    <t>Сторудник 4</t>
  </si>
  <si>
    <t>Сторудник 5</t>
  </si>
  <si>
    <t>Сторудник 6</t>
  </si>
  <si>
    <t>Сторудник 7</t>
  </si>
  <si>
    <t>Сторудник 8</t>
  </si>
  <si>
    <t>Продолжительность1, дней</t>
  </si>
  <si>
    <t>Нерабочие дни 2022</t>
  </si>
  <si>
    <t>Продолжительность2, дней</t>
  </si>
  <si>
    <t>Стоблец3</t>
  </si>
  <si>
    <t>Продолжительность3, дней</t>
  </si>
  <si>
    <t>Стоблец4</t>
  </si>
  <si>
    <t>Положено за год</t>
  </si>
  <si>
    <t>Израсходовано за год</t>
  </si>
  <si>
    <t>Осталось</t>
  </si>
  <si>
    <t>Продолжительность4, дней</t>
  </si>
  <si>
    <t>Стоблец5</t>
  </si>
  <si>
    <t>Дата начала5</t>
  </si>
  <si>
    <t>Продолжительность5, дней</t>
  </si>
  <si>
    <t>Дата конца5</t>
  </si>
  <si>
    <t>Стоблец6</t>
  </si>
  <si>
    <t>Дата начала6</t>
  </si>
  <si>
    <t>Продолжительность6, дней</t>
  </si>
  <si>
    <t>Дата конца6</t>
  </si>
  <si>
    <t>Стоблец7</t>
  </si>
  <si>
    <t>Дата начала7</t>
  </si>
  <si>
    <t>Продолжительность7, дней</t>
  </si>
  <si>
    <t>Дата конца7</t>
  </si>
  <si>
    <t>Продолж. отпуска с учетом праздников 
(не удалять ячейки, используются в графике!)</t>
  </si>
  <si>
    <t>Часть1</t>
  </si>
  <si>
    <t>Часть2</t>
  </si>
  <si>
    <t>Часть3</t>
  </si>
  <si>
    <t>Часть4</t>
  </si>
  <si>
    <t>Часть5</t>
  </si>
  <si>
    <t>Часть6</t>
  </si>
  <si>
    <t>Часть7</t>
  </si>
  <si>
    <t>Дата начала1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</si>
</sst>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8"/>
      <color rgb="FFA6A6A6"/>
      <name val="Arial"/>
      <family val="2"/>
      <charset val="204"/>
    </font>
    <font>
      <sz val="8"/>
      <color rgb="FFA6A6A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  <xf numFmtId="14" fontId="1" fillId="0" borderId="1" xfId="0" applyNumberFormat="1" applyFont="1" applyBorder="1"/>
    <xf numFmtId="14" fontId="0" fillId="0" borderId="0" xfId="0" applyNumberFormat="1"/>
    <xf numFmtId="0" fontId="1" fillId="0" borderId="1" xfId="0" applyFont="1" applyBorder="1" applyAlignment="1">
      <alignment wrapText="1"/>
    </xf>
    <xf numFmtId="0" fontId="3" fillId="0" borderId="2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'График отпусков 2022'!$D$3</c:f>
              <c:strCache>
                <c:ptCount val="1"/>
                <c:pt idx="0">
                  <c:v>Столбец1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'График отпусков 2022'!$A$4:$A$11</c:f>
              <c:strCache>
                <c:ptCount val="8"/>
                <c:pt idx="0">
                  <c:v>Сторудник 1</c:v>
                </c:pt>
                <c:pt idx="1">
                  <c:v>Сторудник 2</c:v>
                </c:pt>
                <c:pt idx="2">
                  <c:v>Сторудник 3</c:v>
                </c:pt>
                <c:pt idx="3">
                  <c:v>Сторудник 4</c:v>
                </c:pt>
                <c:pt idx="4">
                  <c:v>Сторудник 5</c:v>
                </c:pt>
                <c:pt idx="5">
                  <c:v>Сторудник 6</c:v>
                </c:pt>
                <c:pt idx="6">
                  <c:v>Сторудник 7</c:v>
                </c:pt>
                <c:pt idx="7">
                  <c:v>Сторудник 8</c:v>
                </c:pt>
              </c:strCache>
            </c:strRef>
          </c:cat>
          <c:val>
            <c:numRef>
              <c:f>'График отпусков 2022'!$D$4:$D$11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'График отпусков 2022'!$F$3</c:f>
              <c:strCache>
                <c:ptCount val="1"/>
                <c:pt idx="0">
                  <c:v>Продолжительность1, дней</c:v>
                </c:pt>
              </c:strCache>
            </c:strRef>
          </c:tx>
          <c:spPr>
            <a:solidFill>
              <a:srgbClr val="FFFF0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'График отпусков 2022'!$A$4:$A$11</c:f>
              <c:strCache>
                <c:ptCount val="8"/>
                <c:pt idx="0">
                  <c:v>Сторудник 1</c:v>
                </c:pt>
                <c:pt idx="1">
                  <c:v>Сторудник 2</c:v>
                </c:pt>
                <c:pt idx="2">
                  <c:v>Сторудник 3</c:v>
                </c:pt>
                <c:pt idx="3">
                  <c:v>Сторудник 4</c:v>
                </c:pt>
                <c:pt idx="4">
                  <c:v>Сторудник 5</c:v>
                </c:pt>
                <c:pt idx="5">
                  <c:v>Сторудник 6</c:v>
                </c:pt>
                <c:pt idx="6">
                  <c:v>Сторудник 7</c:v>
                </c:pt>
                <c:pt idx="7">
                  <c:v>Сторудник 8</c:v>
                </c:pt>
              </c:strCache>
            </c:strRef>
          </c:cat>
          <c:val>
            <c:numRef>
              <c:f>'График отпусков 2022'!$AK$4:$AK$11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</c:ser>
        <c:ser>
          <c:idx val="2"/>
          <c:order val="2"/>
          <c:tx>
            <c:strRef>
              <c:f>'График отпусков 2022'!$H$3</c:f>
              <c:strCache>
                <c:ptCount val="1"/>
                <c:pt idx="0">
                  <c:v>Столбец2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'График отпусков 2022'!$A$4:$A$11</c:f>
              <c:strCache>
                <c:ptCount val="8"/>
                <c:pt idx="0">
                  <c:v>Сторудник 1</c:v>
                </c:pt>
                <c:pt idx="1">
                  <c:v>Сторудник 2</c:v>
                </c:pt>
                <c:pt idx="2">
                  <c:v>Сторудник 3</c:v>
                </c:pt>
                <c:pt idx="3">
                  <c:v>Сторудник 4</c:v>
                </c:pt>
                <c:pt idx="4">
                  <c:v>Сторудник 5</c:v>
                </c:pt>
                <c:pt idx="5">
                  <c:v>Сторудник 6</c:v>
                </c:pt>
                <c:pt idx="6">
                  <c:v>Сторудник 7</c:v>
                </c:pt>
                <c:pt idx="7">
                  <c:v>Сторудник 8</c:v>
                </c:pt>
              </c:strCache>
            </c:strRef>
          </c:cat>
          <c:val>
            <c:numRef>
              <c:f>'График отпусков 2022'!$H$4:$H$11</c:f>
              <c:numCache>
                <c:formatCode>General</c:formatCode>
                <c:ptCount val="8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</c:numCache>
            </c:numRef>
          </c:val>
        </c:ser>
        <c:ser>
          <c:idx val="3"/>
          <c:order val="3"/>
          <c:tx>
            <c:strRef>
              <c:f>'График отпусков 2022'!$J$3</c:f>
              <c:strCache>
                <c:ptCount val="1"/>
                <c:pt idx="0">
                  <c:v>Продолжительность2, дней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ysClr val="windowText" lastClr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'График отпусков 2022'!$A$4:$A$11</c:f>
              <c:strCache>
                <c:ptCount val="8"/>
                <c:pt idx="0">
                  <c:v>Сторудник 1</c:v>
                </c:pt>
                <c:pt idx="1">
                  <c:v>Сторудник 2</c:v>
                </c:pt>
                <c:pt idx="2">
                  <c:v>Сторудник 3</c:v>
                </c:pt>
                <c:pt idx="3">
                  <c:v>Сторудник 4</c:v>
                </c:pt>
                <c:pt idx="4">
                  <c:v>Сторудник 5</c:v>
                </c:pt>
                <c:pt idx="5">
                  <c:v>Сторудник 6</c:v>
                </c:pt>
                <c:pt idx="6">
                  <c:v>Сторудник 7</c:v>
                </c:pt>
                <c:pt idx="7">
                  <c:v>Сторудник 8</c:v>
                </c:pt>
              </c:strCache>
            </c:strRef>
          </c:cat>
          <c:val>
            <c:numRef>
              <c:f>'График отпусков 2022'!$AL$4:$AL$11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'График отпусков 2022'!$L$3</c:f>
              <c:strCache>
                <c:ptCount val="1"/>
                <c:pt idx="0">
                  <c:v>Стоблец3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'График отпусков 2022'!$A$4:$A$11</c:f>
              <c:strCache>
                <c:ptCount val="8"/>
                <c:pt idx="0">
                  <c:v>Сторудник 1</c:v>
                </c:pt>
                <c:pt idx="1">
                  <c:v>Сторудник 2</c:v>
                </c:pt>
                <c:pt idx="2">
                  <c:v>Сторудник 3</c:v>
                </c:pt>
                <c:pt idx="3">
                  <c:v>Сторудник 4</c:v>
                </c:pt>
                <c:pt idx="4">
                  <c:v>Сторудник 5</c:v>
                </c:pt>
                <c:pt idx="5">
                  <c:v>Сторудник 6</c:v>
                </c:pt>
                <c:pt idx="6">
                  <c:v>Сторудник 7</c:v>
                </c:pt>
                <c:pt idx="7">
                  <c:v>Сторудник 8</c:v>
                </c:pt>
              </c:strCache>
            </c:strRef>
          </c:cat>
          <c:val>
            <c:numRef>
              <c:f>'График отпусков 2022'!$L$4:$L$11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</c:ser>
        <c:ser>
          <c:idx val="5"/>
          <c:order val="5"/>
          <c:tx>
            <c:strRef>
              <c:f>'График отпусков 2022'!$N$3</c:f>
              <c:strCache>
                <c:ptCount val="1"/>
                <c:pt idx="0">
                  <c:v>Продолжительность3, дней</c:v>
                </c:pt>
              </c:strCache>
            </c:strRef>
          </c:tx>
          <c:spPr>
            <a:solidFill>
              <a:srgbClr val="00B0F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'График отпусков 2022'!$A$4:$A$11</c:f>
              <c:strCache>
                <c:ptCount val="8"/>
                <c:pt idx="0">
                  <c:v>Сторудник 1</c:v>
                </c:pt>
                <c:pt idx="1">
                  <c:v>Сторудник 2</c:v>
                </c:pt>
                <c:pt idx="2">
                  <c:v>Сторудник 3</c:v>
                </c:pt>
                <c:pt idx="3">
                  <c:v>Сторудник 4</c:v>
                </c:pt>
                <c:pt idx="4">
                  <c:v>Сторудник 5</c:v>
                </c:pt>
                <c:pt idx="5">
                  <c:v>Сторудник 6</c:v>
                </c:pt>
                <c:pt idx="6">
                  <c:v>Сторудник 7</c:v>
                </c:pt>
                <c:pt idx="7">
                  <c:v>Сторудник 8</c:v>
                </c:pt>
              </c:strCache>
            </c:strRef>
          </c:cat>
          <c:val>
            <c:numRef>
              <c:f>'График отпусков 2022'!$AM$4:$AM$11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</c:ser>
        <c:ser>
          <c:idx val="6"/>
          <c:order val="6"/>
          <c:tx>
            <c:strRef>
              <c:f>'График отпусков 2022'!$P$3</c:f>
              <c:strCache>
                <c:ptCount val="1"/>
                <c:pt idx="0">
                  <c:v>Стоблец4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'График отпусков 2022'!$A$4:$A$11</c:f>
              <c:strCache>
                <c:ptCount val="8"/>
                <c:pt idx="0">
                  <c:v>Сторудник 1</c:v>
                </c:pt>
                <c:pt idx="1">
                  <c:v>Сторудник 2</c:v>
                </c:pt>
                <c:pt idx="2">
                  <c:v>Сторудник 3</c:v>
                </c:pt>
                <c:pt idx="3">
                  <c:v>Сторудник 4</c:v>
                </c:pt>
                <c:pt idx="4">
                  <c:v>Сторудник 5</c:v>
                </c:pt>
                <c:pt idx="5">
                  <c:v>Сторудник 6</c:v>
                </c:pt>
                <c:pt idx="6">
                  <c:v>Сторудник 7</c:v>
                </c:pt>
                <c:pt idx="7">
                  <c:v>Сторудник 8</c:v>
                </c:pt>
              </c:strCache>
            </c:strRef>
          </c:cat>
          <c:val>
            <c:numRef>
              <c:f>'График отпусков 2022'!$P$4:$P$11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</c:ser>
        <c:ser>
          <c:idx val="7"/>
          <c:order val="7"/>
          <c:tx>
            <c:strRef>
              <c:f>'График отпусков 2022'!$R$3</c:f>
              <c:strCache>
                <c:ptCount val="1"/>
                <c:pt idx="0">
                  <c:v>Продолжительность4, дней</c:v>
                </c:pt>
              </c:strCache>
            </c:strRef>
          </c:tx>
          <c:spPr>
            <a:solidFill>
              <a:srgbClr val="00B05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'График отпусков 2022'!$A$4:$A$11</c:f>
              <c:strCache>
                <c:ptCount val="8"/>
                <c:pt idx="0">
                  <c:v>Сторудник 1</c:v>
                </c:pt>
                <c:pt idx="1">
                  <c:v>Сторудник 2</c:v>
                </c:pt>
                <c:pt idx="2">
                  <c:v>Сторудник 3</c:v>
                </c:pt>
                <c:pt idx="3">
                  <c:v>Сторудник 4</c:v>
                </c:pt>
                <c:pt idx="4">
                  <c:v>Сторудник 5</c:v>
                </c:pt>
                <c:pt idx="5">
                  <c:v>Сторудник 6</c:v>
                </c:pt>
                <c:pt idx="6">
                  <c:v>Сторудник 7</c:v>
                </c:pt>
                <c:pt idx="7">
                  <c:v>Сторудник 8</c:v>
                </c:pt>
              </c:strCache>
            </c:strRef>
          </c:cat>
          <c:val>
            <c:numRef>
              <c:f>'График отпусков 2022'!$AN$4:$AN$11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</c:ser>
        <c:ser>
          <c:idx val="8"/>
          <c:order val="8"/>
          <c:tx>
            <c:strRef>
              <c:f>'График отпусков 2022'!$T$3</c:f>
              <c:strCache>
                <c:ptCount val="1"/>
                <c:pt idx="0">
                  <c:v>Стоблец5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'График отпусков 2022'!$A$4:$A$11</c:f>
              <c:strCache>
                <c:ptCount val="8"/>
                <c:pt idx="0">
                  <c:v>Сторудник 1</c:v>
                </c:pt>
                <c:pt idx="1">
                  <c:v>Сторудник 2</c:v>
                </c:pt>
                <c:pt idx="2">
                  <c:v>Сторудник 3</c:v>
                </c:pt>
                <c:pt idx="3">
                  <c:v>Сторудник 4</c:v>
                </c:pt>
                <c:pt idx="4">
                  <c:v>Сторудник 5</c:v>
                </c:pt>
                <c:pt idx="5">
                  <c:v>Сторудник 6</c:v>
                </c:pt>
                <c:pt idx="6">
                  <c:v>Сторудник 7</c:v>
                </c:pt>
                <c:pt idx="7">
                  <c:v>Сторудник 8</c:v>
                </c:pt>
              </c:strCache>
            </c:strRef>
          </c:cat>
          <c:val>
            <c:numRef>
              <c:f>'График отпусков 2022'!$T$4:$T$11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</c:ser>
        <c:ser>
          <c:idx val="9"/>
          <c:order val="9"/>
          <c:tx>
            <c:strRef>
              <c:f>'График отпусков 2022'!$V$3</c:f>
              <c:strCache>
                <c:ptCount val="1"/>
                <c:pt idx="0">
                  <c:v>Продолжительность5,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'График отпусков 2022'!$A$4:$A$11</c:f>
              <c:strCache>
                <c:ptCount val="8"/>
                <c:pt idx="0">
                  <c:v>Сторудник 1</c:v>
                </c:pt>
                <c:pt idx="1">
                  <c:v>Сторудник 2</c:v>
                </c:pt>
                <c:pt idx="2">
                  <c:v>Сторудник 3</c:v>
                </c:pt>
                <c:pt idx="3">
                  <c:v>Сторудник 4</c:v>
                </c:pt>
                <c:pt idx="4">
                  <c:v>Сторудник 5</c:v>
                </c:pt>
                <c:pt idx="5">
                  <c:v>Сторудник 6</c:v>
                </c:pt>
                <c:pt idx="6">
                  <c:v>Сторудник 7</c:v>
                </c:pt>
                <c:pt idx="7">
                  <c:v>Сторудник 8</c:v>
                </c:pt>
              </c:strCache>
            </c:strRef>
          </c:cat>
          <c:val>
            <c:numRef>
              <c:f>'График отпусков 2022'!$AO$4:$AO$11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</c:ser>
        <c:ser>
          <c:idx val="10"/>
          <c:order val="10"/>
          <c:tx>
            <c:strRef>
              <c:f>'График отпусков 2022'!$X$3</c:f>
              <c:strCache>
                <c:ptCount val="1"/>
                <c:pt idx="0">
                  <c:v>Стоблец6</c:v>
                </c:pt>
              </c:strCache>
            </c:strRef>
          </c:tx>
          <c:spPr>
            <a:noFill/>
          </c:spPr>
          <c:invertIfNegative val="0"/>
          <c:cat>
            <c:strRef>
              <c:f>'График отпусков 2022'!$A$4:$A$11</c:f>
              <c:strCache>
                <c:ptCount val="8"/>
                <c:pt idx="0">
                  <c:v>Сторудник 1</c:v>
                </c:pt>
                <c:pt idx="1">
                  <c:v>Сторудник 2</c:v>
                </c:pt>
                <c:pt idx="2">
                  <c:v>Сторудник 3</c:v>
                </c:pt>
                <c:pt idx="3">
                  <c:v>Сторудник 4</c:v>
                </c:pt>
                <c:pt idx="4">
                  <c:v>Сторудник 5</c:v>
                </c:pt>
                <c:pt idx="5">
                  <c:v>Сторудник 6</c:v>
                </c:pt>
                <c:pt idx="6">
                  <c:v>Сторудник 7</c:v>
                </c:pt>
                <c:pt idx="7">
                  <c:v>Сторудник 8</c:v>
                </c:pt>
              </c:strCache>
            </c:strRef>
          </c:cat>
          <c:val>
            <c:numRef>
              <c:f>'График отпусков 2022'!$X$4:$X$11</c:f>
              <c:numCache>
                <c:formatCode>General</c:formatCode>
                <c:ptCount val="8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</c:numCache>
            </c:numRef>
          </c:val>
        </c:ser>
        <c:ser>
          <c:idx val="11"/>
          <c:order val="11"/>
          <c:tx>
            <c:strRef>
              <c:f>'График отпусков 2022'!$Z$3</c:f>
              <c:strCache>
                <c:ptCount val="1"/>
                <c:pt idx="0">
                  <c:v>Продолжительность6,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'График отпусков 2022'!$A$4:$A$11</c:f>
              <c:strCache>
                <c:ptCount val="8"/>
                <c:pt idx="0">
                  <c:v>Сторудник 1</c:v>
                </c:pt>
                <c:pt idx="1">
                  <c:v>Сторудник 2</c:v>
                </c:pt>
                <c:pt idx="2">
                  <c:v>Сторудник 3</c:v>
                </c:pt>
                <c:pt idx="3">
                  <c:v>Сторудник 4</c:v>
                </c:pt>
                <c:pt idx="4">
                  <c:v>Сторудник 5</c:v>
                </c:pt>
                <c:pt idx="5">
                  <c:v>Сторудник 6</c:v>
                </c:pt>
                <c:pt idx="6">
                  <c:v>Сторудник 7</c:v>
                </c:pt>
                <c:pt idx="7">
                  <c:v>Сторудник 8</c:v>
                </c:pt>
              </c:strCache>
            </c:strRef>
          </c:cat>
          <c:val>
            <c:numRef>
              <c:f>'График отпусков 2022'!$AP$4:$AP$11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</c:ser>
        <c:ser>
          <c:idx val="12"/>
          <c:order val="12"/>
          <c:tx>
            <c:strRef>
              <c:f>'График отпусков 2022'!$AB$3</c:f>
              <c:strCache>
                <c:ptCount val="1"/>
                <c:pt idx="0">
                  <c:v>Стоблец7</c:v>
                </c:pt>
              </c:strCache>
            </c:strRef>
          </c:tx>
          <c:spPr>
            <a:noFill/>
          </c:spPr>
          <c:invertIfNegative val="0"/>
          <c:cat>
            <c:strRef>
              <c:f>'График отпусков 2022'!$A$4:$A$11</c:f>
              <c:strCache>
                <c:ptCount val="8"/>
                <c:pt idx="0">
                  <c:v>Сторудник 1</c:v>
                </c:pt>
                <c:pt idx="1">
                  <c:v>Сторудник 2</c:v>
                </c:pt>
                <c:pt idx="2">
                  <c:v>Сторудник 3</c:v>
                </c:pt>
                <c:pt idx="3">
                  <c:v>Сторудник 4</c:v>
                </c:pt>
                <c:pt idx="4">
                  <c:v>Сторудник 5</c:v>
                </c:pt>
                <c:pt idx="5">
                  <c:v>Сторудник 6</c:v>
                </c:pt>
                <c:pt idx="6">
                  <c:v>Сторудник 7</c:v>
                </c:pt>
                <c:pt idx="7">
                  <c:v>Сторудник 8</c:v>
                </c:pt>
              </c:strCache>
            </c:strRef>
          </c:cat>
          <c:val>
            <c:numRef>
              <c:f>'График отпусков 2022'!$AB$4:$AB$11</c:f>
              <c:numCache>
                <c:formatCode>General</c:formatCode>
                <c:ptCount val="8"/>
                <c:pt idx="0">
                  <c:v>143</c:v>
                </c:pt>
                <c:pt idx="1">
                  <c:v>143</c:v>
                </c:pt>
                <c:pt idx="2">
                  <c:v>143</c:v>
                </c:pt>
                <c:pt idx="3">
                  <c:v>143</c:v>
                </c:pt>
                <c:pt idx="4">
                  <c:v>143</c:v>
                </c:pt>
                <c:pt idx="5">
                  <c:v>143</c:v>
                </c:pt>
                <c:pt idx="6">
                  <c:v>143</c:v>
                </c:pt>
                <c:pt idx="7">
                  <c:v>143</c:v>
                </c:pt>
              </c:numCache>
            </c:numRef>
          </c:val>
        </c:ser>
        <c:ser>
          <c:idx val="13"/>
          <c:order val="13"/>
          <c:tx>
            <c:strRef>
              <c:f>'График отпусков 2022'!$AD$3</c:f>
              <c:strCache>
                <c:ptCount val="1"/>
                <c:pt idx="0">
                  <c:v>Продолжительность7,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'График отпусков 2022'!$A$4:$A$11</c:f>
              <c:strCache>
                <c:ptCount val="8"/>
                <c:pt idx="0">
                  <c:v>Сторудник 1</c:v>
                </c:pt>
                <c:pt idx="1">
                  <c:v>Сторудник 2</c:v>
                </c:pt>
                <c:pt idx="2">
                  <c:v>Сторудник 3</c:v>
                </c:pt>
                <c:pt idx="3">
                  <c:v>Сторудник 4</c:v>
                </c:pt>
                <c:pt idx="4">
                  <c:v>Сторудник 5</c:v>
                </c:pt>
                <c:pt idx="5">
                  <c:v>Сторудник 6</c:v>
                </c:pt>
                <c:pt idx="6">
                  <c:v>Сторудник 7</c:v>
                </c:pt>
                <c:pt idx="7">
                  <c:v>Сторудник 8</c:v>
                </c:pt>
              </c:strCache>
            </c:strRef>
          </c:cat>
          <c:val>
            <c:numRef>
              <c:f>'График отпусков 2022'!$AQ$4:$AQ$11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100"/>
        <c:axId val="476950056"/>
        <c:axId val="476938296"/>
      </c:barChart>
      <c:catAx>
        <c:axId val="476950056"/>
        <c:scaling>
          <c:orientation val="maxMin"/>
        </c:scaling>
        <c:delete val="0"/>
        <c:axPos val="l"/>
        <c:majorGridlines>
          <c:spPr>
            <a:ln w="648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476938296"/>
        <c:crosses val="autoZero"/>
        <c:auto val="1"/>
        <c:lblAlgn val="ctr"/>
        <c:lblOffset val="100"/>
        <c:noMultiLvlLbl val="0"/>
      </c:catAx>
      <c:valAx>
        <c:axId val="476938296"/>
        <c:scaling>
          <c:orientation val="minMax"/>
          <c:min val="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[$-419]mmmm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476950056"/>
        <c:crosses val="autoZero"/>
        <c:crossBetween val="between"/>
        <c:majorUnit val="3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9525</xdr:rowOff>
    </xdr:from>
    <xdr:to>
      <xdr:col>17</xdr:col>
      <xdr:colOff>880407</xdr:colOff>
      <xdr:row>24</xdr:row>
      <xdr:rowOff>126644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0;&#1085;&#1072;&#1089;&#1090;&#1072;&#1089;&#1080;&#1103;/Downloads/table_2_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афик отпусков 2016 год"/>
      <sheetName val="Праздники"/>
    </sheetNames>
    <sheetDataSet>
      <sheetData sheetId="0">
        <row r="8">
          <cell r="D8" t="str">
            <v>Столбец1</v>
          </cell>
          <cell r="F8" t="str">
            <v>Продолжи- тельность1, дней</v>
          </cell>
          <cell r="H8" t="str">
            <v>Столбец2</v>
          </cell>
          <cell r="J8" t="str">
            <v>Продолжи- тельность2, дней</v>
          </cell>
          <cell r="L8" t="str">
            <v>Столбец6</v>
          </cell>
          <cell r="M8" t="str">
            <v>Дата начала3</v>
          </cell>
          <cell r="N8" t="str">
            <v>Продолжи- тельность3, дней</v>
          </cell>
          <cell r="O8" t="str">
            <v>Дата конца3</v>
          </cell>
          <cell r="P8" t="str">
            <v>Столбец10</v>
          </cell>
          <cell r="R8" t="str">
            <v>Продолжи- тельность4, дней</v>
          </cell>
        </row>
        <row r="9">
          <cell r="A9" t="str">
            <v>Сотрудник 1</v>
          </cell>
          <cell r="D9">
            <v>5</v>
          </cell>
          <cell r="H9">
            <v>29</v>
          </cell>
          <cell r="L9">
            <v>61</v>
          </cell>
          <cell r="P9">
            <v>183</v>
          </cell>
          <cell r="AA9">
            <v>16</v>
          </cell>
          <cell r="AB9">
            <v>11</v>
          </cell>
          <cell r="AC9">
            <v>6</v>
          </cell>
          <cell r="AD9">
            <v>5</v>
          </cell>
        </row>
        <row r="10">
          <cell r="A10" t="str">
            <v>Сотрудник 2</v>
          </cell>
          <cell r="D10">
            <v>-42369</v>
          </cell>
          <cell r="H10" t="str">
            <v/>
          </cell>
          <cell r="L10" t="str">
            <v/>
          </cell>
          <cell r="P10" t="str">
            <v/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</row>
        <row r="11">
          <cell r="A11" t="str">
            <v>Сотрудник 3</v>
          </cell>
          <cell r="D11">
            <v>-42369</v>
          </cell>
          <cell r="H11" t="str">
            <v/>
          </cell>
          <cell r="L11" t="str">
            <v/>
          </cell>
          <cell r="P11" t="str">
            <v/>
          </cell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</row>
        <row r="12">
          <cell r="A12" t="str">
            <v>Сотрудник 4</v>
          </cell>
          <cell r="D12">
            <v>-42369</v>
          </cell>
          <cell r="H12" t="str">
            <v/>
          </cell>
          <cell r="L12" t="str">
            <v/>
          </cell>
          <cell r="P12" t="str">
            <v/>
          </cell>
          <cell r="AA12" t="str">
            <v/>
          </cell>
          <cell r="AB12" t="str">
            <v/>
          </cell>
          <cell r="AC12" t="str">
            <v/>
          </cell>
          <cell r="AD12" t="str">
            <v/>
          </cell>
        </row>
        <row r="13">
          <cell r="A13" t="str">
            <v>Сотрудник 5</v>
          </cell>
          <cell r="D13">
            <v>-42369</v>
          </cell>
          <cell r="H13" t="str">
            <v/>
          </cell>
          <cell r="L13" t="str">
            <v/>
          </cell>
          <cell r="P13" t="str">
            <v/>
          </cell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</row>
        <row r="14">
          <cell r="A14" t="str">
            <v>Сотрудник 6</v>
          </cell>
          <cell r="D14">
            <v>-42369</v>
          </cell>
          <cell r="H14" t="str">
            <v/>
          </cell>
          <cell r="L14" t="str">
            <v/>
          </cell>
          <cell r="P14" t="str">
            <v/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</row>
        <row r="15">
          <cell r="A15" t="str">
            <v>Сотрудник 7</v>
          </cell>
          <cell r="D15">
            <v>-42369</v>
          </cell>
          <cell r="H15" t="str">
            <v/>
          </cell>
          <cell r="L15" t="str">
            <v/>
          </cell>
          <cell r="P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</row>
        <row r="16">
          <cell r="A16" t="str">
            <v>Сотрудник 8</v>
          </cell>
          <cell r="D16">
            <v>-42369</v>
          </cell>
          <cell r="H16" t="str">
            <v/>
          </cell>
          <cell r="L16" t="str">
            <v/>
          </cell>
          <cell r="P16" t="str">
            <v/>
          </cell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</row>
        <row r="17">
          <cell r="D17">
            <v>-42369</v>
          </cell>
          <cell r="H17" t="str">
            <v/>
          </cell>
          <cell r="L17" t="str">
            <v/>
          </cell>
          <cell r="P17" t="str">
            <v/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"/>
  <sheetViews>
    <sheetView tabSelected="1" topLeftCell="B1" zoomScale="85" zoomScaleNormal="86" workbookViewId="0">
      <selection activeCell="K6" sqref="K6"/>
    </sheetView>
  </sheetViews>
  <sheetFormatPr defaultRowHeight="15.75" x14ac:dyDescent="0.25"/>
  <cols>
    <col min="1" max="1" width="13.85546875" style="1" customWidth="1"/>
    <col min="2" max="2" width="18.85546875" style="1" customWidth="1"/>
    <col min="3" max="3" width="13.28515625" style="1" customWidth="1"/>
    <col min="4" max="4" width="10.42578125" style="1" customWidth="1"/>
    <col min="5" max="5" width="14.140625" style="1" customWidth="1"/>
    <col min="6" max="6" width="22.140625" style="1" customWidth="1"/>
    <col min="7" max="7" width="12.7109375" style="1" customWidth="1"/>
    <col min="8" max="8" width="10.42578125" style="1" customWidth="1"/>
    <col min="9" max="9" width="13.7109375" style="1" customWidth="1"/>
    <col min="10" max="10" width="22.28515625" style="1" customWidth="1"/>
    <col min="11" max="11" width="12.7109375" style="1" customWidth="1"/>
    <col min="12" max="12" width="10.140625" style="1" customWidth="1"/>
    <col min="13" max="13" width="13.28515625" style="1" customWidth="1"/>
    <col min="14" max="14" width="22.28515625" style="1" customWidth="1"/>
    <col min="15" max="15" width="12.7109375" style="1" customWidth="1"/>
    <col min="16" max="16" width="10.7109375" style="1" customWidth="1"/>
    <col min="17" max="17" width="14" style="1" customWidth="1"/>
    <col min="18" max="18" width="22.7109375" style="1" customWidth="1"/>
    <col min="19" max="19" width="12.85546875" style="1" customWidth="1"/>
    <col min="20" max="20" width="18.85546875" style="1" customWidth="1"/>
    <col min="21" max="21" width="23" style="1" customWidth="1"/>
    <col min="22" max="22" width="22.28515625" style="1" customWidth="1"/>
    <col min="23" max="23" width="13.28515625" style="1" customWidth="1"/>
    <col min="24" max="24" width="10.28515625" style="1" customWidth="1"/>
    <col min="25" max="25" width="13.5703125" style="1" customWidth="1"/>
    <col min="26" max="26" width="22.140625" style="1" customWidth="1"/>
    <col min="27" max="27" width="12.7109375" style="1" customWidth="1"/>
    <col min="28" max="28" width="12.5703125" style="1" customWidth="1"/>
    <col min="29" max="29" width="14" style="1" customWidth="1"/>
    <col min="30" max="30" width="22.28515625" style="1" customWidth="1"/>
    <col min="31" max="31" width="13" style="1" customWidth="1"/>
    <col min="32" max="32" width="13.28515625" style="1" customWidth="1"/>
    <col min="33" max="33" width="16.140625" style="1" customWidth="1"/>
    <col min="34" max="34" width="10.5703125" style="1" customWidth="1"/>
    <col min="35" max="16384" width="9.140625" style="1"/>
  </cols>
  <sheetData>
    <row r="1" spans="1:43" ht="16.5" customHeight="1" x14ac:dyDescent="0.25">
      <c r="A1" s="2">
        <v>44562</v>
      </c>
      <c r="B1" s="1" t="s">
        <v>0</v>
      </c>
    </row>
    <row r="2" spans="1:43" ht="28.5" customHeight="1" x14ac:dyDescent="0.25">
      <c r="AK2" s="10" t="s">
        <v>41</v>
      </c>
      <c r="AL2" s="11"/>
      <c r="AM2" s="11"/>
      <c r="AN2" s="11"/>
      <c r="AO2" s="11"/>
      <c r="AP2" s="11"/>
      <c r="AQ2" s="12"/>
    </row>
    <row r="3" spans="1:43" ht="31.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49</v>
      </c>
      <c r="F3" s="6" t="s">
        <v>19</v>
      </c>
      <c r="G3" s="3" t="s">
        <v>5</v>
      </c>
      <c r="H3" s="3" t="s">
        <v>6</v>
      </c>
      <c r="I3" s="3" t="s">
        <v>7</v>
      </c>
      <c r="J3" s="6" t="s">
        <v>21</v>
      </c>
      <c r="K3" s="3" t="s">
        <v>8</v>
      </c>
      <c r="L3" s="3" t="s">
        <v>22</v>
      </c>
      <c r="M3" s="3" t="str">
        <f>'[1]График отпусков 2016 год'!M8</f>
        <v>Дата начала3</v>
      </c>
      <c r="N3" s="6" t="s">
        <v>23</v>
      </c>
      <c r="O3" s="3" t="str">
        <f>'[1]График отпусков 2016 год'!O8</f>
        <v>Дата конца3</v>
      </c>
      <c r="P3" s="3" t="s">
        <v>24</v>
      </c>
      <c r="Q3" s="3" t="s">
        <v>9</v>
      </c>
      <c r="R3" s="6" t="s">
        <v>28</v>
      </c>
      <c r="S3" s="3" t="s">
        <v>10</v>
      </c>
      <c r="T3" s="3" t="s">
        <v>29</v>
      </c>
      <c r="U3" s="3" t="s">
        <v>30</v>
      </c>
      <c r="V3" s="6" t="s">
        <v>31</v>
      </c>
      <c r="W3" s="3" t="s">
        <v>32</v>
      </c>
      <c r="X3" s="3" t="s">
        <v>33</v>
      </c>
      <c r="Y3" s="3" t="s">
        <v>34</v>
      </c>
      <c r="Z3" s="6" t="s">
        <v>35</v>
      </c>
      <c r="AA3" s="3" t="s">
        <v>36</v>
      </c>
      <c r="AB3" s="3" t="s">
        <v>37</v>
      </c>
      <c r="AC3" s="3" t="s">
        <v>38</v>
      </c>
      <c r="AD3" s="6" t="s">
        <v>39</v>
      </c>
      <c r="AE3" s="3" t="s">
        <v>40</v>
      </c>
      <c r="AF3" s="6" t="s">
        <v>25</v>
      </c>
      <c r="AG3" s="6" t="s">
        <v>26</v>
      </c>
      <c r="AH3" s="6" t="s">
        <v>27</v>
      </c>
      <c r="AK3" s="8" t="s">
        <v>42</v>
      </c>
      <c r="AL3" s="8" t="s">
        <v>43</v>
      </c>
      <c r="AM3" s="8" t="s">
        <v>44</v>
      </c>
      <c r="AN3" s="8" t="s">
        <v>45</v>
      </c>
      <c r="AO3" s="8" t="s">
        <v>46</v>
      </c>
      <c r="AP3" s="8" t="s">
        <v>47</v>
      </c>
      <c r="AQ3" s="8" t="s">
        <v>48</v>
      </c>
    </row>
    <row r="4" spans="1:43" x14ac:dyDescent="0.25">
      <c r="A4" s="3" t="s">
        <v>11</v>
      </c>
      <c r="B4" s="3"/>
      <c r="C4" s="4">
        <v>44562</v>
      </c>
      <c r="D4" s="3">
        <f>IF(MONTH(E4)&gt;2,E4-C4+2,E4-C4+1)</f>
        <v>1</v>
      </c>
      <c r="E4" s="4">
        <v>44562</v>
      </c>
      <c r="F4" s="13">
        <v>9</v>
      </c>
      <c r="G4" s="4">
        <v>44570</v>
      </c>
      <c r="H4" s="3">
        <f>IF(AND(I4-$C4&gt;0,F4&gt;0),I4-$C4-D4-(G4 -E4),"")</f>
        <v>44</v>
      </c>
      <c r="I4" s="4">
        <v>44615</v>
      </c>
      <c r="J4" s="3">
        <v>1</v>
      </c>
      <c r="K4" s="4">
        <v>44615</v>
      </c>
      <c r="L4" s="3">
        <f>IF(AND(M4-$C4&gt;0,F4&gt;0,J4&gt;0),M4-$C4-$D4-(G4-E4)-$H4-(K4-I4)-1,"")</f>
        <v>10</v>
      </c>
      <c r="M4" s="4">
        <v>44626</v>
      </c>
      <c r="N4" s="3">
        <v>3</v>
      </c>
      <c r="O4" s="4">
        <v>44628</v>
      </c>
      <c r="P4" s="3">
        <f>IF(AND(Q4-$C4&gt;0,F4&gt;0,J4&gt;0,N4&gt;0),Q4-$C4-$D4-(G4-E4)-$H4-(K4-I4)-L4-(O4-M4)-2,"")</f>
        <v>53</v>
      </c>
      <c r="Q4" s="4">
        <v>44682</v>
      </c>
      <c r="R4" s="3">
        <v>3</v>
      </c>
      <c r="S4" s="4">
        <v>44684</v>
      </c>
      <c r="T4" s="3">
        <f>IF(AND(U4-$C4&gt;0,F4&gt;0,J4&gt;0,N4&gt;0,R4&gt;0),U4-$C4-$D4-(G4-E4)-$H4-(K4-I4)-L4-(O4-M4)-P4-(S4-Q4)-3,"")</f>
        <v>3</v>
      </c>
      <c r="U4" s="4">
        <v>44688</v>
      </c>
      <c r="V4" s="3">
        <v>4</v>
      </c>
      <c r="W4" s="4">
        <v>44691</v>
      </c>
      <c r="X4" s="3">
        <f>IF(AND(Y4-$C4&gt;0,F4&gt;0,J4&gt;0,N4&gt;0,R4&gt;0,V4&gt;0),Y4-$C4-$D4-(G4-E4)-$H4-(K4-I4)-L4-(O4-M4)-P4-(S4-Q4)-T4-(W4-U4)-4,"")</f>
        <v>31</v>
      </c>
      <c r="Y4" s="4">
        <v>44723</v>
      </c>
      <c r="Z4" s="3">
        <v>3</v>
      </c>
      <c r="AA4" s="4">
        <v>44725</v>
      </c>
      <c r="AB4" s="3">
        <f>IF(AND(AC4-$C4&gt;0,F4&gt;0,J4&gt;0,N4&gt;0,R4&gt;0,V4&gt;0,Z4&gt;0),AC4-$C4-$D4-(G4-E4)-$H4-(K4-I4)-L4-(O4-M4)-P4-(S4-Q4)-T4-(W4-U4)-X4-(AA4-Y4)-5,"")</f>
        <v>143</v>
      </c>
      <c r="AC4" s="4">
        <v>44869</v>
      </c>
      <c r="AD4" s="3">
        <v>3</v>
      </c>
      <c r="AE4" s="4">
        <v>44871</v>
      </c>
      <c r="AF4" s="3">
        <v>28</v>
      </c>
      <c r="AG4" s="3">
        <f>F4+J4+N4+R4+V4+Z4+AD4</f>
        <v>26</v>
      </c>
      <c r="AH4" s="3">
        <f>AF4-AG4</f>
        <v>2</v>
      </c>
      <c r="AK4" s="9">
        <f>IF(G4-E4&gt;0,G4-E4+1,"")</f>
        <v>9</v>
      </c>
      <c r="AL4" s="9" t="str">
        <f>IF(K4-I4&gt;0,K4-I4+1,"")</f>
        <v/>
      </c>
      <c r="AM4" s="9">
        <f>IF(O4-M4&gt;0,O4-M4+1,"")</f>
        <v>3</v>
      </c>
      <c r="AN4" s="9">
        <f>IF(S4-Q4&gt;0,S4-Q4+1,"")</f>
        <v>3</v>
      </c>
      <c r="AO4" s="9">
        <f>IF(W4-U4&gt;0,W4-U4+1,"")</f>
        <v>4</v>
      </c>
      <c r="AP4" s="9">
        <f>IF(AA4-Y4&gt;0,AA4-Y4+1,"")</f>
        <v>3</v>
      </c>
      <c r="AQ4" s="9">
        <f>IF(AE4-AC4&gt;0,AE4-AC4+1,"")</f>
        <v>3</v>
      </c>
    </row>
    <row r="5" spans="1:43" x14ac:dyDescent="0.25">
      <c r="A5" s="3" t="s">
        <v>12</v>
      </c>
      <c r="B5" s="3"/>
      <c r="C5" s="4">
        <v>44562</v>
      </c>
      <c r="D5" s="3">
        <f t="shared" ref="D5:D11" si="0">IF(MONTH(E5)&gt;2,E5-C5+2,E5-C5+1)</f>
        <v>1</v>
      </c>
      <c r="E5" s="4">
        <v>44562</v>
      </c>
      <c r="F5" s="3">
        <v>9</v>
      </c>
      <c r="G5" s="4">
        <v>44570</v>
      </c>
      <c r="H5" s="3">
        <f t="shared" ref="H5:H11" si="1">IF(AND(I5-$C5&gt;0,F5&gt;0),I5-$C5-D5-(G5 -E5),"")</f>
        <v>44</v>
      </c>
      <c r="I5" s="4">
        <v>44615</v>
      </c>
      <c r="J5" s="3">
        <v>1</v>
      </c>
      <c r="K5" s="4">
        <v>44615</v>
      </c>
      <c r="L5" s="3">
        <f t="shared" ref="L5:L11" si="2">IF(AND(M5-$C5&gt;0,F5&gt;0,J5&gt;0),M5-$C5-$D5-(G5-E5)-$H5-(K5-I5)-1,"")</f>
        <v>10</v>
      </c>
      <c r="M5" s="4">
        <v>44626</v>
      </c>
      <c r="N5" s="3">
        <v>3</v>
      </c>
      <c r="O5" s="4">
        <v>44628</v>
      </c>
      <c r="P5" s="3">
        <f t="shared" ref="P5:P11" si="3">IF(AND(Q5-$C5&gt;0,F5&gt;0,J5&gt;0,N5&gt;0),Q5-$C5-$D5-(G5-E5)-$H5-(K5-I5)-L5-(O5-M5)-2,"")</f>
        <v>53</v>
      </c>
      <c r="Q5" s="4">
        <v>44682</v>
      </c>
      <c r="R5" s="3">
        <v>3</v>
      </c>
      <c r="S5" s="4">
        <v>44684</v>
      </c>
      <c r="T5" s="3">
        <f t="shared" ref="T5:T11" si="4">IF(AND(U5-$C5&gt;0,F5&gt;0,J5&gt;0,N5&gt;0,R5&gt;0),U5-$C5-$D5-(G5-E5)-$H5-(K5-I5)-L5-(O5-M5)-P5-(S5-Q5)-3,"")</f>
        <v>3</v>
      </c>
      <c r="U5" s="4">
        <v>44688</v>
      </c>
      <c r="V5" s="3">
        <v>4</v>
      </c>
      <c r="W5" s="4">
        <v>44691</v>
      </c>
      <c r="X5" s="3">
        <f t="shared" ref="X5:X11" si="5">IF(AND(Y5-$C5&gt;0,F5&gt;0,J5&gt;0,N5&gt;0,R5&gt;0,V5&gt;0),Y5-$C5-$D5-(G5-E5)-$H5-(K5-I5)-L5-(O5-M5)-P5-(S5-Q5)-T5-(W5-U5)-4,"")</f>
        <v>31</v>
      </c>
      <c r="Y5" s="4">
        <v>44723</v>
      </c>
      <c r="Z5" s="3">
        <v>3</v>
      </c>
      <c r="AA5" s="4">
        <v>44725</v>
      </c>
      <c r="AB5" s="3">
        <f t="shared" ref="AB5:AB11" si="6">IF(AND(AC5-$C5&gt;0,F5&gt;0,J5&gt;0,N5&gt;0,R5&gt;0,V5&gt;0,Z5&gt;0),AC5-$C5-$D5-(G5-E5)-$H5-(K5-I5)-L5-(O5-M5)-P5-(S5-Q5)-T5-(W5-U5)-X5-(AA5-Y5)-5,"")</f>
        <v>143</v>
      </c>
      <c r="AC5" s="4">
        <v>44869</v>
      </c>
      <c r="AD5" s="3">
        <v>3</v>
      </c>
      <c r="AE5" s="4">
        <v>44871</v>
      </c>
      <c r="AF5" s="3">
        <v>28</v>
      </c>
      <c r="AG5" s="3">
        <f t="shared" ref="AG5:AG11" si="7">F5+J5+N5+R5+V5+Z5+AD5</f>
        <v>26</v>
      </c>
      <c r="AH5" s="3">
        <f t="shared" ref="AH5:AH11" si="8">AF5-AG5</f>
        <v>2</v>
      </c>
      <c r="AK5" s="9">
        <f>IF(G5-E5&gt;0,G5-E5+1,"")</f>
        <v>9</v>
      </c>
      <c r="AL5" s="9" t="str">
        <f>IF(K5-I5&gt;0,K5-I5+1,"")</f>
        <v/>
      </c>
      <c r="AM5" s="9">
        <f>IF(O5-M5&gt;0,O5-M5+1,"")</f>
        <v>3</v>
      </c>
      <c r="AN5" s="9">
        <f>IF(S5-Q5&gt;0,S5-Q5+1,"")</f>
        <v>3</v>
      </c>
      <c r="AO5" s="9">
        <f>IF(W5-U5&gt;0,W5-U5+1,"")</f>
        <v>4</v>
      </c>
      <c r="AP5" s="9">
        <f>IF(AA5-Y5&gt;0,AA5-Y5+1,"")</f>
        <v>3</v>
      </c>
      <c r="AQ5" s="9">
        <f>IF(AE5-AC5&gt;0,AE5-AC5+1,"")</f>
        <v>3</v>
      </c>
    </row>
    <row r="6" spans="1:43" x14ac:dyDescent="0.25">
      <c r="A6" s="3" t="s">
        <v>13</v>
      </c>
      <c r="B6" s="3"/>
      <c r="C6" s="4">
        <v>44562</v>
      </c>
      <c r="D6" s="3">
        <f t="shared" si="0"/>
        <v>1</v>
      </c>
      <c r="E6" s="4">
        <v>44562</v>
      </c>
      <c r="F6" s="3">
        <v>9</v>
      </c>
      <c r="G6" s="4">
        <v>44570</v>
      </c>
      <c r="H6" s="3">
        <f t="shared" si="1"/>
        <v>44</v>
      </c>
      <c r="I6" s="4">
        <v>44615</v>
      </c>
      <c r="J6" s="3">
        <v>1</v>
      </c>
      <c r="K6" s="4">
        <v>44615</v>
      </c>
      <c r="L6" s="3">
        <f t="shared" si="2"/>
        <v>10</v>
      </c>
      <c r="M6" s="4">
        <v>44626</v>
      </c>
      <c r="N6" s="3">
        <v>3</v>
      </c>
      <c r="O6" s="4">
        <v>44628</v>
      </c>
      <c r="P6" s="3">
        <f t="shared" si="3"/>
        <v>53</v>
      </c>
      <c r="Q6" s="4">
        <v>44682</v>
      </c>
      <c r="R6" s="3">
        <v>3</v>
      </c>
      <c r="S6" s="4">
        <v>44684</v>
      </c>
      <c r="T6" s="3">
        <f t="shared" si="4"/>
        <v>3</v>
      </c>
      <c r="U6" s="4">
        <v>44688</v>
      </c>
      <c r="V6" s="3">
        <v>4</v>
      </c>
      <c r="W6" s="4">
        <v>44691</v>
      </c>
      <c r="X6" s="3">
        <f t="shared" si="5"/>
        <v>31</v>
      </c>
      <c r="Y6" s="4">
        <v>44723</v>
      </c>
      <c r="Z6" s="3">
        <v>3</v>
      </c>
      <c r="AA6" s="4">
        <v>44725</v>
      </c>
      <c r="AB6" s="3">
        <f t="shared" si="6"/>
        <v>143</v>
      </c>
      <c r="AC6" s="4">
        <v>44869</v>
      </c>
      <c r="AD6" s="3">
        <v>3</v>
      </c>
      <c r="AE6" s="4">
        <v>44871</v>
      </c>
      <c r="AF6" s="3">
        <v>28</v>
      </c>
      <c r="AG6" s="3">
        <f t="shared" si="7"/>
        <v>26</v>
      </c>
      <c r="AH6" s="3">
        <f t="shared" si="8"/>
        <v>2</v>
      </c>
      <c r="AK6" s="9">
        <f>IF(G6-E6&gt;0,G6-E6+1,"")</f>
        <v>9</v>
      </c>
      <c r="AL6" s="9" t="str">
        <f>IF(K6-I6&gt;0,K6-I6+1,"")</f>
        <v/>
      </c>
      <c r="AM6" s="9">
        <f>IF(O6-M6&gt;0,O6-M6+1,"")</f>
        <v>3</v>
      </c>
      <c r="AN6" s="9">
        <f>IF(S6-Q6&gt;0,S6-Q6+1,"")</f>
        <v>3</v>
      </c>
      <c r="AO6" s="9">
        <f>IF(W6-U6&gt;0,W6-U6+1,"")</f>
        <v>4</v>
      </c>
      <c r="AP6" s="9">
        <f>IF(AA6-Y6&gt;0,AA6-Y6+1,"")</f>
        <v>3</v>
      </c>
      <c r="AQ6" s="9">
        <f>IF(AE6-AC6&gt;0,AE6-AC6+1,"")</f>
        <v>3</v>
      </c>
    </row>
    <row r="7" spans="1:43" x14ac:dyDescent="0.25">
      <c r="A7" s="3" t="s">
        <v>14</v>
      </c>
      <c r="B7" s="3"/>
      <c r="C7" s="4">
        <v>44562</v>
      </c>
      <c r="D7" s="3">
        <f t="shared" si="0"/>
        <v>1</v>
      </c>
      <c r="E7" s="4">
        <v>44562</v>
      </c>
      <c r="F7" s="3">
        <v>9</v>
      </c>
      <c r="G7" s="4">
        <v>44570</v>
      </c>
      <c r="H7" s="3">
        <f t="shared" si="1"/>
        <v>44</v>
      </c>
      <c r="I7" s="4">
        <v>44615</v>
      </c>
      <c r="J7" s="3">
        <v>1</v>
      </c>
      <c r="K7" s="4">
        <v>44615</v>
      </c>
      <c r="L7" s="3">
        <f t="shared" si="2"/>
        <v>10</v>
      </c>
      <c r="M7" s="4">
        <v>44626</v>
      </c>
      <c r="N7" s="3">
        <v>3</v>
      </c>
      <c r="O7" s="4">
        <v>44628</v>
      </c>
      <c r="P7" s="3">
        <f t="shared" si="3"/>
        <v>53</v>
      </c>
      <c r="Q7" s="4">
        <v>44682</v>
      </c>
      <c r="R7" s="3">
        <v>3</v>
      </c>
      <c r="S7" s="4">
        <v>44684</v>
      </c>
      <c r="T7" s="3">
        <f t="shared" si="4"/>
        <v>3</v>
      </c>
      <c r="U7" s="4">
        <v>44688</v>
      </c>
      <c r="V7" s="3">
        <v>4</v>
      </c>
      <c r="W7" s="4">
        <v>44691</v>
      </c>
      <c r="X7" s="3">
        <f t="shared" si="5"/>
        <v>31</v>
      </c>
      <c r="Y7" s="4">
        <v>44723</v>
      </c>
      <c r="Z7" s="3">
        <v>3</v>
      </c>
      <c r="AA7" s="4">
        <v>44725</v>
      </c>
      <c r="AB7" s="3">
        <f t="shared" si="6"/>
        <v>143</v>
      </c>
      <c r="AC7" s="4">
        <v>44869</v>
      </c>
      <c r="AD7" s="3">
        <v>3</v>
      </c>
      <c r="AE7" s="4">
        <v>44871</v>
      </c>
      <c r="AF7" s="3">
        <v>28</v>
      </c>
      <c r="AG7" s="3">
        <f t="shared" si="7"/>
        <v>26</v>
      </c>
      <c r="AH7" s="3">
        <f t="shared" si="8"/>
        <v>2</v>
      </c>
      <c r="AK7" s="9">
        <f>IF(G7-E7&gt;0,G7-E7+1,"")</f>
        <v>9</v>
      </c>
      <c r="AL7" s="9" t="str">
        <f>IF(K7-I7&gt;0,K7-I7+1,"")</f>
        <v/>
      </c>
      <c r="AM7" s="9">
        <f>IF(O7-M7&gt;0,O7-M7+1,"")</f>
        <v>3</v>
      </c>
      <c r="AN7" s="9">
        <f>IF(S7-Q7&gt;0,S7-Q7+1,"")</f>
        <v>3</v>
      </c>
      <c r="AO7" s="9">
        <f>IF(W7-U7&gt;0,W7-U7+1,"")</f>
        <v>4</v>
      </c>
      <c r="AP7" s="9">
        <f>IF(AA7-Y7&gt;0,AA7-Y7+1,"")</f>
        <v>3</v>
      </c>
      <c r="AQ7" s="9">
        <f>IF(AE7-AC7&gt;0,AE7-AC7+1,"")</f>
        <v>3</v>
      </c>
    </row>
    <row r="8" spans="1:43" x14ac:dyDescent="0.25">
      <c r="A8" s="3" t="s">
        <v>15</v>
      </c>
      <c r="B8" s="3"/>
      <c r="C8" s="4">
        <v>44562</v>
      </c>
      <c r="D8" s="3">
        <f t="shared" si="0"/>
        <v>1</v>
      </c>
      <c r="E8" s="4">
        <v>44562</v>
      </c>
      <c r="F8" s="3">
        <v>9</v>
      </c>
      <c r="G8" s="4">
        <v>44570</v>
      </c>
      <c r="H8" s="3">
        <f t="shared" si="1"/>
        <v>44</v>
      </c>
      <c r="I8" s="4">
        <v>44615</v>
      </c>
      <c r="J8" s="3">
        <v>1</v>
      </c>
      <c r="K8" s="4">
        <v>44615</v>
      </c>
      <c r="L8" s="3">
        <f t="shared" si="2"/>
        <v>10</v>
      </c>
      <c r="M8" s="4">
        <v>44626</v>
      </c>
      <c r="N8" s="3">
        <v>3</v>
      </c>
      <c r="O8" s="4">
        <v>44628</v>
      </c>
      <c r="P8" s="3">
        <f t="shared" si="3"/>
        <v>53</v>
      </c>
      <c r="Q8" s="4">
        <v>44682</v>
      </c>
      <c r="R8" s="3">
        <v>3</v>
      </c>
      <c r="S8" s="4">
        <v>44684</v>
      </c>
      <c r="T8" s="3">
        <f t="shared" si="4"/>
        <v>3</v>
      </c>
      <c r="U8" s="4">
        <v>44688</v>
      </c>
      <c r="V8" s="3">
        <v>4</v>
      </c>
      <c r="W8" s="4">
        <v>44691</v>
      </c>
      <c r="X8" s="3">
        <f t="shared" si="5"/>
        <v>31</v>
      </c>
      <c r="Y8" s="4">
        <v>44723</v>
      </c>
      <c r="Z8" s="3">
        <v>3</v>
      </c>
      <c r="AA8" s="4">
        <v>44725</v>
      </c>
      <c r="AB8" s="3">
        <f t="shared" si="6"/>
        <v>143</v>
      </c>
      <c r="AC8" s="4">
        <v>44869</v>
      </c>
      <c r="AD8" s="3">
        <v>3</v>
      </c>
      <c r="AE8" s="4">
        <v>44871</v>
      </c>
      <c r="AF8" s="3">
        <v>28</v>
      </c>
      <c r="AG8" s="3">
        <f t="shared" si="7"/>
        <v>26</v>
      </c>
      <c r="AH8" s="3">
        <f t="shared" si="8"/>
        <v>2</v>
      </c>
      <c r="AK8" s="9">
        <f>IF(G8-E8&gt;0,G8-E8+1,"")</f>
        <v>9</v>
      </c>
      <c r="AL8" s="9" t="str">
        <f>IF(K8-I8&gt;0,K8-I8+1,"")</f>
        <v/>
      </c>
      <c r="AM8" s="9">
        <f>IF(O8-M8&gt;0,O8-M8+1,"")</f>
        <v>3</v>
      </c>
      <c r="AN8" s="9">
        <f>IF(S8-Q8&gt;0,S8-Q8+1,"")</f>
        <v>3</v>
      </c>
      <c r="AO8" s="9">
        <f>IF(W8-U8&gt;0,W8-U8+1,"")</f>
        <v>4</v>
      </c>
      <c r="AP8" s="9">
        <f>IF(AA8-Y8&gt;0,AA8-Y8+1,"")</f>
        <v>3</v>
      </c>
      <c r="AQ8" s="9">
        <f>IF(AE8-AC8&gt;0,AE8-AC8+1,"")</f>
        <v>3</v>
      </c>
    </row>
    <row r="9" spans="1:43" x14ac:dyDescent="0.25">
      <c r="A9" s="3" t="s">
        <v>16</v>
      </c>
      <c r="B9" s="3"/>
      <c r="C9" s="4">
        <v>44562</v>
      </c>
      <c r="D9" s="3">
        <f t="shared" si="0"/>
        <v>1</v>
      </c>
      <c r="E9" s="4">
        <v>44562</v>
      </c>
      <c r="F9" s="3">
        <v>9</v>
      </c>
      <c r="G9" s="4">
        <v>44570</v>
      </c>
      <c r="H9" s="3">
        <f t="shared" si="1"/>
        <v>44</v>
      </c>
      <c r="I9" s="4">
        <v>44615</v>
      </c>
      <c r="J9" s="3">
        <v>1</v>
      </c>
      <c r="K9" s="4">
        <v>44615</v>
      </c>
      <c r="L9" s="3">
        <f t="shared" si="2"/>
        <v>10</v>
      </c>
      <c r="M9" s="4">
        <v>44626</v>
      </c>
      <c r="N9" s="3">
        <v>3</v>
      </c>
      <c r="O9" s="4">
        <v>44628</v>
      </c>
      <c r="P9" s="3">
        <f t="shared" si="3"/>
        <v>53</v>
      </c>
      <c r="Q9" s="4">
        <v>44682</v>
      </c>
      <c r="R9" s="3">
        <v>3</v>
      </c>
      <c r="S9" s="4">
        <v>44684</v>
      </c>
      <c r="T9" s="3">
        <f t="shared" si="4"/>
        <v>3</v>
      </c>
      <c r="U9" s="4">
        <v>44688</v>
      </c>
      <c r="V9" s="3">
        <v>4</v>
      </c>
      <c r="W9" s="4">
        <v>44691</v>
      </c>
      <c r="X9" s="3">
        <f t="shared" si="5"/>
        <v>31</v>
      </c>
      <c r="Y9" s="4">
        <v>44723</v>
      </c>
      <c r="Z9" s="3">
        <v>3</v>
      </c>
      <c r="AA9" s="4">
        <v>44725</v>
      </c>
      <c r="AB9" s="3">
        <f t="shared" si="6"/>
        <v>143</v>
      </c>
      <c r="AC9" s="4">
        <v>44869</v>
      </c>
      <c r="AD9" s="3">
        <v>3</v>
      </c>
      <c r="AE9" s="4">
        <v>44871</v>
      </c>
      <c r="AF9" s="3">
        <v>28</v>
      </c>
      <c r="AG9" s="3">
        <f t="shared" si="7"/>
        <v>26</v>
      </c>
      <c r="AH9" s="3">
        <f t="shared" si="8"/>
        <v>2</v>
      </c>
      <c r="AK9" s="9">
        <f>IF(G9-E9&gt;0,G9-E9+1,"")</f>
        <v>9</v>
      </c>
      <c r="AL9" s="9" t="str">
        <f>IF(K9-I9&gt;0,K9-I9+1,"")</f>
        <v/>
      </c>
      <c r="AM9" s="9">
        <f>IF(O9-M9&gt;0,O9-M9+1,"")</f>
        <v>3</v>
      </c>
      <c r="AN9" s="9">
        <f>IF(S9-Q9&gt;0,S9-Q9+1,"")</f>
        <v>3</v>
      </c>
      <c r="AO9" s="9">
        <f>IF(W9-U9&gt;0,W9-U9+1,"")</f>
        <v>4</v>
      </c>
      <c r="AP9" s="9">
        <f>IF(AA9-Y9&gt;0,AA9-Y9+1,"")</f>
        <v>3</v>
      </c>
      <c r="AQ9" s="9">
        <f>IF(AE9-AC9&gt;0,AE9-AC9+1,"")</f>
        <v>3</v>
      </c>
    </row>
    <row r="10" spans="1:43" x14ac:dyDescent="0.25">
      <c r="A10" s="3" t="s">
        <v>17</v>
      </c>
      <c r="B10" s="3"/>
      <c r="C10" s="4">
        <v>44562</v>
      </c>
      <c r="D10" s="3">
        <f t="shared" si="0"/>
        <v>1</v>
      </c>
      <c r="E10" s="4">
        <v>44562</v>
      </c>
      <c r="F10" s="3">
        <v>9</v>
      </c>
      <c r="G10" s="4">
        <v>44570</v>
      </c>
      <c r="H10" s="3">
        <f t="shared" si="1"/>
        <v>44</v>
      </c>
      <c r="I10" s="4">
        <v>44615</v>
      </c>
      <c r="J10" s="3">
        <v>1</v>
      </c>
      <c r="K10" s="4">
        <v>44615</v>
      </c>
      <c r="L10" s="3">
        <f t="shared" si="2"/>
        <v>10</v>
      </c>
      <c r="M10" s="4">
        <v>44626</v>
      </c>
      <c r="N10" s="3">
        <v>3</v>
      </c>
      <c r="O10" s="4">
        <v>44628</v>
      </c>
      <c r="P10" s="3">
        <f t="shared" si="3"/>
        <v>53</v>
      </c>
      <c r="Q10" s="4">
        <v>44682</v>
      </c>
      <c r="R10" s="3">
        <v>3</v>
      </c>
      <c r="S10" s="4">
        <v>44684</v>
      </c>
      <c r="T10" s="3">
        <f t="shared" si="4"/>
        <v>3</v>
      </c>
      <c r="U10" s="4">
        <v>44688</v>
      </c>
      <c r="V10" s="3">
        <v>4</v>
      </c>
      <c r="W10" s="4">
        <v>44691</v>
      </c>
      <c r="X10" s="3">
        <f t="shared" si="5"/>
        <v>31</v>
      </c>
      <c r="Y10" s="4">
        <v>44723</v>
      </c>
      <c r="Z10" s="3">
        <v>3</v>
      </c>
      <c r="AA10" s="4">
        <v>44725</v>
      </c>
      <c r="AB10" s="3">
        <f t="shared" si="6"/>
        <v>143</v>
      </c>
      <c r="AC10" s="4">
        <v>44869</v>
      </c>
      <c r="AD10" s="3">
        <v>3</v>
      </c>
      <c r="AE10" s="4">
        <v>44871</v>
      </c>
      <c r="AF10" s="3">
        <v>28</v>
      </c>
      <c r="AG10" s="3">
        <f t="shared" si="7"/>
        <v>26</v>
      </c>
      <c r="AH10" s="3">
        <f t="shared" si="8"/>
        <v>2</v>
      </c>
      <c r="AK10" s="9">
        <f>IF(G10-E10&gt;0,G10-E10+1,"")</f>
        <v>9</v>
      </c>
      <c r="AL10" s="9" t="str">
        <f>IF(K10-I10&gt;0,K10-I10+1,"")</f>
        <v/>
      </c>
      <c r="AM10" s="9">
        <f>IF(O10-M10&gt;0,O10-M10+1,"")</f>
        <v>3</v>
      </c>
      <c r="AN10" s="9">
        <f>IF(S10-Q10&gt;0,S10-Q10+1,"")</f>
        <v>3</v>
      </c>
      <c r="AO10" s="9">
        <f>IF(W10-U10&gt;0,W10-U10+1,"")</f>
        <v>4</v>
      </c>
      <c r="AP10" s="9">
        <f>IF(AA10-Y10&gt;0,AA10-Y10+1,"")</f>
        <v>3</v>
      </c>
      <c r="AQ10" s="9">
        <f>IF(AE10-AC10&gt;0,AE10-AC10+1,"")</f>
        <v>3</v>
      </c>
    </row>
    <row r="11" spans="1:43" x14ac:dyDescent="0.25">
      <c r="A11" s="3" t="s">
        <v>18</v>
      </c>
      <c r="B11" s="3"/>
      <c r="C11" s="4">
        <v>44562</v>
      </c>
      <c r="D11" s="3">
        <f t="shared" si="0"/>
        <v>1</v>
      </c>
      <c r="E11" s="4">
        <v>44562</v>
      </c>
      <c r="F11" s="3">
        <v>9</v>
      </c>
      <c r="G11" s="4">
        <v>44570</v>
      </c>
      <c r="H11" s="3">
        <f t="shared" si="1"/>
        <v>44</v>
      </c>
      <c r="I11" s="4">
        <v>44615</v>
      </c>
      <c r="J11" s="3">
        <v>1</v>
      </c>
      <c r="K11" s="4">
        <v>44615</v>
      </c>
      <c r="L11" s="3">
        <f t="shared" si="2"/>
        <v>10</v>
      </c>
      <c r="M11" s="4">
        <v>44626</v>
      </c>
      <c r="N11" s="3">
        <v>3</v>
      </c>
      <c r="O11" s="4">
        <v>44628</v>
      </c>
      <c r="P11" s="3">
        <f t="shared" si="3"/>
        <v>53</v>
      </c>
      <c r="Q11" s="4">
        <v>44682</v>
      </c>
      <c r="R11" s="3">
        <v>3</v>
      </c>
      <c r="S11" s="4">
        <v>44684</v>
      </c>
      <c r="T11" s="3">
        <f t="shared" si="4"/>
        <v>3</v>
      </c>
      <c r="U11" s="4">
        <v>44688</v>
      </c>
      <c r="V11" s="3">
        <v>4</v>
      </c>
      <c r="W11" s="4">
        <v>44691</v>
      </c>
      <c r="X11" s="3">
        <f t="shared" si="5"/>
        <v>31</v>
      </c>
      <c r="Y11" s="4">
        <v>44723</v>
      </c>
      <c r="Z11" s="3">
        <v>3</v>
      </c>
      <c r="AA11" s="4">
        <v>44725</v>
      </c>
      <c r="AB11" s="3">
        <f t="shared" si="6"/>
        <v>143</v>
      </c>
      <c r="AC11" s="4">
        <v>44869</v>
      </c>
      <c r="AD11" s="3">
        <v>3</v>
      </c>
      <c r="AE11" s="4">
        <v>44871</v>
      </c>
      <c r="AF11" s="3">
        <v>28</v>
      </c>
      <c r="AG11" s="3">
        <f t="shared" si="7"/>
        <v>26</v>
      </c>
      <c r="AH11" s="3">
        <f t="shared" si="8"/>
        <v>2</v>
      </c>
      <c r="AK11" s="9">
        <f>IF(G11-E11&gt;0,G11-E11+1,"")</f>
        <v>9</v>
      </c>
      <c r="AL11" s="9" t="str">
        <f>IF(K11-I11&gt;0,K11-I11+1,"")</f>
        <v/>
      </c>
      <c r="AM11" s="9">
        <f>IF(O11-M11&gt;0,O11-M11+1,"")</f>
        <v>3</v>
      </c>
      <c r="AN11" s="9">
        <f>IF(S11-Q11&gt;0,S11-Q11+1,"")</f>
        <v>3</v>
      </c>
      <c r="AO11" s="9">
        <f>IF(W11-U11&gt;0,W11-U11+1,"")</f>
        <v>4</v>
      </c>
      <c r="AP11" s="9">
        <f>IF(AA11-Y11&gt;0,AA11-Y11+1,"")</f>
        <v>3</v>
      </c>
      <c r="AQ11" s="9">
        <f>IF(AE11-AC11&gt;0,AE11-AC11+1,"")</f>
        <v>3</v>
      </c>
    </row>
    <row r="12" spans="1:43" x14ac:dyDescent="0.25">
      <c r="AK12" s="7" t="str">
        <f>IF([1]!Таблица1[[#This Row],[Дата конца1]]-[1]!Таблица1[[#This Row],[Дата начала1]]&gt;0,[1]!Таблица1[[#This Row],[Дата конца1]]-[1]!Таблица1[[#This Row],[Дата начала1]]+1,"")</f>
        <v/>
      </c>
      <c r="AL12" s="7" t="str">
        <f>IF([1]!Таблица1[[#This Row],[Дата конца2]]-[1]!Таблица1[[#This Row],[Дата начала2]]&gt;0,[1]!Таблица1[[#This Row],[Дата конца2]]-[1]!Таблица1[[#This Row],[Дата начала2]]+1,"")</f>
        <v/>
      </c>
      <c r="AM12" s="7" t="str">
        <f>IF([1]!Таблица1[[#This Row],[Дата конца3]]-[1]!Таблица1[[#This Row],[Дата начала3]]&gt;0,[1]!Таблица1[[#This Row],[Дата конца3]]-[1]!Таблица1[[#This Row],[Дата начала3]]+1,"")</f>
        <v/>
      </c>
      <c r="AN12" s="7" t="str">
        <f>IF([1]!Таблица1[[#This Row],[Дата конца4]]-[1]!Таблица1[[#This Row],[Дата начала4]]&gt;0,[1]!Таблица1[[#This Row],[Дата конца4]]-[1]!Таблица1[[#This Row],[Дата начала4]]+1,"")</f>
        <v/>
      </c>
    </row>
  </sheetData>
  <mergeCells count="1">
    <mergeCell ref="AK2:AQ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topLeftCell="A8" workbookViewId="0">
      <selection activeCell="A25" sqref="A25"/>
    </sheetView>
  </sheetViews>
  <sheetFormatPr defaultRowHeight="15" x14ac:dyDescent="0.25"/>
  <cols>
    <col min="1" max="1" width="16" customWidth="1"/>
  </cols>
  <sheetData>
    <row r="1" spans="1:1" x14ac:dyDescent="0.25">
      <c r="A1" t="s">
        <v>20</v>
      </c>
    </row>
    <row r="2" spans="1:1" x14ac:dyDescent="0.25">
      <c r="A2" s="5">
        <v>44562</v>
      </c>
    </row>
    <row r="3" spans="1:1" x14ac:dyDescent="0.25">
      <c r="A3" s="5">
        <v>44563</v>
      </c>
    </row>
    <row r="4" spans="1:1" x14ac:dyDescent="0.25">
      <c r="A4" s="5">
        <v>44564</v>
      </c>
    </row>
    <row r="5" spans="1:1" x14ac:dyDescent="0.25">
      <c r="A5" s="5">
        <v>44565</v>
      </c>
    </row>
    <row r="6" spans="1:1" x14ac:dyDescent="0.25">
      <c r="A6" s="5">
        <v>44566</v>
      </c>
    </row>
    <row r="7" spans="1:1" x14ac:dyDescent="0.25">
      <c r="A7" s="5">
        <v>44567</v>
      </c>
    </row>
    <row r="8" spans="1:1" x14ac:dyDescent="0.25">
      <c r="A8" s="5">
        <v>44568</v>
      </c>
    </row>
    <row r="9" spans="1:1" x14ac:dyDescent="0.25">
      <c r="A9" s="5">
        <v>44569</v>
      </c>
    </row>
    <row r="10" spans="1:1" x14ac:dyDescent="0.25">
      <c r="A10" s="5">
        <v>44570</v>
      </c>
    </row>
    <row r="11" spans="1:1" x14ac:dyDescent="0.25">
      <c r="A11" s="5">
        <v>44615</v>
      </c>
    </row>
    <row r="12" spans="1:1" x14ac:dyDescent="0.25">
      <c r="A12" s="5">
        <v>44626</v>
      </c>
    </row>
    <row r="13" spans="1:1" x14ac:dyDescent="0.25">
      <c r="A13" s="5">
        <v>44627</v>
      </c>
    </row>
    <row r="14" spans="1:1" x14ac:dyDescent="0.25">
      <c r="A14" s="5">
        <v>44628</v>
      </c>
    </row>
    <row r="15" spans="1:1" x14ac:dyDescent="0.25">
      <c r="A15" s="5">
        <v>44682</v>
      </c>
    </row>
    <row r="16" spans="1:1" x14ac:dyDescent="0.25">
      <c r="A16" s="5">
        <v>44683</v>
      </c>
    </row>
    <row r="17" spans="1:1" x14ac:dyDescent="0.25">
      <c r="A17" s="5">
        <v>44684</v>
      </c>
    </row>
    <row r="18" spans="1:1" x14ac:dyDescent="0.25">
      <c r="A18" s="5">
        <v>44688</v>
      </c>
    </row>
    <row r="19" spans="1:1" x14ac:dyDescent="0.25">
      <c r="A19" s="5">
        <v>44689</v>
      </c>
    </row>
    <row r="20" spans="1:1" x14ac:dyDescent="0.25">
      <c r="A20" s="5">
        <v>44690</v>
      </c>
    </row>
    <row r="21" spans="1:1" x14ac:dyDescent="0.25">
      <c r="A21" s="5">
        <v>44691</v>
      </c>
    </row>
    <row r="22" spans="1:1" x14ac:dyDescent="0.25">
      <c r="A22" s="5">
        <v>44723</v>
      </c>
    </row>
    <row r="23" spans="1:1" x14ac:dyDescent="0.25">
      <c r="A23" s="5">
        <v>44724</v>
      </c>
    </row>
    <row r="24" spans="1:1" x14ac:dyDescent="0.25">
      <c r="A24" s="5">
        <v>44725</v>
      </c>
    </row>
    <row r="25" spans="1:1" x14ac:dyDescent="0.25">
      <c r="A25" s="5">
        <v>44869</v>
      </c>
    </row>
    <row r="26" spans="1:1" x14ac:dyDescent="0.25">
      <c r="A26" s="5">
        <v>44870</v>
      </c>
    </row>
    <row r="27" spans="1:1" x14ac:dyDescent="0.25">
      <c r="A27" s="5">
        <v>44871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График отпусков 2022</vt:lpstr>
      <vt:lpstr>Праздники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2022-12-03T21:58:54Z</dcterms:modified>
</cp:coreProperties>
</file>