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71027"/>
</workbook>
</file>

<file path=xl/sharedStrings.xml><?xml version="1.0" encoding="utf-8"?>
<sst xmlns="http://schemas.openxmlformats.org/spreadsheetml/2006/main">
  <si>
    <t>№ квартиры</t>
  </si>
  <si>
    <t>Фамилия квартиросъемщика</t>
  </si>
  <si>
    <t>Авад</t>
  </si>
  <si>
    <t>Ахтарьянов</t>
  </si>
  <si>
    <t>ГАБИДУЛЛИН</t>
  </si>
  <si>
    <t>Габидуллин</t>
  </si>
  <si>
    <t>Гуссамов</t>
  </si>
  <si>
    <t>Ефарова</t>
  </si>
  <si>
    <t>Измайлов</t>
  </si>
  <si>
    <t>Мирзагитова</t>
  </si>
  <si>
    <t>Мохамед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</si>
  <si>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</si>
  <si>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</si>
  <si>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</si>
  <si>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</si>
  <si>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</si>
  <si>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</si>
  <si>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Хакимов</t>
  </si>
  <si>
    <t>Шаймарданов</t>
  </si>
  <si>
    <t>Шаиров</t>
  </si>
  <si>
    <t>Шакиров</t>
  </si>
  <si>
    <t>Шамсутдинов</t>
  </si>
  <si>
    <t>Юмагужин</t>
  </si>
  <si>
    <t>Курапаткин 1</t>
  </si>
  <si>
    <t>Куропаткин 2</t>
  </si>
  <si>
    <t>Курапаткин 3</t>
  </si>
  <si>
    <t>Куропаткин 4</t>
  </si>
  <si>
    <t>Курапаткин 5</t>
  </si>
  <si>
    <t>Куропаткин 6</t>
  </si>
  <si>
    <t>Курапаткин 7</t>
  </si>
  <si>
    <t>Куропаткин 8</t>
  </si>
  <si>
    <t>Курапаткин 9</t>
  </si>
  <si>
    <t>Куропаткин 10</t>
  </si>
  <si>
    <t>Курапаткин 11</t>
  </si>
  <si>
    <t>Куропаткин 12</t>
  </si>
  <si>
    <t>Курапаткин 13</t>
  </si>
  <si>
    <t>Куропаткин 14</t>
  </si>
  <si>
    <t>Курапаткин 15</t>
  </si>
  <si>
    <t>Куропаткин 16</t>
  </si>
  <si>
    <t>Площадь,кв.м</t>
  </si>
  <si>
    <t>Тариф</t>
  </si>
  <si>
    <t>Сумма</t>
  </si>
  <si>
    <t>Срок оплаты</t>
  </si>
  <si>
    <t>Дата оплаты</t>
  </si>
  <si>
    <t>Просрочка</t>
  </si>
  <si>
    <t>Площадь, кв.м.</t>
  </si>
  <si>
    <t>Тариф, руб.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</si>
  <si>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</si>
  <si>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</si>
  <si>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</si>
  <si>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</si>
  <si>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</si>
  <si>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Шамсутдинова</t>
  </si>
  <si>
    <t>Куропаткин 1</t>
  </si>
  <si>
    <t>Куропаткин 3</t>
  </si>
  <si>
    <t>Куропаткин 5</t>
  </si>
  <si>
    <t>Куропаткин 7</t>
  </si>
  <si>
    <t>Куропаткин 9</t>
  </si>
  <si>
    <t>Куропаткин 11</t>
  </si>
  <si>
    <t>Куропаткин 13</t>
  </si>
  <si>
    <t>Куропаткин 15</t>
  </si>
  <si>
    <t>Ср.площ, кв.м.</t>
  </si>
  <si>
    <t>Макс. Просрочка, дней</t>
  </si>
  <si>
    <t>Макс. Сум к оплате, руб.</t>
  </si>
  <si>
    <t>Фамилия квартиросъёмщика</t>
  </si>
  <si>
    <t>Тариф, руб./кв.м.</t>
  </si>
  <si>
    <t>Шаймарданова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</si>
  <si>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</si>
  <si>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</si>
  <si>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</si>
  <si>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</si>
  <si>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=</t>
  </si>
  <si>
    <t>Максимальная сумма, руб.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</si>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</sst>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name val="Times New Roman"/>
      <family val="2"/>
    </font>
    <font>
      <sz val="12"/>
      <name val="Times New Roman"/>
      <family val="2"/>
    </font>
    <font>
      <sz val="11"/>
      <name val="Calibri"/>
      <family val="2"/>
    </font>
    <font>
      <sz val="12"/>
      <name val="Times New Roman"/>
      <family val="2"/>
    </font>
    <font>
      <sz val="11"/>
      <name val="Times New Roman"/>
      <family val="2"/>
    </font>
    <font>
      <sz val="12"/>
      <name val="Times New Roman"/>
      <charset val="204"/>
      <family val="1"/>
    </font>
    <font>
      <sz val="12"/>
      <name val="Times New Roman"/>
      <color rgb="FF282C34"/>
      <charset val="204"/>
      <family val="1"/>
    </font>
    <font>
      <sz val="12"/>
      <name val="Times New Roman"/>
      <family val="2"/>
    </font>
    <font>
      <sz val="11"/>
      <name val="Times New Roman"/>
      <family val="2"/>
    </font>
    <font>
      <sz val="12"/>
      <name val="Times New Roman"/>
      <charset val="204"/>
      <family val="1"/>
    </font>
    <font>
      <sz val="12"/>
      <name val="Times New Roman"/>
      <color rgb="FF282C34"/>
      <charset val="204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21">
    <xf numFmtId="0" fontId="0" fillId="0" borderId="0" xfId="0"/>
    <xf numFmtId="0" applyNumberFormat="1" fontId="1" applyFont="1" fillId="0" applyFill="1" borderId="1" applyBorder="1" applyAlignment="1" xfId="0">
      <alignment vertical="bottom"/>
    </xf>
    <xf numFmtId="0" applyNumberFormat="1" fontId="2" applyFont="1" fillId="0" applyFill="1" borderId="1" applyBorder="1" applyAlignment="1" xfId="0">
      <alignment vertical="bottom"/>
    </xf>
    <xf numFmtId="0" applyNumberFormat="1" fontId="3" applyFont="1" fillId="0" applyFill="1" borderId="1" applyBorder="1" applyAlignment="1" xfId="0">
      <alignment vertical="bottom" horizontal="center"/>
    </xf>
    <xf numFmtId="0" applyNumberFormat="1" fontId="1" applyFont="1" fillId="0" applyFill="1" borderId="1" applyBorder="1" applyAlignment="1" xfId="0">
      <alignment vertical="bottom" horizontal="center"/>
    </xf>
    <xf numFmtId="0" applyNumberFormat="1" fontId="2" applyFont="1" fillId="0" applyFill="1" borderId="1" applyBorder="1" applyAlignment="1" xfId="0">
      <alignment vertical="bottom" horizontal="center"/>
    </xf>
    <xf numFmtId="0" applyNumberFormat="1" fontId="4" applyFont="1" fillId="0" applyFill="1" borderId="2" applyBorder="1" applyAlignment="1" xfId="0">
      <alignment horizontal="center"/>
    </xf>
    <xf numFmtId="0" applyNumberFormat="1" fontId="5" applyFont="1" fillId="0" applyFill="1" borderId="0" applyBorder="1" xfId="0"/>
    <xf numFmtId="0" applyNumberFormat="1" fontId="4" applyFont="1" fillId="0" applyFill="1" borderId="0" applyBorder="1" xfId="0"/>
    <xf numFmtId="0" applyNumberFormat="1" fontId="6" applyFont="1" fillId="0" applyFill="1" borderId="0" applyBorder="1" applyAlignment="1" xfId="0">
      <alignment horizontal="center"/>
    </xf>
    <xf numFmtId="0" applyNumberFormat="1" fontId="7" applyFont="1" fillId="0" applyFill="1" borderId="0" applyBorder="1" applyAlignment="1" xfId="0">
      <alignment horizontal="center"/>
    </xf>
    <xf numFmtId="0" applyNumberFormat="1" fontId="6" applyFont="1" fillId="0" applyFill="1" borderId="0" applyBorder="1" xfId="0"/>
    <xf numFmtId="14" applyNumberFormat="1" fontId="6" applyFont="1" fillId="0" applyFill="1" borderId="0" applyBorder="1" xfId="0"/>
    <xf numFmtId="0" applyNumberFormat="1" fontId="7" applyFont="1" fillId="0" applyFill="1" borderId="0" applyBorder="1" applyAlignment="1" xfId="0">
      <alignment horizontal="left"/>
    </xf>
    <xf numFmtId="0" applyNumberFormat="1" fontId="8" applyFont="1" fillId="0" applyFill="1" borderId="0" applyBorder="1" applyAlignment="1" xfId="0">
      <alignment vertical="center" horizontal="center"/>
    </xf>
    <xf numFmtId="0" applyNumberFormat="1" fontId="0" applyFont="1" fillId="0" applyFill="1" borderId="0" applyBorder="1" applyAlignment="1" xfId="0">
      <alignment vertical="center" horizontal="center"/>
    </xf>
    <xf numFmtId="14" applyNumberFormat="1" fontId="8" applyFont="1" fillId="0" applyFill="1" borderId="0" applyBorder="1" applyAlignment="1" xfId="0">
      <alignment vertical="center" horizontal="center"/>
    </xf>
    <xf numFmtId="0" applyNumberFormat="1" fontId="9" applyFont="1" fillId="0" applyFill="1" borderId="0" applyBorder="1" applyAlignment="1" xfId="0">
      <alignment vertical="center" horizontal="center"/>
    </xf>
    <xf numFmtId="0" applyNumberFormat="1" fontId="10" applyFont="1" fillId="0" applyFill="1" borderId="0" applyBorder="1" applyAlignment="1" xfId="0">
      <alignment horizontal="left"/>
    </xf>
    <xf numFmtId="0" applyNumberFormat="1" fontId="10" applyFont="1" fillId="0" applyFill="1" borderId="0" applyBorder="1" applyAlignment="1" xfId="0">
      <alignment vertical="center" horizontal="center"/>
    </xf>
    <xf numFmtId="0" applyNumberFormat="1" fontId="11" applyFont="1" fillId="0" applyFill="1" borderId="0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 topLeftCell="A1" zoomScale="80" zoomScaleNormal="80">
      <selection activeCell="N37" activeCellId="0" sqref="N37"/>
    </sheetView>
  </sheetViews>
  <sheetFormatPr defaultRowHeight="15" x14ac:dyDescent="0.25" outlineLevelRow="0" outlineLevelCol="0"/>
  <cols>
    <col min="1" max="1" width="12.54296875" customWidth="1"/>
    <col min="2" max="2" width="36.26953125" customWidth="1" bestFit="1"/>
    <col min="3" max="3" width="15.26953125" customWidth="1" bestFit="1"/>
    <col min="4" max="4" width="17.1796875" customWidth="1" bestFit="1"/>
    <col min="5" max="5" width="12.26953125" customWidth="1"/>
    <col min="6" max="6" width="13.08984375" customWidth="1"/>
    <col min="7" max="7" width="13" customWidth="1"/>
    <col min="8" max="8" width="16.36328125" customWidth="1"/>
    <col min="9" max="9" width="19.81640625" customWidth="1" bestFit="1"/>
    <col min="10" max="10" width="12.7265625" customWidth="1" bestFit="1"/>
    <col min="11" max="11" width="11.6328125" customWidth="1" bestFit="1"/>
  </cols>
  <sheetData>
    <row r="1">
      <c r="A1" s="18">
        <v>79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>
      <c r="A2" s="19" t="s">
        <v>0</v>
      </c>
      <c r="B2" s="19" t="s">
        <v>64</v>
      </c>
      <c r="C2" s="19" t="s">
        <v>45</v>
      </c>
      <c r="D2" s="19" t="s">
        <v>65</v>
      </c>
      <c r="E2" s="19" t="s">
        <v>47</v>
      </c>
      <c r="F2" s="19" t="s">
        <v>42</v>
      </c>
      <c r="G2" s="19" t="s">
        <v>43</v>
      </c>
      <c r="H2" s="19" t="s">
        <v>48</v>
      </c>
      <c r="I2" s="19" t="s">
        <v>49</v>
      </c>
      <c r="J2" s="19" t="s">
        <v>50</v>
      </c>
      <c r="K2" s="19" t="s">
        <v>51</v>
      </c>
    </row>
    <row r="3">
      <c r="A3" s="9">
        <v>1</v>
      </c>
      <c r="B3" s="11" t="s">
        <v>2</v>
      </c>
      <c r="C3" s="11">
        <v>70</v>
      </c>
      <c r="D3" s="11">
        <f>$A$1*1.1</f>
        <v>86.9</v>
      </c>
      <c r="E3" s="11">
        <f>C3*D3</f>
        <v>6083</v>
      </c>
      <c r="F3" s="12">
        <v>44813</v>
      </c>
      <c r="G3" s="12">
        <v>44805</v>
      </c>
      <c r="H3" s="11">
        <f>IF(G3&gt;F3,G3-F3,0)</f>
        <v>0</v>
      </c>
      <c r="I3" s="11">
        <v>10</v>
      </c>
      <c r="J3" s="11">
        <f>H3*I3</f>
        <v>0</v>
      </c>
      <c r="K3" s="11">
        <f>E3+J3</f>
        <v>6083</v>
      </c>
    </row>
    <row r="4">
      <c r="A4" s="9">
        <f>A3+1</f>
        <v>2</v>
      </c>
      <c r="B4" s="11" t="s">
        <v>3</v>
      </c>
      <c r="C4" s="11">
        <f>C3-0.5</f>
        <v>69.5</v>
      </c>
      <c r="D4" s="11">
        <f>$D$3</f>
        <v>86.9</v>
      </c>
      <c r="E4" s="11">
        <f>C4*D4</f>
        <v>6039.55</v>
      </c>
      <c r="F4" s="12">
        <f>F3</f>
        <v>44813</v>
      </c>
      <c r="G4" s="12">
        <f>G3+1</f>
        <v>44806</v>
      </c>
      <c r="H4" s="11">
        <f>IF(G4&gt;F4,G4-F4,0)</f>
        <v>0</v>
      </c>
      <c r="I4" s="11">
        <f>I3</f>
        <v>10</v>
      </c>
      <c r="J4" s="11">
        <f>H4*I4</f>
        <v>0</v>
      </c>
      <c r="K4" s="11">
        <f>E4+J4</f>
        <v>6039.55</v>
      </c>
    </row>
    <row r="5">
      <c r="A5" s="9">
        <f>A4+1</f>
        <v>3</v>
      </c>
      <c r="B5" s="11" t="s">
        <v>5</v>
      </c>
      <c r="C5" s="11">
        <f>C4-0.5</f>
        <v>69</v>
      </c>
      <c r="D5" s="11">
        <f>$D$3</f>
        <v>86.9</v>
      </c>
      <c r="E5" s="11">
        <f>C5*D5</f>
        <v>5996.1</v>
      </c>
      <c r="F5" s="12">
        <f>F4</f>
        <v>44813</v>
      </c>
      <c r="G5" s="12">
        <f>G4+1</f>
        <v>44807</v>
      </c>
      <c r="H5" s="11">
        <f>IF(G5&gt;F5,G5-F5,0)</f>
        <v>0</v>
      </c>
      <c r="I5" s="11">
        <f>I4</f>
        <v>10</v>
      </c>
      <c r="J5" s="11">
        <f>H5*I5</f>
        <v>0</v>
      </c>
      <c r="K5" s="11">
        <f>E5+J5</f>
        <v>5996.1</v>
      </c>
    </row>
    <row r="6">
      <c r="A6" s="9">
        <f>A5+1</f>
        <v>4</v>
      </c>
      <c r="B6" s="11" t="s">
        <v>6</v>
      </c>
      <c r="C6" s="11">
        <f>C5-0.5</f>
        <v>68.5</v>
      </c>
      <c r="D6" s="11">
        <f>$D$3</f>
        <v>86.9</v>
      </c>
      <c r="E6" s="11">
        <f>C6*D6</f>
        <v>5952.650000000001</v>
      </c>
      <c r="F6" s="12">
        <f>F5</f>
        <v>44813</v>
      </c>
      <c r="G6" s="12">
        <f>G5+1</f>
        <v>44808</v>
      </c>
      <c r="H6" s="11">
        <f>IF(G6&gt;F6,G6-F6,0)</f>
        <v>0</v>
      </c>
      <c r="I6" s="11">
        <f>I5</f>
        <v>10</v>
      </c>
      <c r="J6" s="11">
        <f>H6*I6</f>
        <v>0</v>
      </c>
      <c r="K6" s="11">
        <f>E6+J6</f>
        <v>5952.650000000001</v>
      </c>
    </row>
    <row r="7">
      <c r="A7" s="9">
        <f>A6+1</f>
        <v>5</v>
      </c>
      <c r="B7" s="11" t="s">
        <v>7</v>
      </c>
      <c r="C7" s="11">
        <f>C6-0.5</f>
        <v>68</v>
      </c>
      <c r="D7" s="11">
        <f>$D$3</f>
        <v>86.9</v>
      </c>
      <c r="E7" s="11">
        <f>C7*D7</f>
        <v>5909.200000000001</v>
      </c>
      <c r="F7" s="12">
        <f>F6</f>
        <v>44813</v>
      </c>
      <c r="G7" s="12">
        <f>G6+1</f>
        <v>44809</v>
      </c>
      <c r="H7" s="11">
        <f>IF(G7&gt;F7,G7-F7,0)</f>
        <v>0</v>
      </c>
      <c r="I7" s="11">
        <f>I6</f>
        <v>10</v>
      </c>
      <c r="J7" s="11">
        <f>H7*I7</f>
        <v>0</v>
      </c>
      <c r="K7" s="11">
        <f>E7+J7</f>
        <v>5909.200000000001</v>
      </c>
    </row>
    <row r="8">
      <c r="A8" s="9">
        <f>A7+1</f>
        <v>6</v>
      </c>
      <c r="B8" s="11" t="s">
        <v>8</v>
      </c>
      <c r="C8" s="11">
        <f>C7-0.5</f>
        <v>67.5</v>
      </c>
      <c r="D8" s="11">
        <f>$D$3</f>
        <v>86.9</v>
      </c>
      <c r="E8" s="11">
        <f>C8*D8</f>
        <v>5865.75</v>
      </c>
      <c r="F8" s="12">
        <f>F7</f>
        <v>44813</v>
      </c>
      <c r="G8" s="12">
        <f>G7+1</f>
        <v>44810</v>
      </c>
      <c r="H8" s="11">
        <f>IF(G8&gt;F8,G8-F8,0)</f>
        <v>0</v>
      </c>
      <c r="I8" s="11">
        <f>I7</f>
        <v>10</v>
      </c>
      <c r="J8" s="11">
        <f>H8*I8</f>
        <v>0</v>
      </c>
      <c r="K8" s="11">
        <f>E8+J8</f>
        <v>5865.75</v>
      </c>
    </row>
    <row r="9">
      <c r="A9" s="9">
        <f>A8+1</f>
        <v>7</v>
      </c>
      <c r="B9" s="11" t="s">
        <v>9</v>
      </c>
      <c r="C9" s="11">
        <f>C8-0.5</f>
        <v>67</v>
      </c>
      <c r="D9" s="11">
        <f>$D$3</f>
        <v>86.9</v>
      </c>
      <c r="E9" s="11">
        <f>C9*D9</f>
        <v>5822.3</v>
      </c>
      <c r="F9" s="12">
        <f>F8</f>
        <v>44813</v>
      </c>
      <c r="G9" s="12">
        <f>G8+1</f>
        <v>44811</v>
      </c>
      <c r="H9" s="11">
        <f>IF(G9&gt;F9,G9-F9,0)</f>
        <v>0</v>
      </c>
      <c r="I9" s="11">
        <f>I8</f>
        <v>10</v>
      </c>
      <c r="J9" s="11">
        <f>H9*I9</f>
        <v>0</v>
      </c>
      <c r="K9" s="11">
        <f>E9+J9</f>
        <v>5822.3</v>
      </c>
    </row>
    <row r="10">
      <c r="A10" s="9">
        <f>A9+1</f>
        <v>8</v>
      </c>
      <c r="B10" s="11" t="s">
        <v>10</v>
      </c>
      <c r="C10" s="11">
        <f>C9-0.5</f>
        <v>66.5</v>
      </c>
      <c r="D10" s="11">
        <f>$D$3</f>
        <v>86.9</v>
      </c>
      <c r="E10" s="11">
        <f>C10*D10</f>
        <v>5778.85</v>
      </c>
      <c r="F10" s="12">
        <f>F9</f>
        <v>44813</v>
      </c>
      <c r="G10" s="12">
        <f>G9+1</f>
        <v>44812</v>
      </c>
      <c r="H10" s="11">
        <f>IF(G10&gt;F10,G10-F10,0)</f>
        <v>0</v>
      </c>
      <c r="I10" s="11">
        <f>I9</f>
        <v>10</v>
      </c>
      <c r="J10" s="11">
        <f>H10*I10</f>
        <v>0</v>
      </c>
      <c r="K10" s="11">
        <f>E10+J10</f>
        <v>5778.85</v>
      </c>
    </row>
    <row r="11">
      <c r="A11" s="9">
        <f>A10+1</f>
        <v>9</v>
      </c>
      <c r="B11" s="11" t="s">
        <v>10</v>
      </c>
      <c r="C11" s="11">
        <f>C10-0.5</f>
        <v>66</v>
      </c>
      <c r="D11" s="11">
        <f>$D$3</f>
        <v>86.9</v>
      </c>
      <c r="E11" s="11">
        <f>C11*D11</f>
        <v>5735.400000000001</v>
      </c>
      <c r="F11" s="12">
        <f>F10</f>
        <v>44813</v>
      </c>
      <c r="G11" s="12">
        <f>G10+1</f>
        <v>44813</v>
      </c>
      <c r="H11" s="11">
        <f>IF(G11&gt;F11,G11-F11,0)</f>
        <v>0</v>
      </c>
      <c r="I11" s="11">
        <f>I10</f>
        <v>10</v>
      </c>
      <c r="J11" s="11">
        <f>H11*I11</f>
        <v>0</v>
      </c>
      <c r="K11" s="11">
        <f>E11+J11</f>
        <v>5735.400000000001</v>
      </c>
    </row>
    <row r="12">
      <c r="A12" s="9">
        <f>A11+1</f>
        <v>10</v>
      </c>
      <c r="B12" s="11" t="s">
        <v>11</v>
      </c>
      <c r="C12" s="11">
        <f>C11-0.5</f>
        <v>65.5</v>
      </c>
      <c r="D12" s="11">
        <f>$D$3</f>
        <v>86.9</v>
      </c>
      <c r="E12" s="11">
        <f>C12*D12</f>
        <v>5691.950000000001</v>
      </c>
      <c r="F12" s="12">
        <f>F11</f>
        <v>44813</v>
      </c>
      <c r="G12" s="12">
        <f>G11+1</f>
        <v>44814</v>
      </c>
      <c r="H12" s="11">
        <f>IF(G12&gt;F12,G12-F12,0)</f>
        <v>1</v>
      </c>
      <c r="I12" s="11">
        <f>I11</f>
        <v>10</v>
      </c>
      <c r="J12" s="11">
        <f>H12*I12</f>
        <v>10</v>
      </c>
      <c r="K12" s="11">
        <f>E12+J12</f>
        <v>5701.950000000001</v>
      </c>
    </row>
    <row r="13">
      <c r="A13" s="9">
        <f>A12+1</f>
        <v>11</v>
      </c>
      <c r="B13" s="11" t="s">
        <v>12</v>
      </c>
      <c r="C13" s="11">
        <f>C12-0.5</f>
        <v>65</v>
      </c>
      <c r="D13" s="11">
        <f>$D$3</f>
        <v>86.9</v>
      </c>
      <c r="E13" s="11">
        <f>C13*D13</f>
        <v>5648.5</v>
      </c>
      <c r="F13" s="12">
        <f>F12</f>
        <v>44813</v>
      </c>
      <c r="G13" s="12">
        <f>G12+1</f>
        <v>44815</v>
      </c>
      <c r="H13" s="11">
        <f>IF(G13&gt;F13,G13-F13,0)</f>
        <v>2</v>
      </c>
      <c r="I13" s="11">
        <f>I12</f>
        <v>10</v>
      </c>
      <c r="J13" s="11">
        <f>H13*I13</f>
        <v>20</v>
      </c>
      <c r="K13" s="11">
        <f>E13+J13</f>
        <v>5668.5</v>
      </c>
    </row>
    <row r="14">
      <c r="A14" s="9">
        <f>A13+1</f>
        <v>12</v>
      </c>
      <c r="B14" s="11" t="s">
        <v>13</v>
      </c>
      <c r="C14" s="11">
        <f>C13-0.5</f>
        <v>64.5</v>
      </c>
      <c r="D14" s="11">
        <f>$D$3</f>
        <v>86.9</v>
      </c>
      <c r="E14" s="11">
        <f>C14*D14</f>
        <v>5605.05</v>
      </c>
      <c r="F14" s="12">
        <f>F13</f>
        <v>44813</v>
      </c>
      <c r="G14" s="12">
        <f>G13+1</f>
        <v>44816</v>
      </c>
      <c r="H14" s="11">
        <f>IF(G14&gt;F14,G14-F14,0)</f>
        <v>3</v>
      </c>
      <c r="I14" s="11">
        <f>I13</f>
        <v>10</v>
      </c>
      <c r="J14" s="11">
        <f>H14*I14</f>
        <v>30</v>
      </c>
      <c r="K14" s="11">
        <f>E14+J14</f>
        <v>5635.05</v>
      </c>
    </row>
    <row r="15">
      <c r="A15" s="9">
        <f>A14+1</f>
        <v>13</v>
      </c>
      <c r="B15" s="11" t="s">
        <v>14</v>
      </c>
      <c r="C15" s="11">
        <f>C14-0.5</f>
        <v>64</v>
      </c>
      <c r="D15" s="11">
        <f>$D$3</f>
        <v>86.9</v>
      </c>
      <c r="E15" s="11">
        <f>C15*D15</f>
        <v>5561.6</v>
      </c>
      <c r="F15" s="12">
        <f>F14</f>
        <v>44813</v>
      </c>
      <c r="G15" s="12">
        <f>G14+1</f>
        <v>44817</v>
      </c>
      <c r="H15" s="11">
        <f>IF(G15&gt;F15,G15-F15,0)</f>
        <v>4</v>
      </c>
      <c r="I15" s="11">
        <f>I14</f>
        <v>10</v>
      </c>
      <c r="J15" s="11">
        <f>H15*I15</f>
        <v>40</v>
      </c>
      <c r="K15" s="11">
        <f>E15+J15</f>
        <v>5601.6</v>
      </c>
    </row>
    <row r="16">
      <c r="A16" s="9">
        <f>A15+1</f>
        <v>14</v>
      </c>
      <c r="B16" s="11" t="s">
        <v>15</v>
      </c>
      <c r="C16" s="11">
        <f>C15-0.5</f>
        <v>63.5</v>
      </c>
      <c r="D16" s="11">
        <f>$D$3</f>
        <v>86.9</v>
      </c>
      <c r="E16" s="11">
        <f>C16*D16</f>
        <v>5518.150000000001</v>
      </c>
      <c r="F16" s="12">
        <f>F15</f>
        <v>44813</v>
      </c>
      <c r="G16" s="12">
        <f>G15+1</f>
        <v>44818</v>
      </c>
      <c r="H16" s="11">
        <f>IF(G16&gt;F16,G16-F16,0)</f>
        <v>5</v>
      </c>
      <c r="I16" s="11">
        <f>I15</f>
        <v>10</v>
      </c>
      <c r="J16" s="11">
        <f>H16*I16</f>
        <v>50</v>
      </c>
      <c r="K16" s="11">
        <f>E16+J16</f>
        <v>5568.150000000001</v>
      </c>
      <c r="L16" s="11"/>
      <c r="M16" s="11"/>
      <c r="N16" s="11"/>
      <c r="O16" s="11"/>
      <c r="P16" s="11"/>
      <c r="Q16" s="11"/>
      <c r="R16" s="11"/>
    </row>
    <row r="17">
      <c r="A17" s="9">
        <f>A16+1</f>
        <v>15</v>
      </c>
      <c r="B17" s="11" t="s">
        <v>16</v>
      </c>
      <c r="C17" s="11">
        <f>C16-0.5</f>
        <v>63</v>
      </c>
      <c r="D17" s="11">
        <f>$D$3</f>
        <v>86.9</v>
      </c>
      <c r="E17" s="11">
        <f>C17*D17</f>
        <v>5474.700000000001</v>
      </c>
      <c r="F17" s="12">
        <f>F16</f>
        <v>44813</v>
      </c>
      <c r="G17" s="12">
        <f>G16+1</f>
        <v>44819</v>
      </c>
      <c r="H17" s="11">
        <f>IF(G17&gt;F17,G17-F17,0)</f>
        <v>6</v>
      </c>
      <c r="I17" s="11">
        <f>I16</f>
        <v>10</v>
      </c>
      <c r="J17" s="11">
        <f>H17*I17</f>
        <v>60</v>
      </c>
      <c r="K17" s="11">
        <f>E17+J17</f>
        <v>5534.700000000001</v>
      </c>
      <c r="L17" s="10"/>
      <c r="M17" s="10"/>
      <c r="N17" s="10"/>
      <c r="O17" s="10"/>
      <c r="P17" s="10"/>
      <c r="Q17" s="10"/>
      <c r="R17" s="10"/>
    </row>
    <row r="18">
      <c r="A18" s="9">
        <f>A17+1</f>
        <v>16</v>
      </c>
      <c r="B18" s="11" t="s">
        <v>17</v>
      </c>
      <c r="C18" s="11">
        <f>C17-0.5</f>
        <v>62.5</v>
      </c>
      <c r="D18" s="11">
        <f>$D$3</f>
        <v>86.9</v>
      </c>
      <c r="E18" s="11">
        <f>C18*D18</f>
        <v>5431.25</v>
      </c>
      <c r="F18" s="12">
        <f>F17</f>
        <v>44813</v>
      </c>
      <c r="G18" s="12">
        <f>G17+1</f>
        <v>44820</v>
      </c>
      <c r="H18" s="11">
        <f>IF(G18&gt;F18,G18-F18,0)</f>
        <v>7</v>
      </c>
      <c r="I18" s="11">
        <f>I17</f>
        <v>10</v>
      </c>
      <c r="J18" s="11">
        <f>H18*I18</f>
        <v>70</v>
      </c>
      <c r="K18" s="11">
        <f>E18+J18</f>
        <v>5501.25</v>
      </c>
      <c r="L18" s="11"/>
      <c r="M18" s="12"/>
      <c r="N18" s="12"/>
      <c r="O18" s="11"/>
      <c r="P18" s="11"/>
      <c r="Q18" s="11"/>
      <c r="R18" s="11"/>
    </row>
    <row r="19">
      <c r="A19" s="9">
        <f>A18+1</f>
        <v>17</v>
      </c>
      <c r="B19" s="11" t="s">
        <v>18</v>
      </c>
      <c r="C19" s="11">
        <f>C18-0.5</f>
        <v>62</v>
      </c>
      <c r="D19" s="11">
        <f>$D$3</f>
        <v>86.9</v>
      </c>
      <c r="E19" s="11">
        <f>C19*D19</f>
        <v>5387.8</v>
      </c>
      <c r="F19" s="12">
        <f>F18</f>
        <v>44813</v>
      </c>
      <c r="G19" s="12">
        <f>G18+1</f>
        <v>44821</v>
      </c>
      <c r="H19" s="11">
        <f>IF(G19&gt;F19,G19-F19,0)</f>
        <v>8</v>
      </c>
      <c r="I19" s="11">
        <f>I18</f>
        <v>10</v>
      </c>
      <c r="J19" s="11">
        <f>H19*I19</f>
        <v>80</v>
      </c>
      <c r="K19" s="11">
        <f>E19+J19</f>
        <v>5467.8</v>
      </c>
      <c r="L19" s="11"/>
      <c r="M19" s="12"/>
      <c r="N19" s="12"/>
      <c r="O19" s="11"/>
      <c r="P19" s="11"/>
      <c r="Q19" s="11"/>
      <c r="R19" s="11"/>
    </row>
    <row r="20">
      <c r="A20" s="9">
        <f>A19+1</f>
        <v>18</v>
      </c>
      <c r="B20" s="11" t="s">
        <v>20</v>
      </c>
      <c r="C20" s="11">
        <f>C19-0.5</f>
        <v>61.5</v>
      </c>
      <c r="D20" s="11">
        <f>$D$3</f>
        <v>86.9</v>
      </c>
      <c r="E20" s="11">
        <f>C20*D20</f>
        <v>5344.35</v>
      </c>
      <c r="F20" s="12">
        <f>F19</f>
        <v>44813</v>
      </c>
      <c r="G20" s="12">
        <f>G19+1</f>
        <v>44822</v>
      </c>
      <c r="H20" s="11">
        <f>IF(G20&gt;F20,G20-F20,0)</f>
        <v>9</v>
      </c>
      <c r="I20" s="11">
        <f>I19</f>
        <v>10</v>
      </c>
      <c r="J20" s="11">
        <f>H20*I20</f>
        <v>90</v>
      </c>
      <c r="K20" s="11">
        <f>E20+J20</f>
        <v>5434.35</v>
      </c>
      <c r="L20" s="11"/>
      <c r="M20" s="12"/>
      <c r="N20" s="12"/>
      <c r="O20" s="11"/>
      <c r="P20" s="11"/>
      <c r="Q20" s="11"/>
      <c r="R20" s="11"/>
    </row>
    <row r="21">
      <c r="A21" s="9">
        <f>A20+1</f>
        <v>19</v>
      </c>
      <c r="B21" s="11" t="s">
        <v>52</v>
      </c>
      <c r="C21" s="11">
        <f>C20-0.5</f>
        <v>61</v>
      </c>
      <c r="D21" s="11">
        <f>$D$3</f>
        <v>86.9</v>
      </c>
      <c r="E21" s="11">
        <f>C21*D21</f>
        <v>5300.900000000001</v>
      </c>
      <c r="F21" s="12">
        <f>F20</f>
        <v>44813</v>
      </c>
      <c r="G21" s="12">
        <f>G20+1</f>
        <v>44823</v>
      </c>
      <c r="H21" s="11">
        <f>IF(G21&gt;F21,G21-F21,0)</f>
        <v>10</v>
      </c>
      <c r="I21" s="11">
        <f>I20</f>
        <v>10</v>
      </c>
      <c r="J21" s="11">
        <f>H21*I21</f>
        <v>100</v>
      </c>
      <c r="K21" s="11">
        <f>E21+J21</f>
        <v>5400.900000000001</v>
      </c>
      <c r="L21" s="11"/>
      <c r="M21" s="12"/>
      <c r="N21" s="12"/>
      <c r="O21" s="11"/>
      <c r="P21" s="11"/>
      <c r="Q21" s="11"/>
      <c r="R21" s="11"/>
    </row>
    <row r="22">
      <c r="A22" s="9">
        <f>A21+1</f>
        <v>20</v>
      </c>
      <c r="B22" s="11" t="s">
        <v>22</v>
      </c>
      <c r="C22" s="11">
        <f>C21-0.5</f>
        <v>60.5</v>
      </c>
      <c r="D22" s="11">
        <f>$D$3</f>
        <v>86.9</v>
      </c>
      <c r="E22" s="11">
        <f>C22*D22</f>
        <v>5257.450000000001</v>
      </c>
      <c r="F22" s="12">
        <f>F21</f>
        <v>44813</v>
      </c>
      <c r="G22" s="12">
        <f>G21+1</f>
        <v>44824</v>
      </c>
      <c r="H22" s="11">
        <f>IF(G22&gt;F22,G22-F22,0)</f>
        <v>11</v>
      </c>
      <c r="I22" s="11">
        <f>I21</f>
        <v>10</v>
      </c>
      <c r="J22" s="11">
        <f>H22*I22</f>
        <v>110</v>
      </c>
      <c r="K22" s="11">
        <f>E22+J22</f>
        <v>5367.450000000001</v>
      </c>
      <c r="L22" s="11"/>
      <c r="M22" s="12"/>
      <c r="N22" s="12"/>
      <c r="O22" s="11"/>
      <c r="P22" s="11"/>
      <c r="Q22" s="11"/>
      <c r="R22" s="11"/>
    </row>
    <row r="23">
      <c r="A23" s="9">
        <f>A22+1</f>
        <v>21</v>
      </c>
      <c r="B23" s="20" t="s">
        <v>53</v>
      </c>
      <c r="C23" s="11">
        <f>C22-0.5</f>
        <v>60</v>
      </c>
      <c r="D23" s="11">
        <f>$D$3</f>
        <v>86.9</v>
      </c>
      <c r="E23" s="11">
        <f>C23*D23</f>
        <v>5214</v>
      </c>
      <c r="F23" s="12">
        <f>F22</f>
        <v>44813</v>
      </c>
      <c r="G23" s="12">
        <f>G22+1</f>
        <v>44825</v>
      </c>
      <c r="H23" s="11">
        <f>IF(G23&gt;F23,G23-F23,0)</f>
        <v>12</v>
      </c>
      <c r="I23" s="11">
        <f>I22</f>
        <v>10</v>
      </c>
      <c r="J23" s="11">
        <f>H23*I23</f>
        <v>120</v>
      </c>
      <c r="K23" s="11">
        <f>E23+J23</f>
        <v>5334</v>
      </c>
      <c r="L23" s="11"/>
      <c r="M23" s="12"/>
      <c r="N23" s="12"/>
      <c r="O23" s="11"/>
      <c r="P23" s="11"/>
      <c r="Q23" s="11"/>
      <c r="R23" s="11"/>
    </row>
    <row r="24">
      <c r="A24" s="9">
        <f>A23+1</f>
        <v>22</v>
      </c>
      <c r="B24" s="20" t="s">
        <v>24</v>
      </c>
      <c r="C24" s="11">
        <f>C23-0.5</f>
        <v>59.5</v>
      </c>
      <c r="D24" s="11">
        <f>$D$3</f>
        <v>86.9</v>
      </c>
      <c r="E24" s="11">
        <f>C24*D24</f>
        <v>5170.55</v>
      </c>
      <c r="F24" s="12">
        <f>F23</f>
        <v>44813</v>
      </c>
      <c r="G24" s="12">
        <f>G23+1</f>
        <v>44826</v>
      </c>
      <c r="H24" s="11">
        <f>IF(G24&gt;F24,G24-F24,0)</f>
        <v>13</v>
      </c>
      <c r="I24" s="11">
        <f>I23</f>
        <v>10</v>
      </c>
      <c r="J24" s="11">
        <f>H24*I24</f>
        <v>130</v>
      </c>
      <c r="K24" s="11">
        <f>E24+J24</f>
        <v>5300.55</v>
      </c>
      <c r="L24" s="11"/>
      <c r="M24" s="12"/>
      <c r="N24" s="12"/>
      <c r="O24" s="11"/>
      <c r="P24" s="11"/>
      <c r="Q24" s="11"/>
      <c r="R24" s="11"/>
    </row>
    <row r="25">
      <c r="A25" s="9">
        <f>A24+1</f>
        <v>23</v>
      </c>
      <c r="B25" s="20" t="s">
        <v>54</v>
      </c>
      <c r="C25" s="11">
        <f>C24-0.5</f>
        <v>59</v>
      </c>
      <c r="D25" s="11">
        <f>$D$3</f>
        <v>86.9</v>
      </c>
      <c r="E25" s="11">
        <f>C25*D25</f>
        <v>5127.1</v>
      </c>
      <c r="F25" s="12">
        <f>F24</f>
        <v>44813</v>
      </c>
      <c r="G25" s="12">
        <f>G24+1</f>
        <v>44827</v>
      </c>
      <c r="H25" s="11">
        <f>IF(G25&gt;F25,G25-F25,0)</f>
        <v>14</v>
      </c>
      <c r="I25" s="11">
        <f>I24</f>
        <v>10</v>
      </c>
      <c r="J25" s="11">
        <f>H25*I25</f>
        <v>140</v>
      </c>
      <c r="K25" s="11">
        <f>E25+J25</f>
        <v>5267.1</v>
      </c>
      <c r="L25" s="11"/>
      <c r="M25" s="12"/>
      <c r="N25" s="12"/>
      <c r="O25" s="11"/>
      <c r="P25" s="11"/>
      <c r="Q25" s="11"/>
      <c r="R25" s="11"/>
    </row>
    <row r="26">
      <c r="A26" s="9">
        <f>A25+1</f>
        <v>24</v>
      </c>
      <c r="B26" s="20" t="s">
        <v>26</v>
      </c>
      <c r="C26" s="11">
        <f>C25-0.5</f>
        <v>58.5</v>
      </c>
      <c r="D26" s="11">
        <f>$D$3</f>
        <v>86.9</v>
      </c>
      <c r="E26" s="11">
        <f>C26*D26</f>
        <v>5083.650000000001</v>
      </c>
      <c r="F26" s="12">
        <f>F25</f>
        <v>44813</v>
      </c>
      <c r="G26" s="12">
        <f>G25+1</f>
        <v>44828</v>
      </c>
      <c r="H26" s="11">
        <f>IF(G26&gt;F26,G26-F26,0)</f>
        <v>15</v>
      </c>
      <c r="I26" s="11">
        <f>I25</f>
        <v>10</v>
      </c>
      <c r="J26" s="11">
        <f>H26*I26</f>
        <v>150</v>
      </c>
      <c r="K26" s="11">
        <f>E26+J26</f>
        <v>5233.650000000001</v>
      </c>
      <c r="L26" s="11"/>
      <c r="M26" s="12"/>
      <c r="N26" s="12"/>
      <c r="O26" s="11"/>
      <c r="P26" s="11"/>
      <c r="Q26" s="11"/>
      <c r="R26" s="11"/>
    </row>
    <row r="27">
      <c r="A27" s="9">
        <f>A26+1</f>
        <v>25</v>
      </c>
      <c r="B27" s="20" t="s">
        <v>55</v>
      </c>
      <c r="C27" s="11">
        <f>C26-0.5</f>
        <v>58</v>
      </c>
      <c r="D27" s="11">
        <f>$D$3</f>
        <v>86.9</v>
      </c>
      <c r="E27" s="11">
        <f>C27*D27</f>
        <v>5040.200000000001</v>
      </c>
      <c r="F27" s="12">
        <f>F26</f>
        <v>44813</v>
      </c>
      <c r="G27" s="12">
        <f>G26+1</f>
        <v>44829</v>
      </c>
      <c r="H27" s="11">
        <f>IF(G27&gt;F27,G27-F27,0)</f>
        <v>16</v>
      </c>
      <c r="I27" s="11">
        <f>I26</f>
        <v>10</v>
      </c>
      <c r="J27" s="11">
        <f>H27*I27</f>
        <v>160</v>
      </c>
      <c r="K27" s="11">
        <f>E27+J27</f>
        <v>5200.200000000001</v>
      </c>
      <c r="L27" s="11"/>
      <c r="M27" s="12"/>
      <c r="N27" s="12"/>
      <c r="O27" s="11"/>
      <c r="P27" s="11"/>
      <c r="Q27" s="11"/>
      <c r="R27" s="11"/>
    </row>
    <row r="28">
      <c r="A28" s="9">
        <f>A27+1</f>
        <v>26</v>
      </c>
      <c r="B28" s="20" t="s">
        <v>28</v>
      </c>
      <c r="C28" s="11">
        <f>C27-0.5</f>
        <v>57.5</v>
      </c>
      <c r="D28" s="11">
        <f>$D$3</f>
        <v>86.9</v>
      </c>
      <c r="E28" s="11">
        <f>C28*D28</f>
        <v>4996.75</v>
      </c>
      <c r="F28" s="12">
        <f>F27</f>
        <v>44813</v>
      </c>
      <c r="G28" s="12">
        <f>G27+1</f>
        <v>44830</v>
      </c>
      <c r="H28" s="11">
        <f>IF(G28&gt;F28,G28-F28,0)</f>
        <v>17</v>
      </c>
      <c r="I28" s="11">
        <f>I27</f>
        <v>10</v>
      </c>
      <c r="J28" s="11">
        <f>H28*I28</f>
        <v>170</v>
      </c>
      <c r="K28" s="11">
        <f>E28+J28</f>
        <v>5166.75</v>
      </c>
      <c r="L28" s="11"/>
      <c r="M28" s="12"/>
      <c r="N28" s="12"/>
      <c r="O28" s="11"/>
      <c r="P28" s="11"/>
      <c r="Q28" s="11"/>
      <c r="R28" s="11"/>
    </row>
    <row r="29">
      <c r="A29" s="9">
        <f>A28+1</f>
        <v>27</v>
      </c>
      <c r="B29" s="20" t="s">
        <v>56</v>
      </c>
      <c r="C29" s="11">
        <f>C28-0.5</f>
        <v>57</v>
      </c>
      <c r="D29" s="11">
        <f>$D$3</f>
        <v>86.9</v>
      </c>
      <c r="E29" s="11">
        <f>C29*D29</f>
        <v>4953.3</v>
      </c>
      <c r="F29" s="12">
        <f>F28</f>
        <v>44813</v>
      </c>
      <c r="G29" s="12">
        <f>G28+1</f>
        <v>44831</v>
      </c>
      <c r="H29" s="11">
        <f>IF(G29&gt;F29,G29-F29,0)</f>
        <v>18</v>
      </c>
      <c r="I29" s="11">
        <f>I28</f>
        <v>10</v>
      </c>
      <c r="J29" s="11">
        <f>H29*I29</f>
        <v>180</v>
      </c>
      <c r="K29" s="11">
        <f>E29+J29</f>
        <v>5133.3</v>
      </c>
      <c r="L29" s="11"/>
      <c r="M29" s="12"/>
      <c r="N29" s="12"/>
      <c r="O29" s="11"/>
      <c r="P29" s="11"/>
      <c r="Q29" s="11"/>
      <c r="R29" s="11"/>
    </row>
    <row r="30">
      <c r="A30" s="9">
        <f>A29+1</f>
        <v>28</v>
      </c>
      <c r="B30" s="20" t="s">
        <v>30</v>
      </c>
      <c r="C30" s="11">
        <f>C29-0.5</f>
        <v>56.5</v>
      </c>
      <c r="D30" s="11">
        <f>$D$3</f>
        <v>86.9</v>
      </c>
      <c r="E30" s="11">
        <f>C30*D30</f>
        <v>4909.85</v>
      </c>
      <c r="F30" s="12">
        <f>F29</f>
        <v>44813</v>
      </c>
      <c r="G30" s="12">
        <f>G29+1</f>
        <v>44832</v>
      </c>
      <c r="H30" s="11">
        <f>IF(G30&gt;F30,G30-F30,0)</f>
        <v>19</v>
      </c>
      <c r="I30" s="11">
        <f>I29</f>
        <v>10</v>
      </c>
      <c r="J30" s="11">
        <f>H30*I30</f>
        <v>190</v>
      </c>
      <c r="K30" s="11">
        <f>E30+J30</f>
        <v>5099.85</v>
      </c>
      <c r="L30" s="11"/>
      <c r="M30" s="12"/>
      <c r="N30" s="12"/>
      <c r="O30" s="11"/>
      <c r="P30" s="11"/>
      <c r="Q30" s="11"/>
      <c r="R30" s="11"/>
    </row>
    <row r="31">
      <c r="A31" s="9">
        <f>A30+1</f>
        <v>29</v>
      </c>
      <c r="B31" s="20" t="s">
        <v>57</v>
      </c>
      <c r="C31" s="11">
        <f>C30-0.5</f>
        <v>56</v>
      </c>
      <c r="D31" s="11">
        <f>$D$3</f>
        <v>86.9</v>
      </c>
      <c r="E31" s="11">
        <f>C31*D31</f>
        <v>4866.400000000001</v>
      </c>
      <c r="F31" s="12">
        <f>F30</f>
        <v>44813</v>
      </c>
      <c r="G31" s="12">
        <f>G30+1</f>
        <v>44833</v>
      </c>
      <c r="H31" s="11">
        <f>IF(G31&gt;F31,G31-F31,0)</f>
        <v>20</v>
      </c>
      <c r="I31" s="11">
        <f>I30</f>
        <v>10</v>
      </c>
      <c r="J31" s="11">
        <f>H31*I31</f>
        <v>200</v>
      </c>
      <c r="K31" s="11">
        <f>E31+J31</f>
        <v>5066.400000000001</v>
      </c>
      <c r="L31" s="11"/>
      <c r="M31" s="12"/>
      <c r="N31" s="12"/>
      <c r="O31" s="11"/>
      <c r="P31" s="11"/>
      <c r="Q31" s="11"/>
      <c r="R31" s="11"/>
    </row>
    <row r="32">
      <c r="A32" s="9">
        <f>A31+1</f>
        <v>30</v>
      </c>
      <c r="B32" s="20" t="s">
        <v>32</v>
      </c>
      <c r="C32" s="11">
        <f>C31-0.5</f>
        <v>55.5</v>
      </c>
      <c r="D32" s="11">
        <f>$D$3</f>
        <v>86.9</v>
      </c>
      <c r="E32" s="11">
        <f>C32*D32</f>
        <v>4822.950000000001</v>
      </c>
      <c r="F32" s="12">
        <f>F31</f>
        <v>44813</v>
      </c>
      <c r="G32" s="12">
        <f>G31+1</f>
        <v>44834</v>
      </c>
      <c r="H32" s="11">
        <f>IF(G32&gt;F32,G32-F32,0)</f>
        <v>21</v>
      </c>
      <c r="I32" s="11">
        <f>I31</f>
        <v>10</v>
      </c>
      <c r="J32" s="11">
        <f>H32*I32</f>
        <v>210</v>
      </c>
      <c r="K32" s="11">
        <f>E32+J32</f>
        <v>5032.950000000001</v>
      </c>
      <c r="L32" s="11"/>
      <c r="M32" s="12"/>
      <c r="N32" s="12"/>
      <c r="O32" s="11"/>
      <c r="P32" s="11"/>
      <c r="Q32" s="11"/>
      <c r="R32" s="11"/>
    </row>
    <row r="33">
      <c r="A33" s="9">
        <f>A32+1</f>
        <v>31</v>
      </c>
      <c r="B33" s="20" t="s">
        <v>58</v>
      </c>
      <c r="C33" s="11">
        <f>C32-0.5</f>
        <v>55</v>
      </c>
      <c r="D33" s="11">
        <f>$D$3</f>
        <v>86.9</v>
      </c>
      <c r="E33" s="11">
        <f>C33*D33</f>
        <v>4779.5</v>
      </c>
      <c r="F33" s="12">
        <f>F32</f>
        <v>44813</v>
      </c>
      <c r="G33" s="12">
        <f>G32+1</f>
        <v>44835</v>
      </c>
      <c r="H33" s="11">
        <f>IF(G33&gt;F33,G33-F33,0)</f>
        <v>22</v>
      </c>
      <c r="I33" s="11">
        <f>I32</f>
        <v>10</v>
      </c>
      <c r="J33" s="11">
        <f>H33*I33</f>
        <v>220</v>
      </c>
      <c r="K33" s="11">
        <f>E33+J33</f>
        <v>4999.5</v>
      </c>
      <c r="L33" s="11"/>
      <c r="M33" s="12"/>
      <c r="N33" s="12"/>
      <c r="O33" s="11"/>
      <c r="P33" s="11"/>
      <c r="Q33" s="11"/>
      <c r="R33" s="11"/>
    </row>
    <row r="34">
      <c r="A34" s="9">
        <f>A33+1</f>
        <v>32</v>
      </c>
      <c r="B34" s="20" t="s">
        <v>34</v>
      </c>
      <c r="C34" s="11">
        <f>C33-0.5</f>
        <v>54.5</v>
      </c>
      <c r="D34" s="11">
        <f>$D$3</f>
        <v>86.9</v>
      </c>
      <c r="E34" s="11">
        <f>C34*D34</f>
        <v>4736.05</v>
      </c>
      <c r="F34" s="12">
        <f>F33</f>
        <v>44813</v>
      </c>
      <c r="G34" s="12">
        <f>G33+1</f>
        <v>44836</v>
      </c>
      <c r="H34" s="11">
        <f>IF(G34&gt;F34,G34-F34,0)</f>
        <v>23</v>
      </c>
      <c r="I34" s="11">
        <f>I33</f>
        <v>10</v>
      </c>
      <c r="J34" s="11">
        <f>H34*I34</f>
        <v>230</v>
      </c>
      <c r="K34" s="11">
        <f>E34+J34</f>
        <v>4966.05</v>
      </c>
      <c r="L34" s="11"/>
      <c r="M34" s="12"/>
      <c r="N34" s="12"/>
      <c r="O34" s="11"/>
      <c r="P34" s="11"/>
      <c r="Q34" s="11"/>
      <c r="R34" s="11"/>
    </row>
    <row r="35">
      <c r="A35" s="9">
        <f>A34+1</f>
        <v>33</v>
      </c>
      <c r="B35" s="20" t="s">
        <v>59</v>
      </c>
      <c r="C35" s="11">
        <f>C34-0.5</f>
        <v>54</v>
      </c>
      <c r="D35" s="11">
        <f>$D$3/2</f>
        <v>43.45</v>
      </c>
      <c r="E35" s="11">
        <f>C35*D35</f>
        <v>2346.3</v>
      </c>
      <c r="F35" s="12">
        <f>F34</f>
        <v>44813</v>
      </c>
      <c r="G35" s="12">
        <f>G34+1</f>
        <v>44837</v>
      </c>
      <c r="H35" s="11">
        <f>IF(G35&gt;F35,G35-F35,0)</f>
        <v>24</v>
      </c>
      <c r="I35" s="11">
        <f>I34</f>
        <v>10</v>
      </c>
      <c r="J35" s="11">
        <f>H35*I35</f>
        <v>240</v>
      </c>
      <c r="K35" s="11">
        <f>E35+J35</f>
        <v>2586.3</v>
      </c>
      <c r="L35" s="11"/>
      <c r="M35" s="12"/>
      <c r="N35" s="12"/>
      <c r="O35" s="11"/>
      <c r="P35" s="11"/>
      <c r="Q35" s="11"/>
      <c r="R35" s="11"/>
    </row>
    <row r="36">
      <c r="A36" s="9">
        <f>A35+1</f>
        <v>34</v>
      </c>
      <c r="B36" s="20" t="s">
        <v>36</v>
      </c>
      <c r="C36" s="11">
        <f>C35-0.5</f>
        <v>53.5</v>
      </c>
      <c r="D36" s="11">
        <f>$D$3/2</f>
        <v>43.45</v>
      </c>
      <c r="E36" s="11">
        <f>C36*D36</f>
        <v>2324.5750000000003</v>
      </c>
      <c r="F36" s="12">
        <f>F35</f>
        <v>44813</v>
      </c>
      <c r="G36" s="12">
        <f>G35+1</f>
        <v>44838</v>
      </c>
      <c r="H36" s="11">
        <f>IF(G36&gt;F36,G36-F36,0)</f>
        <v>25</v>
      </c>
      <c r="I36" s="11">
        <f>I35</f>
        <v>10</v>
      </c>
      <c r="J36" s="11">
        <f>H36*I36</f>
        <v>250</v>
      </c>
      <c r="K36" s="11">
        <f>E36+J36</f>
        <v>2574.5750000000003</v>
      </c>
      <c r="L36" s="11"/>
      <c r="M36" s="12"/>
      <c r="N36" s="12"/>
      <c r="O36" s="11"/>
      <c r="P36" s="11"/>
      <c r="Q36" s="11"/>
      <c r="R36" s="11"/>
    </row>
    <row r="37">
      <c r="A37" s="9">
        <f>A36+1</f>
        <v>35</v>
      </c>
      <c r="B37" s="20" t="s">
        <v>60</v>
      </c>
      <c r="C37" s="11">
        <f>C36-0.5</f>
        <v>53</v>
      </c>
      <c r="D37" s="11">
        <f>$D$3/2</f>
        <v>43.45</v>
      </c>
      <c r="E37" s="11">
        <f>C37*D37</f>
        <v>2302.8500000000004</v>
      </c>
      <c r="F37" s="12">
        <f>F36</f>
        <v>44813</v>
      </c>
      <c r="G37" s="12">
        <f>G36+1</f>
        <v>44839</v>
      </c>
      <c r="H37" s="11">
        <f>IF(G37&gt;F37,G37-F37,0)</f>
        <v>26</v>
      </c>
      <c r="I37" s="11">
        <f>I36</f>
        <v>10</v>
      </c>
      <c r="J37" s="11">
        <f>H37*I37</f>
        <v>260</v>
      </c>
      <c r="K37" s="11">
        <f>E37+J37</f>
        <v>2562.8500000000004</v>
      </c>
      <c r="L37" s="11"/>
      <c r="M37" s="12"/>
      <c r="N37" s="12"/>
      <c r="O37" s="11"/>
      <c r="P37" s="11"/>
      <c r="Q37" s="11"/>
      <c r="R37" s="11"/>
    </row>
    <row r="38">
      <c r="A38" s="9">
        <f>A37+1</f>
        <v>36</v>
      </c>
      <c r="B38" s="20" t="s">
        <v>38</v>
      </c>
      <c r="C38" s="11">
        <f>C37-0.5</f>
        <v>52.5</v>
      </c>
      <c r="D38" s="11">
        <f>$D$3/2</f>
        <v>43.45</v>
      </c>
      <c r="E38" s="11">
        <f>C38*D38</f>
        <v>2281.125</v>
      </c>
      <c r="F38" s="12">
        <f>F37</f>
        <v>44813</v>
      </c>
      <c r="G38" s="12">
        <f>G37+1</f>
        <v>44840</v>
      </c>
      <c r="H38" s="11">
        <f>IF(G38&gt;F38,G38-F38,0)</f>
        <v>27</v>
      </c>
      <c r="I38" s="11">
        <f>I37</f>
        <v>10</v>
      </c>
      <c r="J38" s="11">
        <f>H38*I38</f>
        <v>270</v>
      </c>
      <c r="K38" s="11">
        <f>E38+J38</f>
        <v>2551.125</v>
      </c>
      <c r="L38" s="11"/>
      <c r="M38" s="12"/>
      <c r="N38" s="12"/>
      <c r="O38" s="11"/>
      <c r="P38" s="11"/>
      <c r="Q38" s="11"/>
      <c r="R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2"/>
      <c r="N39" s="12"/>
      <c r="O39" s="11"/>
      <c r="P39" s="11"/>
      <c r="Q39" s="11"/>
      <c r="R39" s="11"/>
    </row>
    <row r="40">
      <c r="A40" s="11"/>
      <c r="B40" s="11" t="s">
        <v>67</v>
      </c>
      <c r="C40" s="11">
        <f>FLOOR(SUM(K3:K38),1)</f>
        <v>186139</v>
      </c>
      <c r="D40" s="11"/>
      <c r="E40" s="11"/>
      <c r="F40" s="11"/>
      <c r="G40" s="11"/>
      <c r="H40" s="11"/>
      <c r="I40" s="11"/>
      <c r="J40" s="11"/>
      <c r="K40" s="11"/>
      <c r="L40" s="11"/>
      <c r="M40" s="12"/>
      <c r="N40" s="12"/>
      <c r="O40" s="11"/>
      <c r="P40" s="11"/>
      <c r="Q40" s="11"/>
      <c r="R40" s="11"/>
    </row>
    <row r="41">
      <c r="A41" s="11"/>
      <c r="B41" s="11" t="s">
        <v>68</v>
      </c>
      <c r="C41" s="11">
        <f>AVERAGE(C3:C38)</f>
        <v>61.25</v>
      </c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12"/>
      <c r="O41" s="11"/>
      <c r="P41" s="11"/>
      <c r="Q41" s="11"/>
      <c r="R41" s="11"/>
    </row>
    <row r="42">
      <c r="A42" s="11"/>
      <c r="B42" s="11" t="s">
        <v>69</v>
      </c>
      <c r="C42" s="11">
        <f>MAX(H3:H38)</f>
        <v>27</v>
      </c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2"/>
      <c r="O42" s="11"/>
      <c r="P42" s="11"/>
      <c r="Q42" s="11"/>
      <c r="R42" s="11"/>
    </row>
    <row r="43">
      <c r="A43" s="11"/>
      <c r="B43" s="11" t="s">
        <v>72</v>
      </c>
      <c r="C43" s="11">
        <f>MAX(K3:K38)</f>
        <v>6083</v>
      </c>
      <c r="D43" s="11"/>
      <c r="E43" s="11"/>
      <c r="F43" s="11"/>
      <c r="G43" s="11"/>
      <c r="H43" s="11"/>
      <c r="I43" s="11"/>
      <c r="J43" s="11"/>
      <c r="K43" s="11"/>
      <c r="L43" s="11"/>
      <c r="M43" s="12"/>
      <c r="N43" s="12"/>
      <c r="O43" s="11"/>
      <c r="P43" s="11"/>
      <c r="Q43" s="11"/>
      <c r="R43" s="11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1"/>
      <c r="M44" s="12"/>
      <c r="N44" s="12"/>
      <c r="O44" s="11"/>
      <c r="P44" s="11"/>
      <c r="Q44" s="11"/>
      <c r="R44" s="11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1"/>
      <c r="M45" s="12"/>
      <c r="N45" s="12"/>
      <c r="O45" s="11"/>
      <c r="P45" s="11"/>
      <c r="Q45" s="11"/>
      <c r="R45" s="11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1"/>
      <c r="M46" s="12"/>
      <c r="N46" s="12"/>
      <c r="O46" s="11"/>
      <c r="P46" s="11"/>
      <c r="Q46" s="11"/>
      <c r="R46" s="11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1"/>
      <c r="M47" s="12"/>
      <c r="N47" s="12"/>
      <c r="O47" s="11"/>
      <c r="P47" s="11"/>
      <c r="Q47" s="11"/>
      <c r="R47" s="11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1"/>
      <c r="M48" s="12"/>
      <c r="N48" s="12"/>
      <c r="O48" s="11"/>
      <c r="P48" s="11"/>
      <c r="Q48" s="11"/>
      <c r="R48" s="11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1"/>
      <c r="M49" s="12"/>
      <c r="N49" s="12"/>
      <c r="O49" s="11"/>
      <c r="P49" s="11"/>
      <c r="Q49" s="11"/>
      <c r="R49" s="11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1"/>
      <c r="M50" s="12"/>
      <c r="N50" s="12"/>
      <c r="O50" s="11"/>
      <c r="P50" s="11"/>
      <c r="Q50" s="11"/>
      <c r="R50" s="11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1"/>
      <c r="M51" s="12"/>
      <c r="N51" s="12"/>
      <c r="O51" s="11"/>
      <c r="P51" s="11"/>
      <c r="Q51" s="11"/>
      <c r="R51" s="11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1"/>
      <c r="M52" s="12"/>
      <c r="N52" s="12"/>
      <c r="O52" s="11"/>
      <c r="P52" s="11"/>
      <c r="Q52" s="11"/>
      <c r="R52" s="11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1"/>
      <c r="M53" s="12"/>
      <c r="N53" s="12"/>
      <c r="O53" s="11"/>
      <c r="P53" s="11"/>
      <c r="Q53" s="11"/>
      <c r="R53" s="11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1"/>
      <c r="M54" s="11"/>
      <c r="N54" s="11"/>
      <c r="O54" s="11"/>
      <c r="P54" s="11"/>
      <c r="Q54" s="11"/>
      <c r="R54" s="11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1"/>
      <c r="M55" s="11"/>
      <c r="N55" s="11"/>
      <c r="O55" s="11"/>
      <c r="P55" s="11"/>
      <c r="Q55" s="11"/>
      <c r="R55" s="11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1"/>
      <c r="M56" s="11"/>
      <c r="N56" s="11"/>
      <c r="O56" s="11"/>
      <c r="P56" s="11"/>
      <c r="Q56" s="11"/>
      <c r="R56" s="11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1"/>
      <c r="M57" s="11"/>
      <c r="N57" s="11"/>
      <c r="O57" s="11"/>
      <c r="P57" s="11"/>
      <c r="Q57" s="11"/>
      <c r="R57" s="11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1"/>
      <c r="M58" s="11"/>
      <c r="N58" s="11"/>
      <c r="O58" s="11"/>
      <c r="P58" s="11"/>
      <c r="Q58" s="11"/>
      <c r="R58" s="11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1"/>
      <c r="M59" s="11"/>
      <c r="N59" s="11"/>
      <c r="O59" s="11"/>
      <c r="P59" s="11"/>
      <c r="Q59" s="11"/>
      <c r="R59" s="11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Ефарова Лиза</dc:creator>
  <cp:lastModifiedBy>Ефарова Лиза</cp:lastModifiedBy>
  <dcterms:created xsi:type="dcterms:W3CDTF">2022-10-07T10:32:32Z</dcterms:created>
  <dcterms:modified xsi:type="dcterms:W3CDTF">2022-10-23T18:43:51Z</dcterms:modified>
</cp:coreProperties>
</file>