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600" windowWidth="15996" windowHeight="7092"/>
  </bookViews>
  <sheets>
    <sheet name="График отпусков 2022 год" sheetId="1" r:id="rId1"/>
    <sheet name="Праздники" sheetId="2" r:id="rId2"/>
  </sheets>
  <calcPr calcId="144525"/>
</workbook>
</file>

<file path=xl/calcChain.xml><?xml version="1.0" encoding="utf-8"?>
<calcChain xmlns="http://schemas.openxmlformats.org/spreadsheetml/2006/main">
  <c r="G5" i="1" l="1"/>
  <c r="K5" i="1"/>
  <c r="O5" i="1"/>
  <c r="S5" i="1"/>
  <c r="G6" i="1"/>
  <c r="K6" i="1"/>
  <c r="O6" i="1"/>
  <c r="S6" i="1"/>
  <c r="G7" i="1"/>
  <c r="K7" i="1"/>
  <c r="O7" i="1"/>
  <c r="S7" i="1"/>
  <c r="G8" i="1"/>
  <c r="K8" i="1"/>
  <c r="O8" i="1"/>
  <c r="S8" i="1"/>
  <c r="G9" i="1"/>
  <c r="K9" i="1"/>
  <c r="O9" i="1"/>
  <c r="S9" i="1"/>
  <c r="G10" i="1"/>
  <c r="K10" i="1"/>
  <c r="O10" i="1"/>
  <c r="S10" i="1"/>
  <c r="G11" i="1"/>
  <c r="K11" i="1"/>
  <c r="O11" i="1"/>
  <c r="S11" i="1"/>
  <c r="O4" i="1" l="1"/>
  <c r="K4" i="1"/>
  <c r="G4" i="1"/>
  <c r="AA11" i="1" l="1"/>
  <c r="Z11" i="1"/>
  <c r="Y11" i="1"/>
  <c r="X11" i="1"/>
  <c r="U11" i="1"/>
  <c r="V11" i="1" s="1"/>
  <c r="AA10" i="1"/>
  <c r="Z10" i="1"/>
  <c r="Y10" i="1"/>
  <c r="X10" i="1"/>
  <c r="U10" i="1"/>
  <c r="V10" i="1" s="1"/>
  <c r="AA9" i="1"/>
  <c r="Z9" i="1"/>
  <c r="Y9" i="1"/>
  <c r="X9" i="1"/>
  <c r="U9" i="1"/>
  <c r="V9" i="1" s="1"/>
  <c r="AA8" i="1"/>
  <c r="Z8" i="1"/>
  <c r="Y8" i="1"/>
  <c r="X8" i="1"/>
  <c r="U8" i="1"/>
  <c r="V8" i="1" s="1"/>
  <c r="AA7" i="1"/>
  <c r="Z7" i="1"/>
  <c r="Y7" i="1"/>
  <c r="X7" i="1"/>
  <c r="U7" i="1"/>
  <c r="V7" i="1" s="1"/>
  <c r="AA6" i="1"/>
  <c r="Z6" i="1"/>
  <c r="Y6" i="1"/>
  <c r="X6" i="1"/>
  <c r="U6" i="1"/>
  <c r="V6" i="1" s="1"/>
  <c r="AA5" i="1"/>
  <c r="Z5" i="1"/>
  <c r="Y5" i="1"/>
  <c r="X5" i="1"/>
  <c r="U5" i="1"/>
  <c r="V5" i="1" s="1"/>
  <c r="AA4" i="1"/>
  <c r="Z4" i="1"/>
  <c r="Y4" i="1"/>
  <c r="X4" i="1"/>
  <c r="V4" i="1"/>
  <c r="U4" i="1"/>
  <c r="S4" i="1"/>
  <c r="C4" i="1"/>
  <c r="C5" i="1" l="1"/>
  <c r="D4" i="1"/>
  <c r="H4" i="1" s="1"/>
  <c r="L4" i="1" s="1"/>
  <c r="D5" i="1" l="1"/>
  <c r="C6" i="1"/>
  <c r="P4" i="1"/>
  <c r="H5" i="1" l="1"/>
  <c r="L5" i="1" s="1"/>
  <c r="P5" i="1" s="1"/>
  <c r="C7" i="1"/>
  <c r="D6" i="1"/>
  <c r="H6" i="1" l="1"/>
  <c r="P6" i="1" s="1"/>
  <c r="L6" i="1"/>
  <c r="C8" i="1"/>
  <c r="D7" i="1"/>
  <c r="L7" i="1" l="1"/>
  <c r="P7" i="1" s="1"/>
  <c r="H7" i="1"/>
  <c r="D8" i="1"/>
  <c r="C9" i="1"/>
  <c r="H8" i="1" l="1"/>
  <c r="P8" i="1"/>
  <c r="L8" i="1"/>
  <c r="C10" i="1"/>
  <c r="D9" i="1"/>
  <c r="H9" i="1" l="1"/>
  <c r="P9" i="1" s="1"/>
  <c r="L9" i="1"/>
  <c r="C11" i="1"/>
  <c r="D10" i="1"/>
  <c r="H10" i="1" l="1"/>
  <c r="L10" i="1" s="1"/>
  <c r="P10" i="1" s="1"/>
  <c r="D11" i="1"/>
  <c r="H11" i="1" l="1"/>
  <c r="L11" i="1" s="1"/>
  <c r="P11" i="1" s="1"/>
</calcChain>
</file>

<file path=xl/sharedStrings.xml><?xml version="1.0" encoding="utf-8"?>
<sst xmlns="http://schemas.openxmlformats.org/spreadsheetml/2006/main" count="36" uniqueCount="36">
  <si>
    <t>- дата начала года</t>
  </si>
  <si>
    <t>Сотрудник</t>
  </si>
  <si>
    <t>Должность</t>
  </si>
  <si>
    <t>Начало года</t>
  </si>
  <si>
    <t>Столбец1</t>
  </si>
  <si>
    <t>Дата начала1</t>
  </si>
  <si>
    <t>Продолжи- тельность1, дней</t>
  </si>
  <si>
    <t>Дата конца1</t>
  </si>
  <si>
    <t>Столбец2</t>
  </si>
  <si>
    <t>Дата начала2</t>
  </si>
  <si>
    <t>Продолжи- тельность2, дней</t>
  </si>
  <si>
    <t>Дата конца2</t>
  </si>
  <si>
    <t>Столбец6</t>
  </si>
  <si>
    <t>Дата начала3</t>
  </si>
  <si>
    <t>Продолжи- тельность3, дней</t>
  </si>
  <si>
    <t>Дата конца3</t>
  </si>
  <si>
    <t>Столбец10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</si>
  <si>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</si>
  <si>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</si>
  <si>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</si>
  <si>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</si>
  <si>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</si>
  <si>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Оста- лось</t>
  </si>
  <si>
    <t>Часть1</t>
  </si>
  <si>
    <t>Часть2</t>
  </si>
  <si>
    <t>Часть3</t>
  </si>
  <si>
    <t>Часть4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</si>
  <si>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</si>
  <si>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</si>
  <si>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</si>
  <si>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</si>
  <si>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</si>
  <si>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</si>
  <si>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</si>
  <si>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</si>
  <si>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 дни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</si>
</sst>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0_ ;[Red]\-0\ "/>
  </numFmts>
  <fonts count="11">
    <font>
      <sz val="10"/>
      <color rgb="FF000000"/>
      <name val="Arial"/>
      <scheme val="minor"/>
    </font>
    <font>
      <sz val="12"/>
      <color rgb="FF000000"/>
      <name val="&quot;Times New Roman&quot;"/>
    </font>
    <font>
      <b/>
      <sz val="10"/>
      <color theme="1"/>
      <name val="Arial"/>
      <family val="2"/>
      <charset val="204"/>
    </font>
    <font>
      <b/>
      <sz val="8"/>
      <color rgb="FFA6A6A6"/>
      <name val="Arial"/>
      <family val="2"/>
      <charset val="204"/>
    </font>
    <font>
      <sz val="10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color rgb="FFA6A6A6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1" xfId="0" applyFont="1" applyBorder="1"/>
    <xf numFmtId="14" fontId="5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9" fillId="0" borderId="0" xfId="0" applyFont="1"/>
    <xf numFmtId="164" fontId="10" fillId="0" borderId="0" xfId="0" applyNumberFormat="1" applyFont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4" fillId="0" borderId="10" xfId="0" applyFont="1" applyBorder="1" applyAlignment="1">
      <alignment wrapText="1"/>
    </xf>
    <xf numFmtId="165" fontId="6" fillId="2" borderId="11" xfId="0" applyNumberFormat="1" applyFont="1" applyFill="1" applyBorder="1" applyAlignment="1">
      <alignment horizontal="center"/>
    </xf>
    <xf numFmtId="165" fontId="4" fillId="2" borderId="11" xfId="0" applyNumberFormat="1" applyFont="1" applyFill="1" applyBorder="1" applyAlignment="1">
      <alignment horizontal="center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14" fontId="5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2" borderId="13" xfId="0" applyFont="1" applyFill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/>
    </xf>
    <xf numFmtId="165" fontId="4" fillId="2" borderId="14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Столбец1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'График отпусков 2022 год'!$A$4:$A$12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Продолжи- тельность1, дней</c:v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invertIfNegative val="1"/>
          <c:dLbls>
            <c:txPr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'График отпусков 2022 год'!$A$4:$A$12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год'!$X$5:$X$11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v>Столбец2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'График отпусков 2022 год'!$A$4:$A$12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год'!$H$4:$H$12</c:f>
              <c:numCache>
                <c:formatCode>General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v>Продолжи- тельность2, дней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Lbls>
            <c:txPr>
              <a:bodyPr/>
              <a:lstStyle/>
              <a:p>
                <a:pPr lvl="0">
                  <a:defRPr sz="800" b="0" i="0">
                    <a:solidFill>
                      <a:srgbClr val="FFFFFF"/>
                    </a:solidFill>
                    <a:latin typeface="Calibri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'График отпусков 2022 год'!$A$4:$A$12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год'!$L$4:$L$12</c:f>
              <c:numCache>
                <c:formatCode>General</c:formatCode>
                <c:ptCount val="9"/>
                <c:pt idx="0">
                  <c:v>59</c:v>
                </c:pt>
                <c:pt idx="1">
                  <c:v>58</c:v>
                </c:pt>
                <c:pt idx="2">
                  <c:v>57</c:v>
                </c:pt>
                <c:pt idx="3">
                  <c:v>55</c:v>
                </c:pt>
                <c:pt idx="4">
                  <c:v>55</c:v>
                </c:pt>
                <c:pt idx="5">
                  <c:v>54</c:v>
                </c:pt>
                <c:pt idx="6">
                  <c:v>53</c:v>
                </c:pt>
                <c:pt idx="7">
                  <c:v>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'График отпусков 2022 год'!$P$3</c:f>
              <c:strCache>
                <c:ptCount val="1"/>
                <c:pt idx="0">
                  <c:v>Столбец10</c:v>
                </c:pt>
              </c:strCache>
            </c:strRef>
          </c:tx>
          <c:invertIfNegative val="1"/>
          <c:cat>
            <c:strRef>
              <c:f>'График отпусков 2022 год'!$A$4:$A$12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год'!$P$4:$P$12</c:f>
              <c:numCache>
                <c:formatCode>General</c:formatCode>
                <c:ptCount val="9"/>
                <c:pt idx="0">
                  <c:v>183</c:v>
                </c:pt>
                <c:pt idx="1">
                  <c:v>182</c:v>
                </c:pt>
                <c:pt idx="2">
                  <c:v>180</c:v>
                </c:pt>
                <c:pt idx="3">
                  <c:v>179</c:v>
                </c:pt>
                <c:pt idx="4">
                  <c:v>178</c:v>
                </c:pt>
                <c:pt idx="5">
                  <c:v>177</c:v>
                </c:pt>
                <c:pt idx="6">
                  <c:v>176</c:v>
                </c:pt>
                <c:pt idx="7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450048"/>
        <c:axId val="136451968"/>
      </c:barChart>
      <c:catAx>
        <c:axId val="1364500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36451968"/>
        <c:crosses val="autoZero"/>
        <c:auto val="1"/>
        <c:lblAlgn val="ctr"/>
        <c:lblOffset val="100"/>
        <c:noMultiLvlLbl val="1"/>
      </c:catAx>
      <c:valAx>
        <c:axId val="136451968"/>
        <c:scaling>
          <c:orientation val="minMax"/>
          <c:min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[$-419]mmmm;@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36450048"/>
        <c:crosses val="max"/>
        <c:crossBetween val="between"/>
        <c:majorUnit val="31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11</xdr:row>
      <xdr:rowOff>188595</xdr:rowOff>
    </xdr:from>
    <xdr:ext cx="11410950" cy="2543175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1"/>
  <sheetViews>
    <sheetView tabSelected="1" workbookViewId="0">
      <selection activeCell="F29" sqref="F29"/>
    </sheetView>
  </sheetViews>
  <sheetFormatPr defaultColWidth="12.6640625" defaultRowHeight="15.75" customHeight="1"/>
  <sheetData>
    <row r="1" spans="1:27" ht="15">
      <c r="A1" s="1">
        <v>44562</v>
      </c>
      <c r="B1" s="2" t="s">
        <v>0</v>
      </c>
    </row>
    <row r="3" spans="1:27" ht="25.2" customHeight="1">
      <c r="A3" s="18" t="s">
        <v>1</v>
      </c>
      <c r="B3" s="19" t="s">
        <v>2</v>
      </c>
      <c r="C3" s="20" t="s">
        <v>3</v>
      </c>
      <c r="D3" s="19" t="s">
        <v>4</v>
      </c>
      <c r="E3" s="20" t="s">
        <v>5</v>
      </c>
      <c r="F3" s="20" t="s">
        <v>6</v>
      </c>
      <c r="G3" s="20" t="s">
        <v>7</v>
      </c>
      <c r="H3" s="19" t="s">
        <v>8</v>
      </c>
      <c r="I3" s="20" t="s">
        <v>9</v>
      </c>
      <c r="J3" s="20" t="s">
        <v>10</v>
      </c>
      <c r="K3" s="20" t="s">
        <v>11</v>
      </c>
      <c r="L3" s="19" t="s">
        <v>12</v>
      </c>
      <c r="M3" s="20" t="s">
        <v>13</v>
      </c>
      <c r="N3" s="20" t="s">
        <v>14</v>
      </c>
      <c r="O3" s="20" t="s">
        <v>15</v>
      </c>
      <c r="P3" s="19" t="s">
        <v>16</v>
      </c>
      <c r="Q3" s="20" t="s">
        <v>17</v>
      </c>
      <c r="R3" s="20" t="s">
        <v>18</v>
      </c>
      <c r="S3" s="20" t="s">
        <v>19</v>
      </c>
      <c r="T3" s="21" t="s">
        <v>20</v>
      </c>
      <c r="U3" s="21" t="s">
        <v>21</v>
      </c>
      <c r="V3" s="22" t="s">
        <v>22</v>
      </c>
      <c r="X3" s="3" t="s">
        <v>23</v>
      </c>
      <c r="Y3" s="4" t="s">
        <v>24</v>
      </c>
      <c r="Z3" s="4" t="s">
        <v>25</v>
      </c>
      <c r="AA3" s="4" t="s">
        <v>26</v>
      </c>
    </row>
    <row r="4" spans="1:27" ht="13.2">
      <c r="A4" s="23" t="s">
        <v>27</v>
      </c>
      <c r="B4" s="5"/>
      <c r="C4" s="6">
        <f>A1</f>
        <v>44562</v>
      </c>
      <c r="D4" s="7">
        <f t="shared" ref="D4:D11" si="0">IF(MONTH(E4)&gt;2,E4-C4+2,E4-C4+1)</f>
        <v>2</v>
      </c>
      <c r="E4" s="14">
        <v>44563</v>
      </c>
      <c r="F4" s="8">
        <v>10</v>
      </c>
      <c r="G4" s="14">
        <f>WORKDAY.INTL(E4,F4,"0000000",Праздники!$C$2:$C$15)</f>
        <v>44579</v>
      </c>
      <c r="H4" s="8">
        <f>IF(AND(I4-$C4&gt;0,'График отпусков 2022 год'!$F4&gt;0),I4-$C4-D4-('График отпусков 2022 год'!$G4-'График отпусков 2022 год'!$E4),"")</f>
        <v>31</v>
      </c>
      <c r="I4" s="14">
        <v>44611</v>
      </c>
      <c r="J4" s="8">
        <v>10</v>
      </c>
      <c r="K4" s="14">
        <f>WORKDAY.INTL(I4,J4,"0000000",Праздники!$C$2:$C$15)</f>
        <v>44622</v>
      </c>
      <c r="L4" s="8">
        <f>IF(AND(M4-$C4&gt;0,'График отпусков 2022 год'!$F4&gt;0,'График отпусков 2022 год'!$J4&gt;0),M4-$C4-$D4-('График отпусков 2022 год'!$G4-'График отпусков 2022 год'!$E4)-$H4-('График отпусков 2022 год'!$K4-'График отпусков 2022 год'!$I4)-1,"")</f>
        <v>59</v>
      </c>
      <c r="M4" s="14">
        <v>44682</v>
      </c>
      <c r="N4" s="8">
        <v>5</v>
      </c>
      <c r="O4" s="14">
        <f>WORKDAY.INTL(M4,N4,"0000000",Праздники!$C$2:$C$15)</f>
        <v>44687</v>
      </c>
      <c r="P4" s="8">
        <f>IF(AND(Q4-$C4&gt;0,'График отпусков 2022 год'!$F4&gt;0,'График отпусков 2022 год'!$J4&gt;0,'График отпусков 2022 год'!$N4&gt;0),Q4-$C4-$D4-('График отпусков 2022 год'!$G4-'График отпусков 2022 год'!$E4)-$H4-('График отпусков 2022 год'!$K4-'График отпусков 2022 год'!$I4)-L4-('График отпусков 2022 год'!$O4-'График отпусков 2022 год'!$M4)-2,"")</f>
        <v>183</v>
      </c>
      <c r="Q4" s="14">
        <v>44871</v>
      </c>
      <c r="R4" s="8">
        <v>5</v>
      </c>
      <c r="S4" s="9">
        <f>Q4+R4-1</f>
        <v>44875</v>
      </c>
      <c r="T4" s="10">
        <v>28</v>
      </c>
      <c r="U4" s="11">
        <f t="shared" ref="U4:U11" si="1">F4+J4+N4+R4</f>
        <v>30</v>
      </c>
      <c r="V4" s="24">
        <f t="shared" ref="V4:V11" si="2">T4-U4</f>
        <v>-2</v>
      </c>
      <c r="X4" s="12">
        <f>IF('График отпусков 2022 год'!$G4-'График отпусков 2022 год'!$E4&gt;0,'График отпусков 2022 год'!$G4-'График отпусков 2022 год'!$E4+1,"")</f>
        <v>17</v>
      </c>
      <c r="Y4" s="13">
        <f>IF('График отпусков 2022 год'!$K4-'График отпусков 2022 год'!$I4&gt;0,'График отпусков 2022 год'!$K4-'График отпусков 2022 год'!$I4+1,"")</f>
        <v>12</v>
      </c>
      <c r="Z4" s="13">
        <f>IF('График отпусков 2022 год'!$O4-'График отпусков 2022 год'!$M4&gt;0,'График отпусков 2022 год'!$O4-'График отпусков 2022 год'!$M4+1,"")</f>
        <v>6</v>
      </c>
      <c r="AA4" s="13">
        <f>IF('График отпусков 2022 год'!$S4-'График отпусков 2022 год'!$Q4&gt;0,'График отпусков 2022 год'!$S4-'График отпусков 2022 год'!$Q4+1,"")</f>
        <v>5</v>
      </c>
    </row>
    <row r="5" spans="1:27" ht="13.2">
      <c r="A5" s="23" t="s">
        <v>28</v>
      </c>
      <c r="B5" s="5"/>
      <c r="C5" s="6">
        <f t="shared" ref="C5:C11" si="3">C4</f>
        <v>44562</v>
      </c>
      <c r="D5" s="7">
        <f t="shared" si="0"/>
        <v>3</v>
      </c>
      <c r="E5" s="14">
        <v>44564</v>
      </c>
      <c r="F5" s="8">
        <v>11</v>
      </c>
      <c r="G5" s="14">
        <f>WORKDAY.INTL(E5,F5,"0000000",Праздники!$C$2:$C$15)</f>
        <v>44580</v>
      </c>
      <c r="H5" s="8">
        <f>IF(AND(I5-$C5&gt;0,'График отпусков 2022 год'!$F5&gt;0),I5-$C5-D5-('График отпусков 2022 год'!$G5-'График отпусков 2022 год'!$E5),"")</f>
        <v>31</v>
      </c>
      <c r="I5" s="14">
        <v>44612</v>
      </c>
      <c r="J5" s="8">
        <v>11</v>
      </c>
      <c r="K5" s="14">
        <f>WORKDAY.INTL(I5,J5,"0000000",Праздники!$C$2:$C$15)</f>
        <v>44624</v>
      </c>
      <c r="L5" s="8">
        <f>IF(AND(M5-$C5&gt;0,'График отпусков 2022 год'!$F5&gt;0,'График отпусков 2022 год'!$J5&gt;0),M5-$C5-$D5-('График отпусков 2022 год'!$G5-'График отпусков 2022 год'!$E5)-$H5-('График отпусков 2022 год'!$K5-'График отпусков 2022 год'!$I5)-1,"")</f>
        <v>58</v>
      </c>
      <c r="M5" s="14">
        <v>44683</v>
      </c>
      <c r="N5" s="8">
        <v>6</v>
      </c>
      <c r="O5" s="14">
        <f>WORKDAY.INTL(M5,N5,"0000000",Праздники!$C$2:$C$15)</f>
        <v>44689</v>
      </c>
      <c r="P5" s="8">
        <f>IF(AND(Q5-$C5&gt;0,'График отпусков 2022 год'!$F5&gt;0,'График отпусков 2022 год'!$J5&gt;0,'График отпусков 2022 год'!$N5&gt;0),Q5-$C5-$D5-('График отпусков 2022 год'!$G5-'График отпусков 2022 год'!$E5)-$H5-('График отпусков 2022 год'!$K5-'График отпусков 2022 год'!$I5)-L5-('График отпусков 2022 год'!$O5-'График отпусков 2022 год'!$M5)-2,"")</f>
        <v>182</v>
      </c>
      <c r="Q5" s="14">
        <v>44872</v>
      </c>
      <c r="R5" s="8">
        <v>6</v>
      </c>
      <c r="S5" s="9">
        <f t="shared" ref="S5:S11" si="4">Q5+R5-1</f>
        <v>44877</v>
      </c>
      <c r="T5" s="10">
        <v>28</v>
      </c>
      <c r="U5" s="11">
        <f t="shared" si="1"/>
        <v>34</v>
      </c>
      <c r="V5" s="25">
        <f t="shared" si="2"/>
        <v>-6</v>
      </c>
      <c r="X5" s="12">
        <f>IF('График отпусков 2022 год'!$G5-'График отпусков 2022 год'!$E5&gt;0,'График отпусков 2022 год'!$G5-'График отпусков 2022 год'!$E5+1,"")</f>
        <v>17</v>
      </c>
      <c r="Y5" s="13">
        <f>IF('График отпусков 2022 год'!$K5-'График отпусков 2022 год'!$I5&gt;0,'График отпусков 2022 год'!$K5-'График отпусков 2022 год'!$I5+1,"")</f>
        <v>13</v>
      </c>
      <c r="Z5" s="13">
        <f>IF('График отпусков 2022 год'!$O5-'График отпусков 2022 год'!$M5&gt;0,'График отпусков 2022 год'!$O5-'График отпусков 2022 год'!$M5+1,"")</f>
        <v>7</v>
      </c>
      <c r="AA5" s="13">
        <f>IF('График отпусков 2022 год'!$S5-'График отпусков 2022 год'!$Q5&gt;0,'График отпусков 2022 год'!$S5-'График отпусков 2022 год'!$Q5+1,"")</f>
        <v>6</v>
      </c>
    </row>
    <row r="6" spans="1:27" ht="13.2">
      <c r="A6" s="23" t="s">
        <v>29</v>
      </c>
      <c r="B6" s="5"/>
      <c r="C6" s="6">
        <f t="shared" si="3"/>
        <v>44562</v>
      </c>
      <c r="D6" s="7">
        <f t="shared" si="0"/>
        <v>4</v>
      </c>
      <c r="E6" s="14">
        <v>44565</v>
      </c>
      <c r="F6" s="8">
        <v>12</v>
      </c>
      <c r="G6" s="14">
        <f>WORKDAY.INTL(E6,F6,"0000000",Праздники!$C$2:$C$15)</f>
        <v>44581</v>
      </c>
      <c r="H6" s="8">
        <f>IF(AND(I6-$C6&gt;0,'График отпусков 2022 год'!$F6&gt;0),I6-$C6-D6-('График отпусков 2022 год'!$G6-'График отпусков 2022 год'!$E6),"")</f>
        <v>31</v>
      </c>
      <c r="I6" s="14">
        <v>44613</v>
      </c>
      <c r="J6" s="8">
        <v>12</v>
      </c>
      <c r="K6" s="14">
        <f>WORKDAY.INTL(I6,J6,"0000000",Праздники!$C$2:$C$15)</f>
        <v>44626</v>
      </c>
      <c r="L6" s="8">
        <f>IF(AND(M6-$C6&gt;0,'График отпусков 2022 год'!$F6&gt;0,'График отпусков 2022 год'!$J6&gt;0),M6-$C6-$D6-('График отпусков 2022 год'!$G6-'График отпусков 2022 год'!$E6)-$H6-('График отпусков 2022 год'!$K6-'График отпусков 2022 год'!$I6)-1,"")</f>
        <v>57</v>
      </c>
      <c r="M6" s="14">
        <v>44684</v>
      </c>
      <c r="N6" s="8">
        <v>7</v>
      </c>
      <c r="O6" s="14">
        <f>WORKDAY.INTL(M6,N6,"0000000",Праздники!$C$2:$C$15)</f>
        <v>44692</v>
      </c>
      <c r="P6" s="8">
        <f>IF(AND(Q6-$C6&gt;0,'График отпусков 2022 год'!$F6&gt;0,'График отпусков 2022 год'!$J6&gt;0,'График отпусков 2022 год'!$N6&gt;0),Q6-$C6-$D6-('График отпусков 2022 год'!$G6-'График отпусков 2022 год'!$E6)-$H6-('График отпусков 2022 год'!$K6-'График отпусков 2022 год'!$I6)-L6-('График отпусков 2022 год'!$O6-'График отпусков 2022 год'!$M6)-2,"")</f>
        <v>180</v>
      </c>
      <c r="Q6" s="14">
        <v>44873</v>
      </c>
      <c r="R6" s="8">
        <v>7</v>
      </c>
      <c r="S6" s="9">
        <f t="shared" si="4"/>
        <v>44879</v>
      </c>
      <c r="T6" s="10">
        <v>28</v>
      </c>
      <c r="U6" s="11">
        <f t="shared" si="1"/>
        <v>38</v>
      </c>
      <c r="V6" s="25">
        <f t="shared" si="2"/>
        <v>-10</v>
      </c>
      <c r="X6" s="12">
        <f>IF('График отпусков 2022 год'!$G6-'График отпусков 2022 год'!$E6&gt;0,'График отпусков 2022 год'!$G6-'График отпусков 2022 год'!$E6+1,"")</f>
        <v>17</v>
      </c>
      <c r="Y6" s="13">
        <f>IF('График отпусков 2022 год'!$K6-'График отпусков 2022 год'!$I6&gt;0,'График отпусков 2022 год'!$K6-'График отпусков 2022 год'!$I6+1,"")</f>
        <v>14</v>
      </c>
      <c r="Z6" s="13">
        <f>IF('График отпусков 2022 год'!$O6-'График отпусков 2022 год'!$M6&gt;0,'График отпусков 2022 год'!$O6-'График отпусков 2022 год'!$M6+1,"")</f>
        <v>9</v>
      </c>
      <c r="AA6" s="13">
        <f>IF('График отпусков 2022 год'!$S6-'График отпусков 2022 год'!$Q6&gt;0,'График отпусков 2022 год'!$S6-'График отпусков 2022 год'!$Q6+1,"")</f>
        <v>7</v>
      </c>
    </row>
    <row r="7" spans="1:27" ht="13.2">
      <c r="A7" s="23" t="s">
        <v>30</v>
      </c>
      <c r="B7" s="5"/>
      <c r="C7" s="6">
        <f t="shared" si="3"/>
        <v>44562</v>
      </c>
      <c r="D7" s="7">
        <f t="shared" si="0"/>
        <v>5</v>
      </c>
      <c r="E7" s="14">
        <v>44566</v>
      </c>
      <c r="F7" s="8">
        <v>13</v>
      </c>
      <c r="G7" s="14">
        <f>WORKDAY.INTL(E7,F7,"0000000",Праздники!$C$2:$C$15)</f>
        <v>44582</v>
      </c>
      <c r="H7" s="8">
        <f>IF(AND(I7-$C7&gt;0,'График отпусков 2022 год'!$F7&gt;0),I7-$C7-D7-('График отпусков 2022 год'!$G7-'График отпусков 2022 год'!$E7),"")</f>
        <v>31</v>
      </c>
      <c r="I7" s="14">
        <v>44614</v>
      </c>
      <c r="J7" s="8">
        <v>13</v>
      </c>
      <c r="K7" s="14">
        <f>WORKDAY.INTL(I7,J7,"0000000",Праздники!$C$2:$C$15)</f>
        <v>44629</v>
      </c>
      <c r="L7" s="8">
        <f>IF(AND(M7-$C7&gt;0,'График отпусков 2022 год'!$F7&gt;0,'График отпусков 2022 год'!$J7&gt;0),M7-$C7-$D7-('График отпусков 2022 год'!$G7-'График отпусков 2022 год'!$E7)-$H7-('График отпусков 2022 год'!$K7-'График отпусков 2022 год'!$I7)-1,"")</f>
        <v>55</v>
      </c>
      <c r="M7" s="14">
        <v>44685</v>
      </c>
      <c r="N7" s="8">
        <v>8</v>
      </c>
      <c r="O7" s="14">
        <f>WORKDAY.INTL(M7,N7,"0000000",Праздники!$C$2:$C$15)</f>
        <v>44694</v>
      </c>
      <c r="P7" s="8">
        <f>IF(AND(Q7-$C7&gt;0,'График отпусков 2022 год'!$F7&gt;0,'График отпусков 2022 год'!$J7&gt;0,'График отпусков 2022 год'!$N7&gt;0),Q7-$C7-$D7-('График отпусков 2022 год'!$G7-'График отпусков 2022 год'!$E7)-$H7-('График отпусков 2022 год'!$K7-'График отпусков 2022 год'!$I7)-L7-('График отпусков 2022 год'!$O7-'График отпусков 2022 год'!$M7)-2,"")</f>
        <v>179</v>
      </c>
      <c r="Q7" s="14">
        <v>44874</v>
      </c>
      <c r="R7" s="8">
        <v>8</v>
      </c>
      <c r="S7" s="9">
        <f t="shared" si="4"/>
        <v>44881</v>
      </c>
      <c r="T7" s="10">
        <v>28</v>
      </c>
      <c r="U7" s="11">
        <f t="shared" si="1"/>
        <v>42</v>
      </c>
      <c r="V7" s="25">
        <f t="shared" si="2"/>
        <v>-14</v>
      </c>
      <c r="X7" s="12">
        <f>IF('График отпусков 2022 год'!$G7-'График отпусков 2022 год'!$E7&gt;0,'График отпусков 2022 год'!$G7-'График отпусков 2022 год'!$E7+1,"")</f>
        <v>17</v>
      </c>
      <c r="Y7" s="13">
        <f>IF('График отпусков 2022 год'!$K7-'График отпусков 2022 год'!$I7&gt;0,'График отпусков 2022 год'!$K7-'График отпусков 2022 год'!$I7+1,"")</f>
        <v>16</v>
      </c>
      <c r="Z7" s="13">
        <f>IF('График отпусков 2022 год'!$O7-'График отпусков 2022 год'!$M7&gt;0,'График отпусков 2022 год'!$O7-'График отпусков 2022 год'!$M7+1,"")</f>
        <v>10</v>
      </c>
      <c r="AA7" s="13">
        <f>IF('График отпусков 2022 год'!$S7-'График отпусков 2022 год'!$Q7&gt;0,'График отпусков 2022 год'!$S7-'График отпусков 2022 год'!$Q7+1,"")</f>
        <v>8</v>
      </c>
    </row>
    <row r="8" spans="1:27" ht="13.2">
      <c r="A8" s="23" t="s">
        <v>31</v>
      </c>
      <c r="B8" s="5"/>
      <c r="C8" s="6">
        <f t="shared" si="3"/>
        <v>44562</v>
      </c>
      <c r="D8" s="7">
        <f t="shared" si="0"/>
        <v>6</v>
      </c>
      <c r="E8" s="14">
        <v>44567</v>
      </c>
      <c r="F8" s="8">
        <v>14</v>
      </c>
      <c r="G8" s="14">
        <f>WORKDAY.INTL(E8,F8,"0000000",Праздники!$C$2:$C$15)</f>
        <v>44583</v>
      </c>
      <c r="H8" s="8">
        <f>IF(AND(I8-$C8&gt;0,'График отпусков 2022 год'!$F8&gt;0),I8-$C8-D8-('График отпусков 2022 год'!$G8-'График отпусков 2022 год'!$E8),"")</f>
        <v>31</v>
      </c>
      <c r="I8" s="14">
        <v>44615</v>
      </c>
      <c r="J8" s="8">
        <v>14</v>
      </c>
      <c r="K8" s="14">
        <f>WORKDAY.INTL(I8,J8,"0000000",Праздники!$C$2:$C$15)</f>
        <v>44630</v>
      </c>
      <c r="L8" s="8">
        <f>IF(AND(M8-$C8&gt;0,'График отпусков 2022 год'!$F8&gt;0,'График отпусков 2022 год'!$J8&gt;0),M8-$C8-$D8-('График отпусков 2022 год'!$G8-'График отпусков 2022 год'!$E8)-$H8-('График отпусков 2022 год'!$K8-'График отпусков 2022 год'!$I8)-1,"")</f>
        <v>55</v>
      </c>
      <c r="M8" s="14">
        <v>44686</v>
      </c>
      <c r="N8" s="8">
        <v>9</v>
      </c>
      <c r="O8" s="14">
        <f>WORKDAY.INTL(M8,N8,"0000000",Праздники!$C$2:$C$15)</f>
        <v>44696</v>
      </c>
      <c r="P8" s="8">
        <f>IF(AND(Q8-$C8&gt;0,'График отпусков 2022 год'!$F8&gt;0,'График отпусков 2022 год'!$J8&gt;0,'График отпусков 2022 год'!$N8&gt;0),Q8-$C8-$D8-('График отпусков 2022 год'!$G8-'График отпусков 2022 год'!$E8)-$H8-('График отпусков 2022 год'!$K8-'График отпусков 2022 год'!$I8)-L8-('График отпусков 2022 год'!$O8-'График отпусков 2022 год'!$M8)-2,"")</f>
        <v>178</v>
      </c>
      <c r="Q8" s="14">
        <v>44875</v>
      </c>
      <c r="R8" s="8">
        <v>9</v>
      </c>
      <c r="S8" s="9">
        <f t="shared" si="4"/>
        <v>44883</v>
      </c>
      <c r="T8" s="10">
        <v>28</v>
      </c>
      <c r="U8" s="11">
        <f t="shared" si="1"/>
        <v>46</v>
      </c>
      <c r="V8" s="25">
        <f t="shared" si="2"/>
        <v>-18</v>
      </c>
      <c r="X8" s="12">
        <f>IF('График отпусков 2022 год'!$G8-'График отпусков 2022 год'!$E8&gt;0,'График отпусков 2022 год'!$G8-'График отпусков 2022 год'!$E8+1,"")</f>
        <v>17</v>
      </c>
      <c r="Y8" s="13">
        <f>IF('График отпусков 2022 год'!$K8-'График отпусков 2022 год'!$I8&gt;0,'График отпусков 2022 год'!$K8-'График отпусков 2022 год'!$I8+1,"")</f>
        <v>16</v>
      </c>
      <c r="Z8" s="13">
        <f>IF('График отпусков 2022 год'!$O8-'График отпусков 2022 год'!$M8&gt;0,'График отпусков 2022 год'!$O8-'График отпусков 2022 год'!$M8+1,"")</f>
        <v>11</v>
      </c>
      <c r="AA8" s="13">
        <f>IF('График отпусков 2022 год'!$S8-'График отпусков 2022 год'!$Q8&gt;0,'График отпусков 2022 год'!$S8-'График отпусков 2022 год'!$Q8+1,"")</f>
        <v>9</v>
      </c>
    </row>
    <row r="9" spans="1:27" ht="13.2">
      <c r="A9" s="23" t="s">
        <v>32</v>
      </c>
      <c r="B9" s="5"/>
      <c r="C9" s="6">
        <f t="shared" si="3"/>
        <v>44562</v>
      </c>
      <c r="D9" s="7">
        <f t="shared" si="0"/>
        <v>7</v>
      </c>
      <c r="E9" s="14">
        <v>44568</v>
      </c>
      <c r="F9" s="8">
        <v>15</v>
      </c>
      <c r="G9" s="14">
        <f>WORKDAY.INTL(E9,F9,"0000000",Праздники!$C$2:$C$15)</f>
        <v>44584</v>
      </c>
      <c r="H9" s="8">
        <f>IF(AND(I9-$C9&gt;0,'График отпусков 2022 год'!$F9&gt;0),I9-$C9-D9-('График отпусков 2022 год'!$G9-'График отпусков 2022 год'!$E9),"")</f>
        <v>31</v>
      </c>
      <c r="I9" s="14">
        <v>44616</v>
      </c>
      <c r="J9" s="8">
        <v>15</v>
      </c>
      <c r="K9" s="14">
        <f>WORKDAY.INTL(I9,J9,"0000000",Праздники!$C$2:$C$15)</f>
        <v>44632</v>
      </c>
      <c r="L9" s="8">
        <f>IF(AND(M9-$C9&gt;0,'График отпусков 2022 год'!$F9&gt;0,'График отпусков 2022 год'!$J9&gt;0),M9-$C9-$D9-('График отпусков 2022 год'!$G9-'График отпусков 2022 год'!$E9)-$H9-('График отпусков 2022 год'!$K9-'График отпусков 2022 год'!$I9)-1,"")</f>
        <v>54</v>
      </c>
      <c r="M9" s="14">
        <v>44687</v>
      </c>
      <c r="N9" s="8">
        <v>10</v>
      </c>
      <c r="O9" s="14">
        <f>WORKDAY.INTL(M9,N9,"0000000",Праздники!$C$2:$C$15)</f>
        <v>44698</v>
      </c>
      <c r="P9" s="8">
        <f>IF(AND(Q9-$C9&gt;0,'График отпусков 2022 год'!$F9&gt;0,'График отпусков 2022 год'!$J9&gt;0,'График отпусков 2022 год'!$N9&gt;0),Q9-$C9-$D9-('График отпусков 2022 год'!$G9-'График отпусков 2022 год'!$E9)-$H9-('График отпусков 2022 год'!$K9-'График отпусков 2022 год'!$I9)-L9-('График отпусков 2022 год'!$O9-'График отпусков 2022 год'!$M9)-2,"")</f>
        <v>177</v>
      </c>
      <c r="Q9" s="14">
        <v>44876</v>
      </c>
      <c r="R9" s="8">
        <v>10</v>
      </c>
      <c r="S9" s="9">
        <f t="shared" si="4"/>
        <v>44885</v>
      </c>
      <c r="T9" s="10">
        <v>28</v>
      </c>
      <c r="U9" s="11">
        <f t="shared" si="1"/>
        <v>50</v>
      </c>
      <c r="V9" s="25">
        <f t="shared" si="2"/>
        <v>-22</v>
      </c>
      <c r="X9" s="12">
        <f>IF('График отпусков 2022 год'!$G9-'График отпусков 2022 год'!$E9&gt;0,'График отпусков 2022 год'!$G9-'График отпусков 2022 год'!$E9+1,"")</f>
        <v>17</v>
      </c>
      <c r="Y9" s="13">
        <f>IF('График отпусков 2022 год'!$K9-'График отпусков 2022 год'!$I9&gt;0,'График отпусков 2022 год'!$K9-'График отпусков 2022 год'!$I9+1,"")</f>
        <v>17</v>
      </c>
      <c r="Z9" s="13">
        <f>IF('График отпусков 2022 год'!$O9-'График отпусков 2022 год'!$M9&gt;0,'График отпусков 2022 год'!$O9-'График отпусков 2022 год'!$M9+1,"")</f>
        <v>12</v>
      </c>
      <c r="AA9" s="13">
        <f>IF('График отпусков 2022 год'!$S9-'График отпусков 2022 год'!$Q9&gt;0,'График отпусков 2022 год'!$S9-'График отпусков 2022 год'!$Q9+1,"")</f>
        <v>10</v>
      </c>
    </row>
    <row r="10" spans="1:27" ht="13.2">
      <c r="A10" s="23" t="s">
        <v>33</v>
      </c>
      <c r="B10" s="5"/>
      <c r="C10" s="6">
        <f t="shared" si="3"/>
        <v>44562</v>
      </c>
      <c r="D10" s="7">
        <f t="shared" si="0"/>
        <v>8</v>
      </c>
      <c r="E10" s="14">
        <v>44569</v>
      </c>
      <c r="F10" s="8">
        <v>16</v>
      </c>
      <c r="G10" s="14">
        <f>WORKDAY.INTL(E10,F10,"0000000",Праздники!$C$2:$C$15)</f>
        <v>44585</v>
      </c>
      <c r="H10" s="8">
        <f>IF(AND(I10-$C10&gt;0,'График отпусков 2022 год'!$F10&gt;0),I10-$C10-D10-('График отпусков 2022 год'!$G10-'График отпусков 2022 год'!$E10),"")</f>
        <v>31</v>
      </c>
      <c r="I10" s="14">
        <v>44617</v>
      </c>
      <c r="J10" s="8">
        <v>16</v>
      </c>
      <c r="K10" s="14">
        <f>WORKDAY.INTL(I10,J10,"0000000",Праздники!$C$2:$C$15)</f>
        <v>44634</v>
      </c>
      <c r="L10" s="8">
        <f>IF(AND(M10-$C10&gt;0,'График отпусков 2022 год'!$F10&gt;0,'График отпусков 2022 год'!$J10&gt;0),M10-$C10-$D10-('График отпусков 2022 год'!$G10-'График отпусков 2022 год'!$E10)-$H10-('График отпусков 2022 год'!$K10-'График отпусков 2022 год'!$I10)-1,"")</f>
        <v>53</v>
      </c>
      <c r="M10" s="14">
        <v>44688</v>
      </c>
      <c r="N10" s="8">
        <v>11</v>
      </c>
      <c r="O10" s="14">
        <f>WORKDAY.INTL(M10,N10,"0000000",Праздники!$C$2:$C$15)</f>
        <v>44700</v>
      </c>
      <c r="P10" s="8">
        <f>IF(AND(Q10-$C10&gt;0,'График отпусков 2022 год'!$F10&gt;0,'График отпусков 2022 год'!$J10&gt;0,'График отпусков 2022 год'!$N10&gt;0),Q10-$C10-$D10-('График отпусков 2022 год'!$G10-'График отпусков 2022 год'!$E10)-$H10-('График отпусков 2022 год'!$K10-'График отпусков 2022 год'!$I10)-L10-('График отпусков 2022 год'!$O10-'График отпусков 2022 год'!$M10)-2,"")</f>
        <v>176</v>
      </c>
      <c r="Q10" s="14">
        <v>44877</v>
      </c>
      <c r="R10" s="8">
        <v>11</v>
      </c>
      <c r="S10" s="9">
        <f t="shared" si="4"/>
        <v>44887</v>
      </c>
      <c r="T10" s="10">
        <v>28</v>
      </c>
      <c r="U10" s="11">
        <f t="shared" si="1"/>
        <v>54</v>
      </c>
      <c r="V10" s="25">
        <f t="shared" si="2"/>
        <v>-26</v>
      </c>
      <c r="X10" s="12">
        <f>IF('График отпусков 2022 год'!$G10-'График отпусков 2022 год'!$E10&gt;0,'График отпусков 2022 год'!$G10-'График отпусков 2022 год'!$E10+1,"")</f>
        <v>17</v>
      </c>
      <c r="Y10" s="13">
        <f>IF('График отпусков 2022 год'!$K10-'График отпусков 2022 год'!$I10&gt;0,'График отпусков 2022 год'!$K10-'График отпусков 2022 год'!$I10+1,"")</f>
        <v>18</v>
      </c>
      <c r="Z10" s="13">
        <f>IF('График отпусков 2022 год'!$O10-'График отпусков 2022 год'!$M10&gt;0,'График отпусков 2022 год'!$O10-'График отпусков 2022 год'!$M10+1,"")</f>
        <v>13</v>
      </c>
      <c r="AA10" s="13">
        <f>IF('График отпусков 2022 год'!$S10-'График отпусков 2022 год'!$Q10&gt;0,'График отпусков 2022 год'!$S10-'График отпусков 2022 год'!$Q10+1,"")</f>
        <v>11</v>
      </c>
    </row>
    <row r="11" spans="1:27" ht="13.2">
      <c r="A11" s="26" t="s">
        <v>34</v>
      </c>
      <c r="B11" s="27"/>
      <c r="C11" s="28">
        <f t="shared" si="3"/>
        <v>44562</v>
      </c>
      <c r="D11" s="29">
        <f t="shared" si="0"/>
        <v>9</v>
      </c>
      <c r="E11" s="14">
        <v>44570</v>
      </c>
      <c r="F11" s="8">
        <v>17</v>
      </c>
      <c r="G11" s="14">
        <f>WORKDAY.INTL(E11,F11,"0000000",Праздники!$C$2:$C$15)</f>
        <v>44587</v>
      </c>
      <c r="H11" s="8">
        <f>IF(AND(I11-$C11&gt;0,'График отпусков 2022 год'!$F11&gt;0),I11-$C11-D11-('График отпусков 2022 год'!$G11-'График отпусков 2022 год'!$E11),"")</f>
        <v>30</v>
      </c>
      <c r="I11" s="14">
        <v>44618</v>
      </c>
      <c r="J11" s="8">
        <v>17</v>
      </c>
      <c r="K11" s="14">
        <f>WORKDAY.INTL(I11,J11,"0000000",Праздники!$C$2:$C$15)</f>
        <v>44636</v>
      </c>
      <c r="L11" s="8">
        <f>IF(AND(M11-$C11&gt;0,'График отпусков 2022 год'!$F11&gt;0,'График отпусков 2022 год'!$J11&gt;0),M11-$C11-$D11-('График отпусков 2022 год'!$G11-'График отпусков 2022 год'!$E11)-$H11-('График отпусков 2022 год'!$K11-'График отпусков 2022 год'!$I11)-1,"")</f>
        <v>52</v>
      </c>
      <c r="M11" s="14">
        <v>44689</v>
      </c>
      <c r="N11" s="8">
        <v>12</v>
      </c>
      <c r="O11" s="14">
        <f>WORKDAY.INTL(M11,N11,"0000000",Праздники!$C$2:$C$15)</f>
        <v>44702</v>
      </c>
      <c r="P11" s="8">
        <f>IF(AND(Q11-$C11&gt;0,'График отпусков 2022 год'!$F11&gt;0,'График отпусков 2022 год'!$J11&gt;0,'График отпусков 2022 год'!$N11&gt;0),Q11-$C11-$D11-('График отпусков 2022 год'!$G11-'График отпусков 2022 год'!$E11)-$H11-('График отпусков 2022 год'!$K11-'График отпусков 2022 год'!$I11)-L11-('График отпусков 2022 год'!$O11-'График отпусков 2022 год'!$M11)-2,"")</f>
        <v>175</v>
      </c>
      <c r="Q11" s="14">
        <v>44878</v>
      </c>
      <c r="R11" s="8">
        <v>12</v>
      </c>
      <c r="S11" s="9">
        <f t="shared" si="4"/>
        <v>44889</v>
      </c>
      <c r="T11" s="30">
        <v>28</v>
      </c>
      <c r="U11" s="31">
        <f t="shared" si="1"/>
        <v>58</v>
      </c>
      <c r="V11" s="32">
        <f t="shared" si="2"/>
        <v>-30</v>
      </c>
      <c r="X11" s="12">
        <f>IF('График отпусков 2022 год'!$G11-'График отпусков 2022 год'!$E11&gt;0,'График отпусков 2022 год'!$G11-'График отпусков 2022 год'!$E11+1,"")</f>
        <v>18</v>
      </c>
      <c r="Y11" s="13">
        <f>IF('График отпусков 2022 год'!$K11-'График отпусков 2022 год'!$I11&gt;0,'График отпусков 2022 год'!$K11-'График отпусков 2022 год'!$I11+1,"")</f>
        <v>19</v>
      </c>
      <c r="Z11" s="13">
        <f>IF('График отпусков 2022 год'!$O11-'График отпусков 2022 год'!$M11&gt;0,'График отпусков 2022 год'!$O11-'График отпусков 2022 год'!$M11+1,"")</f>
        <v>14</v>
      </c>
      <c r="AA11" s="13">
        <f>IF('График отпусков 2022 год'!$S11-'График отпусков 2022 год'!$Q11&gt;0,'График отпусков 2022 год'!$S11-'График отпусков 2022 год'!$Q11+1,"")</f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AB999"/>
  <sheetViews>
    <sheetView workbookViewId="0">
      <selection activeCell="D12" sqref="D12"/>
    </sheetView>
  </sheetViews>
  <sheetFormatPr defaultColWidth="12.6640625" defaultRowHeight="15.75" customHeight="1"/>
  <sheetData>
    <row r="1" spans="3:28" ht="15.75" customHeight="1">
      <c r="C1" s="15" t="s">
        <v>35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3:28" ht="15.75" customHeight="1">
      <c r="C2" s="17">
        <v>44562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3:28" ht="15.75" customHeight="1">
      <c r="C3" s="17">
        <v>44563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3:28" ht="15.75" customHeight="1">
      <c r="C4" s="17">
        <v>44564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3:28" ht="15.75" customHeight="1">
      <c r="C5" s="17">
        <v>44565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3:28" ht="15.75" customHeight="1">
      <c r="C6" s="17">
        <v>44566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3:28" ht="15.75" customHeight="1">
      <c r="C7" s="17">
        <v>44567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3:28" ht="15.75" customHeight="1">
      <c r="C8" s="17">
        <v>44568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3:28" ht="15.75" customHeight="1">
      <c r="C9" s="17">
        <v>44569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3:28" ht="15.75" customHeight="1">
      <c r="C10" s="17">
        <v>44615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3:28" ht="15.75" customHeight="1">
      <c r="C11" s="17">
        <v>44628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3:28" ht="15.75" customHeight="1">
      <c r="C12" s="17">
        <v>44682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3:28" ht="15.75" customHeight="1">
      <c r="C13" s="17">
        <v>44690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3:28" ht="15.75" customHeight="1">
      <c r="C14" s="17">
        <v>44724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3:28" ht="15.75" customHeight="1">
      <c r="C15" s="17">
        <v>44869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3:28" ht="15.75" customHeight="1"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3:28" ht="15.75" customHeight="1"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3:28" ht="15.75" customHeight="1"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3:28" ht="15.75" customHeight="1"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3:28" ht="15.75" customHeight="1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3:28" ht="15.75" customHeight="1"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3:28" ht="15.75" customHeight="1"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3:28" ht="15.75" customHeight="1"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3:28" ht="15.75" customHeight="1"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3:28" ht="15.75" customHeight="1"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3:28" ht="15.75" customHeight="1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3:28" ht="15.75" customHeight="1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3:28" ht="15.75" customHeight="1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3:28" ht="15.75" customHeight="1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3:28" ht="15.75" customHeight="1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3:28" ht="15.6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3:28" ht="15.6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3:28" ht="15.6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3:28" ht="15.6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3:28" ht="15.6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3:28" ht="15.6"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3:28" ht="15.6"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3:28" ht="15.6"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3:28" ht="15.6"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3:28" ht="15.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3:28" ht="15.6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3:28" ht="15.6"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3:28" ht="15.6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3:28" ht="15.6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3:28" ht="15.6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3:28" ht="15.6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3:28" ht="15.6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3:28" ht="15.6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3:28" ht="15.6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3:28" ht="15.6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3:28" ht="15.6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3:28" ht="15.6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3:28" ht="15.6"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3:28" ht="15.6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3:28" ht="15.6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3:28" ht="15.6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3:28" ht="15.6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3:28" ht="15.6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3:28" ht="15.6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3:28" ht="15.6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3:28" ht="15.6"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3:28" ht="15.6"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3:28" ht="15.6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3:28" ht="15.6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3:28" ht="15.6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3:28" ht="15.6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3:28" ht="15.6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3:28" ht="15.6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3:28" ht="15.6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3:28" ht="15.6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3:28" ht="15.6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3:28" ht="15.6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3:28" ht="15.6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3:28" ht="15.6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3:28" ht="15.6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3:28" ht="15.6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3:28" ht="15.6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3:28" ht="15.6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3:28" ht="15.6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3:28" ht="15.6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3:28" ht="15.6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3:28" ht="15.6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3:28" ht="15.6"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3:28" ht="15.6"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3:28" ht="15.6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3:28" ht="15.6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3:28" ht="15.6"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3:28" ht="15.6"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3:28" ht="15.6"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3:28" ht="15.6"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3:28" ht="15.6"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3:28" ht="15.6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3:28" ht="15.6"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3:28" ht="15.6"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3:28" ht="15.6"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3:28" ht="15.6"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3:28" ht="15.6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3:28" ht="15.6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3:28" ht="15.6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3:28" ht="15.6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3:28" ht="15.6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3:28" ht="15.6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3:28" ht="15.6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3:28" ht="15.6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3:28" ht="15.6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3:28" ht="15.6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3:28" ht="15.6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3:28" ht="15.6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3:28" ht="15.6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3:28" ht="15.6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3:28" ht="15.6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3:28" ht="15.6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3:28" ht="15.6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3:28" ht="15.6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3:28" ht="15.6"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3:28" ht="15.6"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3:28" ht="15.6"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3:28" ht="15.6"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3:28" ht="15.6"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3:28" ht="15.6"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3:28" ht="15.6"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3:28" ht="15.6"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3:28" ht="15.6"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3:28" ht="15.6"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3:28" ht="15.6"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3:28" ht="15.6"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3:28" ht="15.6"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3:28" ht="15.6"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3:28" ht="15.6"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3:28" ht="15.6"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3:28" ht="15.6"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3:28" ht="15.6"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3:28" ht="15.6"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3:28" ht="15.6"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3:28" ht="15.6"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3:28" ht="15.6"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3:28" ht="15.6"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3:28" ht="15.6"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3:28" ht="15.6"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3:28" ht="15.6"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3:28" ht="15.6"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3:28" ht="15.6"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3:28" ht="15.6"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3:28" ht="15.6"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3:28" ht="15.6"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3:28" ht="15.6"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3:28" ht="15.6"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3:28" ht="15.6"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3:28" ht="15.6"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3:28" ht="15.6"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3:28" ht="15.6"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3:28" ht="15.6"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3:28" ht="15.6"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3:28" ht="15.6"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3:28" ht="15.6"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3:28" ht="15.6"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3:28" ht="15.6"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3:28" ht="15.6"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3:28" ht="15.6"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3:28" ht="15.6"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3:28" ht="15.6"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3:28" ht="15.6"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3:28" ht="15.6"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3:28" ht="15.6"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3:28" ht="15.6"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3:28" ht="15.6"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3:28" ht="15.6"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3:28" ht="15.6"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3:28" ht="15.6"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3:28" ht="15.6"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3:28" ht="15.6"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3:28" ht="15.6"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3:28" ht="15.6"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3:28" ht="15.6"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3:28" ht="15.6"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3:28" ht="15.6"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3:28" ht="15.6"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3:28" ht="15.6"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3:28" ht="15.6"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3:28" ht="15.6"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3:28" ht="15.6"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3:28" ht="15.6"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3:28" ht="15.6"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3:28" ht="15.6"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3:28" ht="15.6"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3:28" ht="15.6"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3:28" ht="15.6"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3:28" ht="15.6"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3:28" ht="15.6"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3:28" ht="15.6"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3:28" ht="15.6"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3:28" ht="15.6"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3:28" ht="15.6"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3:28" ht="15.6"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3:28" ht="15.6"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3:28" ht="15.6"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3:28" ht="15.6"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3:28" ht="15.6"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3:28" ht="15.6"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3:28" ht="15.6"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3:28" ht="15.6"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3:28" ht="15.6"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3:28" ht="15.6"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3:28" ht="15.6"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3:28" ht="15.6"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3:28" ht="15.6"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3:28" ht="15.6"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3:28" ht="15.6"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3:28" ht="15.6"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3:28" ht="15.6"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3:28" ht="15.6"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3:28" ht="15.6"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3:28" ht="15.6"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3:28" ht="15.6"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3:28" ht="15.6"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3:28" ht="15.6"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3:28" ht="15.6"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3:28" ht="15.6"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3:28" ht="15.6"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3:28" ht="15.6"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3:28" ht="15.6"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3:28" ht="15.6"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3:28" ht="15.6"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3:28" ht="15.6"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3:28" ht="15.6"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3:28" ht="15.6"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3:28" ht="15.6"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3:28" ht="15.6"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3:28" ht="15.6"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3:28" ht="15.6"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3:28" ht="15.6"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3:28" ht="15.6"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3:28" ht="15.6"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3:28" ht="15.6"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3:28" ht="15.6"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3:28" ht="15.6"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3:28" ht="15.6"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3:28" ht="15.6"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3:28" ht="15.6"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3:28" ht="15.6"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3:28" ht="15.6"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3:28" ht="15.6"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3:28" ht="15.6"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3:28" ht="15.6"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3:28" ht="15.6"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3:28" ht="15.6"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3:28" ht="15.6"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3:28" ht="15.6"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3:28" ht="15.6"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3:28" ht="15.6"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3:28" ht="15.6"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3:28" ht="15.6"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3:28" ht="15.6"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3:28" ht="15.6"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3:28" ht="15.6"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3:28" ht="15.6"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3:28" ht="15.6"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3:28" ht="15.6"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spans="3:28" ht="15.6"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spans="3:28" ht="15.6"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spans="3:28" ht="15.6"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spans="3:28" ht="15.6"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spans="3:28" ht="15.6"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spans="3:28" ht="15.6"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spans="3:28" ht="15.6"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spans="3:28" ht="15.6"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spans="3:28" ht="15.6"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spans="3:28" ht="15.6"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spans="3:28" ht="15.6"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spans="3:28" ht="15.6"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spans="3:28" ht="15.6"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spans="3:28" ht="15.6"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spans="3:28" ht="15.6"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spans="3:28" ht="15.6"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spans="3:28" ht="15.6"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spans="3:28" ht="15.6"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spans="3:28" ht="15.6"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3:28" ht="15.6"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3:28" ht="15.6"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3:28" ht="15.6"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3:28" ht="15.6"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3:28" ht="15.6"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3:28" ht="15.6"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3:28" ht="15.6"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3:28" ht="15.6"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3:28" ht="15.6"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3:28" ht="15.6"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3:28" ht="15.6"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spans="3:28" ht="15.6"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3:28" ht="15.6"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3:28" ht="15.6"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3:28" ht="15.6"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3:28" ht="15.6"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3:28" ht="15.6"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3:28" ht="15.6"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3:28" ht="15.6"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3:28" ht="15.6"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3:28" ht="15.6"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3:28" ht="15.6"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3:28" ht="15.6"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3:28" ht="15.6"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3:28" ht="15.6"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3:28" ht="15.6"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3:28" ht="15.6"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3:28" ht="15.6"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3:28" ht="15.6"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3:28" ht="15.6"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3:28" ht="15.6"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3:28" ht="15.6"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3:28" ht="15.6"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3:28" ht="15.6"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3:28" ht="15.6"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3:28" ht="15.6"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3:28" ht="15.6"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3:28" ht="15.6"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3:28" ht="15.6"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3:28" ht="15.6"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3:28" ht="15.6"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3:28" ht="15.6"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3:28" ht="15.6"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3:28" ht="15.6"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3:28" ht="15.6"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spans="3:28" ht="15.6"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spans="3:28" ht="15.6"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spans="3:28" ht="15.6"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spans="3:28" ht="15.6"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spans="3:28" ht="15.6"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spans="3:28" ht="15.6"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spans="3:28" ht="15.6"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spans="3:28" ht="15.6"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spans="3:28" ht="15.6"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spans="3:28" ht="15.6"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spans="3:28" ht="15.6"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spans="3:28" ht="15.6"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spans="3:28" ht="15.6"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spans="3:28" ht="15.6"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spans="3:28" ht="15.6"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spans="3:28" ht="15.6"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spans="3:28" ht="15.6"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spans="3:28" ht="15.6"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spans="3:28" ht="15.6"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spans="3:28" ht="15.6"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spans="3:28" ht="15.6"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spans="3:28" ht="15.6"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spans="3:28" ht="15.6"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spans="3:28" ht="15.6"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spans="3:28" ht="15.6"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spans="3:28" ht="15.6"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spans="3:28" ht="15.6"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spans="3:28" ht="15.6"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3:28" ht="15.6"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spans="3:28" ht="15.6"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spans="3:28" ht="15.6"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spans="3:28" ht="15.6"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spans="3:28" ht="15.6"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spans="3:28" ht="15.6"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spans="3:28" ht="15.6"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spans="3:28" ht="15.6"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spans="3:28" ht="15.6"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spans="3:28" ht="15.6"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spans="3:28" ht="15.6"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spans="3:28" ht="15.6"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spans="3:28" ht="15.6"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spans="3:28" ht="15.6"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spans="3:28" ht="15.6"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spans="3:28" ht="15.6"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spans="3:28" ht="15.6"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spans="3:28" ht="15.6"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3:28" ht="15.6"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spans="3:28" ht="15.6"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spans="3:28" ht="15.6"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3:28" ht="15.6"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3:28" ht="15.6"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3:28" ht="15.6"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3:28" ht="15.6"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3:28" ht="15.6"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3:28" ht="15.6"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spans="3:28" ht="15.6"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3:28" ht="15.6"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3:28" ht="15.6"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3:28" ht="15.6"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3:28" ht="15.6"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3:28" ht="15.6"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3:28" ht="15.6"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3:28" ht="15.6"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3:28" ht="15.6"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3:28" ht="15.6"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3:28" ht="15.6"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3:28" ht="15.6"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3:28" ht="15.6"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3:28" ht="15.6"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3:28" ht="15.6"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3:28" ht="15.6"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3:28" ht="15.6"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3:28" ht="15.6"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3:28" ht="15.6"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3:28" ht="15.6"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3:28" ht="15.6"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spans="3:28" ht="15.6"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3:28" ht="15.6"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3:28" ht="15.6"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3:28" ht="15.6"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spans="3:28" ht="15.6"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3:28" ht="15.6"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spans="3:28" ht="15.6"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3:28" ht="15.6"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spans="3:28" ht="15.6"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3:28" ht="15.6"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spans="3:28" ht="15.6"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3:28" ht="15.6"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spans="3:28" ht="15.6"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3:28" ht="15.6"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spans="3:28" ht="15.6"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3:28" ht="15.6"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3:28" ht="15.6"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3:28" ht="15.6"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3:28" ht="15.6"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3:28" ht="15.6"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3:28" ht="15.6"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3:28" ht="15.6"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3:28" ht="15.6"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3:28" ht="15.6"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3:28" ht="15.6"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3:28" ht="15.6"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3:28" ht="15.6"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spans="3:28" ht="15.6"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3:28" ht="15.6"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3:28" ht="15.6"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3:28" ht="15.6"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3:28" ht="15.6"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3:28" ht="15.6"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3:28" ht="15.6"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3:28" ht="15.6"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3:28" ht="15.6"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3:28" ht="15.6"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3:28" ht="15.6"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3:28" ht="15.6"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3:28" ht="15.6"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3:28" ht="15.6"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3:28" ht="15.6"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3:28" ht="15.6"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3:28" ht="15.6"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3:28" ht="15.6"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3:28" ht="15.6"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3:28" ht="15.6"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3:28" ht="15.6"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3:28" ht="15.6"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3:28" ht="15.6"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3:28" ht="15.6"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spans="3:28" ht="15.6"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3:28" ht="15.6"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spans="3:28" ht="15.6"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3:28" ht="15.6"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3:28" ht="15.6"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3:28" ht="15.6"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3:28" ht="15.6"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3:28" ht="15.6"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3:28" ht="15.6"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3:28" ht="15.6"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3:28" ht="15.6"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3:28" ht="15.6"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3:28" ht="15.6"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3:28" ht="15.6"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spans="3:28" ht="15.6"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3:28" ht="15.6"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3:28" ht="15.6"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3:28" ht="15.6"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3:28" ht="15.6"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3:28" ht="15.6"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3:28" ht="15.6"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3:28" ht="15.6"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3:28" ht="15.6"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spans="3:28" ht="15.6"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spans="3:28" ht="15.6"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spans="3:28" ht="15.6"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spans="3:28" ht="15.6"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3:28" ht="15.6"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spans="3:28" ht="15.6"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3:28" ht="15.6"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3:28" ht="15.6"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3:28" ht="15.6"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spans="3:28" ht="15.6"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3:28" ht="15.6"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3:28" ht="15.6"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spans="3:28" ht="15.6"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3:28" ht="15.6"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3:28" ht="15.6"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spans="3:28" ht="15.6"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3:28" ht="15.6"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3:28" ht="15.6"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3:28" ht="15.6"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3:28" ht="15.6"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3:28" ht="15.6"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3:28" ht="15.6"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spans="3:28" ht="15.6"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spans="3:28" ht="15.6"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spans="3:28" ht="15.6"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spans="3:28" ht="15.6"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spans="3:28" ht="15.6"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spans="3:28" ht="15.6"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spans="3:28" ht="15.6"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spans="3:28" ht="15.6"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spans="3:28" ht="15.6"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spans="3:28" ht="15.6"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spans="3:28" ht="15.6"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spans="3:28" ht="15.6"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spans="3:28" ht="15.6"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spans="3:28" ht="15.6"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spans="3:28" ht="15.6"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spans="3:28" ht="15.6"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spans="3:28" ht="15.6"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spans="3:28" ht="15.6"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spans="3:28" ht="15.6"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spans="3:28" ht="15.6"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3:28" ht="15.6"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3:28" ht="15.6"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spans="3:28" ht="15.6"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spans="3:28" ht="15.6"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spans="3:28" ht="15.6"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spans="3:28" ht="15.6"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spans="3:28" ht="15.6"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spans="3:28" ht="15.6"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spans="3:28" ht="15.6"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spans="3:28" ht="15.6"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spans="3:28" ht="15.6"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spans="3:28" ht="15.6"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spans="3:28" ht="15.6"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spans="3:28" ht="15.6"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spans="3:28" ht="15.6"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spans="3:28" ht="15.6"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spans="3:28" ht="15.6"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spans="3:28" ht="15.6"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spans="3:28" ht="15.6"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spans="3:28" ht="15.6"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spans="3:28" ht="15.6"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spans="3:28" ht="15.6"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spans="3:28" ht="15.6"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spans="3:28" ht="15.6"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spans="3:28" ht="15.6"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spans="3:28" ht="15.6"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spans="3:28" ht="15.6"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spans="3:28" ht="15.6"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spans="3:28" ht="15.6"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spans="3:28" ht="15.6"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spans="3:28" ht="15.6"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spans="3:28" ht="15.6"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3:28" ht="15.6"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3:28" ht="15.6"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spans="3:28" ht="15.6"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spans="3:28" ht="15.6"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spans="3:28" ht="15.6"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spans="3:28" ht="15.6"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spans="3:28" ht="15.6"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spans="3:28" ht="15.6"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3:28" ht="15.6"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spans="3:28" ht="15.6"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3:28" ht="15.6"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spans="3:28" ht="15.6"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spans="3:28" ht="15.6"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3:28" ht="15.6"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spans="3:28" ht="15.6"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spans="3:28" ht="15.6"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3:28" ht="15.6"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3:28" ht="15.6"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3:28" ht="15.6"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3:28" ht="15.6"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spans="3:28" ht="15.6"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3:28" ht="15.6"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spans="3:28" ht="15.6"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spans="3:28" ht="15.6"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spans="3:28" ht="15.6"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spans="3:28" ht="15.6"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spans="3:28" ht="15.6"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spans="3:28" ht="15.6"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spans="3:28" ht="15.6"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spans="3:28" ht="15.6"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spans="3:28" ht="15.6"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spans="3:28" ht="15.6"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spans="3:28" ht="15.6"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spans="3:28" ht="15.6"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spans="3:28" ht="15.6"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spans="3:28" ht="15.6"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spans="3:28" ht="15.6"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spans="3:28" ht="15.6"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spans="3:28" ht="15.6"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spans="3:28" ht="15.6"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spans="3:28" ht="15.6"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spans="3:28" ht="15.6"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spans="3:28" ht="15.6"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spans="3:28" ht="15.6"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spans="3:28" ht="15.6"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spans="3:28" ht="15.6"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spans="3:28" ht="15.6"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spans="3:28" ht="15.6"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spans="3:28" ht="15.6"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spans="3:28" ht="15.6"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spans="3:28" ht="15.6"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spans="3:28" ht="15.6"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spans="3:28" ht="15.6"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spans="3:28" ht="15.6"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spans="3:28" ht="15.6"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spans="3:28" ht="15.6"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spans="3:28" ht="15.6"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spans="3:28" ht="15.6"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spans="3:28" ht="15.6"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spans="3:28" ht="15.6"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spans="3:28" ht="15.6"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spans="3:28" ht="15.6"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spans="3:28" ht="15.6"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spans="3:28" ht="15.6"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spans="3:28" ht="15.6"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spans="3:28" ht="15.6"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spans="3:28" ht="15.6"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spans="3:28" ht="15.6"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spans="3:28" ht="15.6"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spans="3:28" ht="15.6"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spans="3:28" ht="15.6"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3:28" ht="15.6"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spans="3:28" ht="15.6"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spans="3:28" ht="15.6"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spans="3:28" ht="15.6"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spans="3:28" ht="15.6"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spans="3:28" ht="15.6"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spans="3:28" ht="15.6"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spans="3:28" ht="15.6"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spans="3:28" ht="15.6"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3:28" ht="15.6"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spans="3:28" ht="15.6"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spans="3:28" ht="15.6"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spans="3:28" ht="15.6"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3:28" ht="15.6"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spans="3:28" ht="15.6"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3:28" ht="15.6"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spans="3:28" ht="15.6"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spans="3:28" ht="15.6"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spans="3:28" ht="15.6"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spans="3:28" ht="15.6"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spans="3:28" ht="15.6"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spans="3:28" ht="15.6"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spans="3:28" ht="15.6"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spans="3:28" ht="15.6"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spans="3:28" ht="15.6"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spans="3:28" ht="15.6"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spans="3:28" ht="15.6"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spans="3:28" ht="15.6"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spans="3:28" ht="15.6"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3:28" ht="15.6"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spans="3:28" ht="15.6"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spans="3:28" ht="15.6"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spans="3:28" ht="15.6"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spans="3:28" ht="15.6"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spans="3:28" ht="15.6"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spans="3:28" ht="15.6"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spans="3:28" ht="15.6"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spans="3:28" ht="15.6"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spans="3:28" ht="15.6"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spans="3:28" ht="15.6"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spans="3:28" ht="15.6"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spans="3:28" ht="15.6"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spans="3:28" ht="15.6"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spans="3:28" ht="15.6"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spans="3:28" ht="15.6"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spans="3:28" ht="15.6"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spans="3:28" ht="15.6"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spans="3:28" ht="15.6"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spans="3:28" ht="15.6"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spans="3:28" ht="15.6"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spans="3:28" ht="15.6"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spans="3:28" ht="15.6"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spans="3:28" ht="15.6"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spans="3:28" ht="15.6"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spans="3:28" ht="15.6"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spans="3:28" ht="15.6"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spans="3:28" ht="15.6"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spans="3:28" ht="15.6"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spans="3:28" ht="15.6"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spans="3:28" ht="15.6"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spans="3:28" ht="15.6"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spans="3:28" ht="15.6"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spans="3:28" ht="15.6"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spans="3:28" ht="15.6"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spans="3:28" ht="15.6"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spans="3:28" ht="15.6"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spans="3:28" ht="15.6"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spans="3:28" ht="15.6"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spans="3:28" ht="15.6"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spans="3:28" ht="15.6"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spans="3:28" ht="15.6"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spans="3:28" ht="15.6"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spans="3:28" ht="15.6"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spans="3:28" ht="15.6"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spans="3:28" ht="15.6"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spans="3:28" ht="15.6"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spans="3:28" ht="15.6"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3:28" ht="15.6"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spans="3:28" ht="15.6"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spans="3:28" ht="15.6"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spans="3:28" ht="15.6"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spans="3:28" ht="15.6"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3:28" ht="15.6"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3:28" ht="15.6"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spans="3:28" ht="15.6"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3:28" ht="15.6"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spans="3:28" ht="15.6"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spans="3:28" ht="15.6"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spans="3:28" ht="15.6"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spans="3:28" ht="15.6"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3:28" ht="15.6"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spans="3:28" ht="15.6"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3:28" ht="15.6"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spans="3:28" ht="15.6"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spans="3:28" ht="15.6"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spans="3:28" ht="15.6"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spans="3:28" ht="15.6"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spans="3:28" ht="15.6"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spans="3:28" ht="15.6"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3:28" ht="15.6"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3:28" ht="15.6"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spans="3:28" ht="15.6"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spans="3:28" ht="15.6"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spans="3:28" ht="15.6"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spans="3:28" ht="15.6"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spans="3:28" ht="15.6"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spans="3:28" ht="15.6"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spans="3:28" ht="15.6"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spans="3:28" ht="15.6"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spans="3:28" ht="15.6"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spans="3:28" ht="15.6"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spans="3:28" ht="15.6"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spans="3:28" ht="15.6"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spans="3:28" ht="15.6"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spans="3:28" ht="15.6"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spans="3:28" ht="15.6"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spans="3:28" ht="15.6"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spans="3:28" ht="15.6"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spans="3:28" ht="15.6"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spans="3:28" ht="15.6"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spans="3:28" ht="15.6"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spans="3:28" ht="15.6"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spans="3:28" ht="15.6"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spans="3:28" ht="15.6"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spans="3:28" ht="15.6"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spans="3:28" ht="15.6"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spans="3:28" ht="15.6"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spans="3:28" ht="15.6"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spans="3:28" ht="15.6"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spans="3:28" ht="15.6"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spans="3:28" ht="15.6"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spans="3:28" ht="15.6"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spans="3:28" ht="15.6"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spans="3:28" ht="15.6"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spans="3:28" ht="15.6"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spans="3:28" ht="15.6"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spans="3:28" ht="15.6"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spans="3:28" ht="15.6"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spans="3:28" ht="15.6"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spans="3:28" ht="15.6"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spans="3:28" ht="15.6"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3:28" ht="15.6"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spans="3:28" ht="15.6"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3:28" ht="15.6"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spans="3:28" ht="15.6"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spans="3:28" ht="15.6"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3:28" ht="15.6"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spans="3:28" ht="15.6"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spans="3:28" ht="15.6"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spans="3:28" ht="15.6"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spans="3:28" ht="15.6"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spans="3:28" ht="15.6"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spans="3:28" ht="15.6"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spans="3:28" ht="15.6"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spans="3:28" ht="15.6"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3:28" ht="15.6"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spans="3:28" ht="15.6"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3:28" ht="15.6"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spans="3:28" ht="15.6"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3:28" ht="15.6"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3:28" ht="15.6"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spans="3:28" ht="15.6"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spans="3:28" ht="15.6"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spans="3:28" ht="15.6"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spans="3:28" ht="15.6"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spans="3:28" ht="15.6"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spans="3:28" ht="15.6"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spans="3:28" ht="15.6"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spans="3:28" ht="15.6"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spans="3:28" ht="15.6"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spans="3:28" ht="15.6"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spans="3:28" ht="15.6"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spans="3:28" ht="15.6"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spans="3:28" ht="15.6"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spans="3:28" ht="15.6"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spans="3:28" ht="15.6"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spans="3:28" ht="15.6"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spans="3:28" ht="15.6"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spans="3:28" ht="15.6"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spans="3:28" ht="15.6"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spans="3:28" ht="15.6"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spans="3:28" ht="15.6"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spans="3:28" ht="15.6"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spans="3:28" ht="15.6"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spans="3:28" ht="15.6"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spans="3:28" ht="15.6"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spans="3:28" ht="15.6"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spans="3:28" ht="15.6"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spans="3:28" ht="15.6"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spans="3:28" ht="15.6"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spans="3:28" ht="15.6"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spans="3:28" ht="15.6"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spans="3:28" ht="15.6"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spans="3:28" ht="15.6"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spans="3:28" ht="15.6"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spans="3:28" ht="15.6"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spans="3:28" ht="15.6"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spans="3:28" ht="15.6"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spans="3:28" ht="15.6"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spans="3:28" ht="15.6"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spans="3:28" ht="15.6"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spans="3:28" ht="15.6"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spans="3:28" ht="15.6"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spans="3:28" ht="15.6"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spans="3:28" ht="15.6"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spans="3:28" ht="15.6"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spans="3:28" ht="15.6"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spans="3:28" ht="15.6"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spans="3:28" ht="15.6"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spans="3:28" ht="15.6"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spans="3:28" ht="15.6"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spans="3:28" ht="15.6"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spans="3:28" ht="15.6"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spans="3:28" ht="15.6"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spans="3:28" ht="15.6"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spans="3:28" ht="15.6"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spans="3:28" ht="15.6"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3:28" ht="15.6"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3:28" ht="15.6"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3:28" ht="15.6"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3:28" ht="15.6"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3:28" ht="15.6"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3:28" ht="15.6"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3:28" ht="15.6"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3:28" ht="15.6"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3:28" ht="15.6"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3:28" ht="15.6"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3:28" ht="15.6"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3:28" ht="15.6"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3:28" ht="15.6"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3:28" ht="15.6"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3:28" ht="15.6"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3:28" ht="15.6"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3:28" ht="15.6"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3:28" ht="15.6"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3:28" ht="15.6"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3:28" ht="15.6"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3:28" ht="15.6"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3:28" ht="15.6"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3:28" ht="15.6"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3:28" ht="15.6"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3:28" ht="15.6"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3:28" ht="15.6"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3:28" ht="15.6"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3:28" ht="15.6"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3:28" ht="15.6"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3:28" ht="15.6"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3:28" ht="15.6"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spans="3:28" ht="15.6"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3:28" ht="15.6"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3:28" ht="15.6"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spans="3:28" ht="15.6"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3:28" ht="15.6"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3:28" ht="15.6"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3:28" ht="15.6"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3:28" ht="15.6"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3:28" ht="15.6"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3:28" ht="15.6"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3:28" ht="15.6"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3:28" ht="15.6"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3:28" ht="15.6"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3:28" ht="15.6"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3:28" ht="15.6"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3:28" ht="15.6"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3:28" ht="15.6"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3:28" ht="15.6"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spans="3:28" ht="15.6"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3:28" ht="15.6"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spans="3:28" ht="15.6"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spans="3:28" ht="15.6"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spans="3:28" ht="15.6"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spans="3:28" ht="15.6"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spans="3:28" ht="15.6"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spans="3:28" ht="15.6"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spans="3:28" ht="15.6"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spans="3:28" ht="15.6"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spans="3:28" ht="15.6"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spans="3:28" ht="15.6"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spans="3:28" ht="15.6"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spans="3:28" ht="15.6"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spans="3:28" ht="15.6"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spans="3:28" ht="15.6"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spans="3:28" ht="15.6"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spans="3:28" ht="15.6"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spans="3:28" ht="15.6"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spans="3:28" ht="15.6"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spans="3:28" ht="15.6"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spans="3:28" ht="15.6"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spans="3:28" ht="15.6"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spans="3:28" ht="15.6"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spans="3:28" ht="15.6"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spans="3:28" ht="15.6"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spans="3:28" ht="15.6"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spans="3:28" ht="15.6"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spans="3:28" ht="15.6"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spans="3:28" ht="15.6"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spans="3:28" ht="15.6"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spans="3:28" ht="15.6"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spans="3:28" ht="15.6"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spans="3:28" ht="15.6"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spans="3:28" ht="15.6"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spans="3:28" ht="15.6"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spans="3:28" ht="15.6"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spans="3:28" ht="15.6"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spans="3:28" ht="15.6"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spans="3:28" ht="15.6"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spans="3:28" ht="15.6"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spans="3:28" ht="15.6"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spans="3:28" ht="15.6"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spans="3:28" ht="15.6"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spans="3:28" ht="15.6"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spans="3:28" ht="15.6"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spans="3:28" ht="15.6"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spans="3:28" ht="15.6"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spans="3:28" ht="15.6"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spans="3:28" ht="15.6"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spans="3:28" ht="15.6"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spans="3:28" ht="15.6"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spans="3:28" ht="15.6"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spans="3:28" ht="15.6"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spans="3:28" ht="15.6"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spans="3:28" ht="15.6"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spans="3:28" ht="15.6"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spans="3:28" ht="15.6"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spans="3:28" ht="15.6"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spans="3:28" ht="15.6"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spans="3:28" ht="15.6"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spans="3:28" ht="15.6"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spans="3:28" ht="15.6"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spans="3:28" ht="15.6"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spans="3:28" ht="15.6"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spans="3:28" ht="15.6"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spans="3:28" ht="15.6"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spans="3:28" ht="15.6"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spans="3:28" ht="15.6"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spans="3:28" ht="15.6"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spans="3:28" ht="15.6"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spans="3:28" ht="15.6"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spans="3:28" ht="15.6"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spans="3:28" ht="15.6"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spans="3:28" ht="15.6"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spans="3:28" ht="15.6"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spans="3:28" ht="15.6"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spans="3:28" ht="15.6"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spans="3:28" ht="15.6"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spans="3:28" ht="15.6"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spans="3:28" ht="15.6"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spans="3:28" ht="15.6"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spans="3:28" ht="15.6"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spans="3:28" ht="15.6"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spans="3:28" ht="15.6"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spans="3:28" ht="15.6"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spans="3:28" ht="15.6"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spans="3:28" ht="15.6"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spans="3:28" ht="15.6"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spans="3:28" ht="15.6"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spans="3:28" ht="15.6"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spans="3:28" ht="15.6"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spans="3:28" ht="15.6"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spans="3:28" ht="15.6"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spans="3:28" ht="15.6"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spans="3:28" ht="15.6"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spans="3:28" ht="15.6"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spans="3:28" ht="15.6"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spans="3:28" ht="15.6"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spans="3:28" ht="15.6"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spans="3:28" ht="15.6"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spans="3:28" ht="15.6"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spans="3:28" ht="15.6"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spans="3:28" ht="15.6"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spans="3:28" ht="15.6"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spans="3:28" ht="15.6"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spans="3:28" ht="15.6"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spans="3:28" ht="15.6"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spans="3:28" ht="15.6"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spans="3:28" ht="15.6"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spans="3:28" ht="15.6"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spans="3:28" ht="15.6"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spans="3:28" ht="15.6"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spans="3:28" ht="15.6"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spans="3:28" ht="15.6"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spans="3:28" ht="15.6"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 отпусков 2022 год</vt:lpstr>
      <vt:lpstr>Праздники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Иделия Саф</dc:creator>
  <cp:lastModifiedBy>Идель</cp:lastModifiedBy>
  <dcterms:created xsi:type="dcterms:W3CDTF">2022-10-02T12:07:03Z</dcterms:created>
  <dcterms:modified xsi:type="dcterms:W3CDTF">2022-10-12T18:52:46Z</dcterms:modified>
</cp:coreProperties>
</file>