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Лист1!$A$2:$H$38</definedName>
  </definedName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B41" i="1" l="1"/>
  <c r="B42" i="1"/>
  <c r="E41" i="1" l="1"/>
  <c r="D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4" i="1"/>
  <c r="H35" i="1"/>
  <c r="H36" i="1"/>
  <c r="H37" i="1"/>
  <c r="H38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<sst xmlns="http://schemas.openxmlformats.org/spreadsheetml/2006/main" count="52" uniqueCount="51">
  <si>
    <t>№ квартиры</t>
  </si>
  <si>
    <t>Фамилия квартиросъемщика</t>
  </si>
  <si>
    <t>Дата оплаты</t>
  </si>
  <si>
    <t>Итого</t>
  </si>
  <si>
    <t>Аминова</t>
  </si>
  <si>
    <t>Башкирова</t>
  </si>
  <si>
    <t>Байрамшин</t>
  </si>
  <si>
    <t>Гагаркин</t>
  </si>
  <si>
    <t>Гайнуллина</t>
  </si>
  <si>
    <t>Галиаскаров</t>
  </si>
  <si>
    <t>Гареева</t>
  </si>
  <si>
    <t>Дублазов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</si>
  <si>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</si>
  <si>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</si>
  <si>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</si>
  <si>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</si>
  <si>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</si>
  <si>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</si>
  <si>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</si>
  <si>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</si>
  <si>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</si>
  <si>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</si>
  <si>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</si>
  <si>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</si>
  <si>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</si>
  <si>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</si>
  <si>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</si>
  <si>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</si>
  <si>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</si>
  <si>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</si>
  <si>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</si>
  <si>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</si>
  <si>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</si>
  <si>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</si>
  <si>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</si>
  <si>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</si>
  <si>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</si>
  <si>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</si>
  <si>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</si>
  <si>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</si>
  <si>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</si>
  <si>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Тариф, руб/кв.м.</t>
  </si>
  <si>
    <t>Сумма, руб.</t>
  </si>
  <si>
    <t>Срок оплаты, дней</t>
  </si>
  <si>
    <t>Пени за 1 день, руб.</t>
  </si>
  <si>
    <t>Просрочка, дней</t>
  </si>
  <si>
    <t>Штраф, руб.</t>
  </si>
  <si>
    <t>Средняя прлощадь, кв.м.</t>
  </si>
  <si>
    <t>Макс. Срок просрочки, дней</t>
  </si>
  <si>
    <t>Макс. Сумма к оплате, руб.</t>
  </si>
  <si>
    <t>Общая сумма "Итого"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</si>
</sst>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3" zoomScale="86" zoomScaleNormal="86" workbookViewId="0">
      <selection activeCell="B24" sqref="B24"/>
    </sheetView>
  </sheetViews>
  <sheetFormatPr defaultRowHeight="15.75" x14ac:dyDescent="0.25"/>
  <cols>
    <col min="1" max="1" width="13.7109375" style="1" customWidth="1"/>
    <col min="2" max="2" width="29.42578125" style="1" customWidth="1"/>
    <col min="3" max="3" width="29.140625" style="1" customWidth="1"/>
    <col min="4" max="4" width="30.42578125" style="1" customWidth="1"/>
    <col min="5" max="5" width="31.28515625" style="1" customWidth="1"/>
    <col min="6" max="6" width="19.85546875" style="1" customWidth="1"/>
    <col min="7" max="7" width="18.140625" style="1" customWidth="1"/>
    <col min="8" max="8" width="16.7109375" style="1" customWidth="1"/>
    <col min="9" max="9" width="20.5703125" style="1" bestFit="1" customWidth="1"/>
    <col min="10" max="10" width="18.5703125" style="1" customWidth="1"/>
    <col min="11" max="11" width="15" style="1" customWidth="1"/>
    <col min="12" max="16384" width="9.140625" style="1"/>
  </cols>
  <sheetData>
    <row r="1" spans="1:11" x14ac:dyDescent="0.25">
      <c r="A1" s="1">
        <v>38</v>
      </c>
    </row>
    <row r="2" spans="1:11" x14ac:dyDescent="0.25">
      <c r="A2" s="3" t="s">
        <v>0</v>
      </c>
      <c r="B2" s="3" t="s">
        <v>1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2</v>
      </c>
      <c r="H2" s="3" t="s">
        <v>45</v>
      </c>
      <c r="I2" s="3" t="s">
        <v>44</v>
      </c>
      <c r="J2" s="3" t="s">
        <v>46</v>
      </c>
      <c r="K2" s="3" t="s">
        <v>3</v>
      </c>
    </row>
    <row r="3" spans="1:11" x14ac:dyDescent="0.25">
      <c r="A3" s="1">
        <v>1</v>
      </c>
      <c r="B3" s="1" t="s">
        <v>4</v>
      </c>
      <c r="C3" s="1">
        <v>70</v>
      </c>
      <c r="D3" s="1">
        <f>A1*1.1</f>
        <v>41.800000000000004</v>
      </c>
      <c r="E3" s="1">
        <f>C3*D3</f>
        <v>2926.0000000000005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2926.0000000000005</v>
      </c>
    </row>
    <row r="4" spans="1:11" x14ac:dyDescent="0.25">
      <c r="A4" s="1">
        <f>A3+1</f>
        <v>2</v>
      </c>
      <c r="B4" s="1" t="s">
        <v>6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2">
        <v>44813</v>
      </c>
      <c r="G4" s="2">
        <v>44806</v>
      </c>
      <c r="H4" s="1">
        <f t="shared" ref="H4:H32" si="1">IF(G4&lt;F4,0,G4-F4)</f>
        <v>0</v>
      </c>
      <c r="I4" s="1">
        <v>10</v>
      </c>
      <c r="J4" s="1">
        <f t="shared" ref="J4:J38" si="2">I4*H4</f>
        <v>0</v>
      </c>
      <c r="K4" s="1">
        <f t="shared" ref="K4:K38" si="3">E4+J4</f>
        <v>2905.1000000000004</v>
      </c>
    </row>
    <row r="5" spans="1:11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>A1*1.1</f>
        <v>41.800000000000004</v>
      </c>
      <c r="E5" s="1">
        <f t="shared" si="0"/>
        <v>2884.2000000000003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2884.2000000000003</v>
      </c>
    </row>
    <row r="6" spans="1:11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>A1*1.1</f>
        <v>41.800000000000004</v>
      </c>
      <c r="E6" s="1">
        <f t="shared" si="0"/>
        <v>2863.3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2863.3</v>
      </c>
    </row>
    <row r="7" spans="1:11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>A1*1.1</f>
        <v>41.800000000000004</v>
      </c>
      <c r="E7" s="1">
        <f t="shared" si="0"/>
        <v>2842.4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2842.4</v>
      </c>
    </row>
    <row r="8" spans="1:11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>A1*1.1</f>
        <v>41.800000000000004</v>
      </c>
      <c r="E8" s="1">
        <f t="shared" si="0"/>
        <v>2821.5000000000005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2821.5000000000005</v>
      </c>
    </row>
    <row r="9" spans="1:11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>A1*1.1</f>
        <v>41.800000000000004</v>
      </c>
      <c r="E9" s="1">
        <f t="shared" si="0"/>
        <v>2800.6000000000004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2800.6000000000004</v>
      </c>
    </row>
    <row r="10" spans="1:11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>A1*1.1</f>
        <v>41.800000000000004</v>
      </c>
      <c r="E10" s="1">
        <f t="shared" si="0"/>
        <v>2779.7000000000003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2779.7000000000003</v>
      </c>
    </row>
    <row r="11" spans="1:11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>A1*1.1</f>
        <v>41.800000000000004</v>
      </c>
      <c r="E11" s="1">
        <f t="shared" si="0"/>
        <v>2758.8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2758.8</v>
      </c>
    </row>
    <row r="12" spans="1:11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>A1*1.1</f>
        <v>41.800000000000004</v>
      </c>
      <c r="E12" s="1">
        <f t="shared" si="0"/>
        <v>2737.9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2747.9</v>
      </c>
    </row>
    <row r="13" spans="1:11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>A1*1.1</f>
        <v>41.800000000000004</v>
      </c>
      <c r="E13" s="1">
        <f t="shared" si="0"/>
        <v>2717.0000000000005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2737.0000000000005</v>
      </c>
    </row>
    <row r="14" spans="1:11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>A1*1.1</f>
        <v>41.800000000000004</v>
      </c>
      <c r="E14" s="1">
        <f t="shared" si="0"/>
        <v>2696.1000000000004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2726.1000000000004</v>
      </c>
    </row>
    <row r="15" spans="1:11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>A1*1.1</f>
        <v>41.800000000000004</v>
      </c>
      <c r="E15" s="1">
        <f t="shared" si="0"/>
        <v>2675.2000000000003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2715.2000000000003</v>
      </c>
    </row>
    <row r="16" spans="1:11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>A1*1.1</f>
        <v>41.800000000000004</v>
      </c>
      <c r="E16" s="1">
        <f t="shared" si="0"/>
        <v>2654.3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2704.3</v>
      </c>
    </row>
    <row r="17" spans="1:11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>A1*1.1</f>
        <v>41.800000000000004</v>
      </c>
      <c r="E17" s="1">
        <f t="shared" si="0"/>
        <v>2633.4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2693.4</v>
      </c>
    </row>
    <row r="18" spans="1:11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>A1*1.1</f>
        <v>41.800000000000004</v>
      </c>
      <c r="E18" s="1">
        <f t="shared" si="0"/>
        <v>2612.5000000000005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2682.5000000000005</v>
      </c>
    </row>
    <row r="19" spans="1:11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>A1*1.1</f>
        <v>41.800000000000004</v>
      </c>
      <c r="E19" s="1">
        <f t="shared" si="0"/>
        <v>2591.6000000000004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2671.6000000000004</v>
      </c>
    </row>
    <row r="20" spans="1:11" x14ac:dyDescent="0.25">
      <c r="A20" s="1">
        <f t="shared" si="4"/>
        <v>18</v>
      </c>
      <c r="B20" s="1" t="s">
        <v>21</v>
      </c>
      <c r="C20" s="1">
        <f t="shared" si="5"/>
        <v>61.5</v>
      </c>
      <c r="D20" s="1">
        <f>A1*1.1</f>
        <v>41.800000000000004</v>
      </c>
      <c r="E20" s="1">
        <f t="shared" si="0"/>
        <v>2570.7000000000003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2660.7000000000003</v>
      </c>
    </row>
    <row r="21" spans="1:11" x14ac:dyDescent="0.25">
      <c r="A21" s="1">
        <f t="shared" si="4"/>
        <v>19</v>
      </c>
      <c r="B21" s="1" t="s">
        <v>22</v>
      </c>
      <c r="C21" s="1">
        <f t="shared" si="5"/>
        <v>61</v>
      </c>
      <c r="D21" s="1">
        <f>A1*1.1</f>
        <v>41.800000000000004</v>
      </c>
      <c r="E21" s="1">
        <f t="shared" si="0"/>
        <v>2549.8000000000002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2649.8</v>
      </c>
    </row>
    <row r="22" spans="1:11" x14ac:dyDescent="0.25">
      <c r="A22" s="1">
        <f t="shared" si="4"/>
        <v>20</v>
      </c>
      <c r="B22" s="1" t="s">
        <v>23</v>
      </c>
      <c r="C22" s="1">
        <f t="shared" si="5"/>
        <v>60.5</v>
      </c>
      <c r="D22" s="1">
        <f>A1*1.1</f>
        <v>41.800000000000004</v>
      </c>
      <c r="E22" s="1">
        <f t="shared" si="0"/>
        <v>2528.9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2638.9</v>
      </c>
    </row>
    <row r="23" spans="1:11" x14ac:dyDescent="0.25">
      <c r="A23" s="1">
        <f t="shared" si="4"/>
        <v>21</v>
      </c>
      <c r="B23" s="1" t="s">
        <v>24</v>
      </c>
      <c r="C23" s="1">
        <f t="shared" si="5"/>
        <v>60</v>
      </c>
      <c r="D23" s="1">
        <f>A1*1.1</f>
        <v>41.800000000000004</v>
      </c>
      <c r="E23" s="1">
        <f t="shared" si="0"/>
        <v>2508.0000000000005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2628.0000000000005</v>
      </c>
    </row>
    <row r="24" spans="1:11" x14ac:dyDescent="0.25">
      <c r="A24" s="1">
        <f t="shared" si="4"/>
        <v>22</v>
      </c>
      <c r="B24" s="1" t="s">
        <v>25</v>
      </c>
      <c r="C24" s="1">
        <f t="shared" si="5"/>
        <v>59.5</v>
      </c>
      <c r="D24" s="1">
        <f>A1*1.1</f>
        <v>41.800000000000004</v>
      </c>
      <c r="E24" s="1">
        <f t="shared" si="0"/>
        <v>2487.1000000000004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2617.1000000000004</v>
      </c>
    </row>
    <row r="25" spans="1:11" x14ac:dyDescent="0.25">
      <c r="A25" s="1">
        <f t="shared" si="4"/>
        <v>23</v>
      </c>
      <c r="B25" s="1" t="s">
        <v>26</v>
      </c>
      <c r="C25" s="1">
        <f t="shared" si="5"/>
        <v>59</v>
      </c>
      <c r="D25" s="1">
        <f>A1*1.1</f>
        <v>41.800000000000004</v>
      </c>
      <c r="E25" s="1">
        <f t="shared" si="0"/>
        <v>2466.2000000000003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2606.2000000000003</v>
      </c>
    </row>
    <row r="26" spans="1:11" x14ac:dyDescent="0.25">
      <c r="A26" s="1">
        <f t="shared" si="4"/>
        <v>24</v>
      </c>
      <c r="B26" s="1" t="s">
        <v>27</v>
      </c>
      <c r="C26" s="1">
        <f t="shared" si="5"/>
        <v>58.5</v>
      </c>
      <c r="D26" s="1">
        <f>A1*1.1</f>
        <v>41.800000000000004</v>
      </c>
      <c r="E26" s="1">
        <f t="shared" si="0"/>
        <v>2445.3000000000002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2595.3000000000002</v>
      </c>
    </row>
    <row r="27" spans="1:11" x14ac:dyDescent="0.25">
      <c r="A27" s="1">
        <f t="shared" si="4"/>
        <v>25</v>
      </c>
      <c r="B27" s="1" t="s">
        <v>28</v>
      </c>
      <c r="C27" s="1">
        <f t="shared" si="5"/>
        <v>58</v>
      </c>
      <c r="D27" s="1">
        <f>A1*1.1</f>
        <v>41.800000000000004</v>
      </c>
      <c r="E27" s="1">
        <f t="shared" si="0"/>
        <v>2424.4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2584.4</v>
      </c>
    </row>
    <row r="28" spans="1:11" x14ac:dyDescent="0.25">
      <c r="A28" s="1">
        <f t="shared" si="4"/>
        <v>26</v>
      </c>
      <c r="B28" s="1" t="s">
        <v>29</v>
      </c>
      <c r="C28" s="1">
        <f t="shared" si="5"/>
        <v>57.5</v>
      </c>
      <c r="D28" s="1">
        <f>A1*1.1</f>
        <v>41.800000000000004</v>
      </c>
      <c r="E28" s="1">
        <f t="shared" si="0"/>
        <v>2403.5000000000005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2573.5000000000005</v>
      </c>
    </row>
    <row r="29" spans="1:11" x14ac:dyDescent="0.25">
      <c r="A29" s="1">
        <f t="shared" si="4"/>
        <v>27</v>
      </c>
      <c r="B29" s="1" t="s">
        <v>30</v>
      </c>
      <c r="C29" s="1">
        <f t="shared" si="5"/>
        <v>57</v>
      </c>
      <c r="D29" s="1">
        <f>A1*1.1</f>
        <v>41.800000000000004</v>
      </c>
      <c r="E29" s="1">
        <f t="shared" si="0"/>
        <v>2382.6000000000004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2562.6000000000004</v>
      </c>
    </row>
    <row r="30" spans="1:11" x14ac:dyDescent="0.25">
      <c r="A30" s="1">
        <f t="shared" si="4"/>
        <v>28</v>
      </c>
      <c r="B30" s="1" t="s">
        <v>31</v>
      </c>
      <c r="C30" s="1">
        <f t="shared" si="5"/>
        <v>56.5</v>
      </c>
      <c r="D30" s="1">
        <f>A1*1.1</f>
        <v>41.800000000000004</v>
      </c>
      <c r="E30" s="1">
        <f t="shared" si="0"/>
        <v>2361.7000000000003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2551.7000000000003</v>
      </c>
    </row>
    <row r="31" spans="1:11" x14ac:dyDescent="0.25">
      <c r="A31" s="1">
        <f t="shared" si="4"/>
        <v>29</v>
      </c>
      <c r="B31" s="1" t="s">
        <v>32</v>
      </c>
      <c r="C31" s="1">
        <f t="shared" si="5"/>
        <v>56</v>
      </c>
      <c r="D31" s="1">
        <f>A1*1.1</f>
        <v>41.800000000000004</v>
      </c>
      <c r="E31" s="1">
        <f t="shared" si="0"/>
        <v>2340.8000000000002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2540.8000000000002</v>
      </c>
    </row>
    <row r="32" spans="1:11" x14ac:dyDescent="0.25">
      <c r="A32" s="1">
        <f t="shared" si="4"/>
        <v>30</v>
      </c>
      <c r="B32" s="1" t="s">
        <v>33</v>
      </c>
      <c r="C32" s="1">
        <f t="shared" si="5"/>
        <v>55.5</v>
      </c>
      <c r="D32" s="1">
        <f>A1*1.1</f>
        <v>41.800000000000004</v>
      </c>
      <c r="E32" s="1">
        <f t="shared" si="0"/>
        <v>2319.9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2529.9</v>
      </c>
    </row>
    <row r="33" spans="1:11" x14ac:dyDescent="0.25">
      <c r="A33" s="1">
        <f t="shared" si="4"/>
        <v>31</v>
      </c>
      <c r="B33" s="1" t="s">
        <v>34</v>
      </c>
      <c r="C33" s="1">
        <f t="shared" si="5"/>
        <v>55</v>
      </c>
      <c r="D33" s="1">
        <f>A1*1.1</f>
        <v>41.800000000000004</v>
      </c>
      <c r="E33" s="1">
        <f t="shared" si="0"/>
        <v>2299.0000000000005</v>
      </c>
      <c r="F33" s="2">
        <v>44813</v>
      </c>
      <c r="G33" s="2">
        <v>44835</v>
      </c>
      <c r="H33" s="1">
        <f>IF(G33+30&lt;F33,0,G33-F33)</f>
        <v>22</v>
      </c>
      <c r="I33" s="1">
        <v>10</v>
      </c>
      <c r="J33" s="1">
        <f t="shared" si="2"/>
        <v>220</v>
      </c>
      <c r="K33" s="1">
        <f t="shared" si="3"/>
        <v>2519.0000000000005</v>
      </c>
    </row>
    <row r="34" spans="1:11" x14ac:dyDescent="0.25">
      <c r="A34" s="1">
        <f t="shared" si="4"/>
        <v>32</v>
      </c>
      <c r="B34" s="1" t="s">
        <v>35</v>
      </c>
      <c r="C34" s="1">
        <f t="shared" si="5"/>
        <v>54.5</v>
      </c>
      <c r="D34" s="1">
        <f>A1*1.1</f>
        <v>41.800000000000004</v>
      </c>
      <c r="E34" s="1">
        <f t="shared" si="0"/>
        <v>2278.1000000000004</v>
      </c>
      <c r="F34" s="2">
        <v>44813</v>
      </c>
      <c r="G34" s="2">
        <v>44836</v>
      </c>
      <c r="H34" s="1">
        <f t="shared" ref="H34:H38" si="6">IF(G34+30&lt;F34,0,G34-F34)</f>
        <v>23</v>
      </c>
      <c r="I34" s="1">
        <v>10</v>
      </c>
      <c r="J34" s="1">
        <f t="shared" si="2"/>
        <v>230</v>
      </c>
      <c r="K34" s="1">
        <f t="shared" si="3"/>
        <v>2508.1000000000004</v>
      </c>
    </row>
    <row r="35" spans="1:11" x14ac:dyDescent="0.25">
      <c r="A35" s="1">
        <f t="shared" si="4"/>
        <v>33</v>
      </c>
      <c r="B35" s="1" t="s">
        <v>36</v>
      </c>
      <c r="C35" s="1">
        <f t="shared" si="5"/>
        <v>54</v>
      </c>
      <c r="D35" s="1">
        <f>A1/2</f>
        <v>19</v>
      </c>
      <c r="E35" s="1">
        <f t="shared" si="0"/>
        <v>1026</v>
      </c>
      <c r="F35" s="2">
        <v>44813</v>
      </c>
      <c r="G35" s="2">
        <v>44837</v>
      </c>
      <c r="H35" s="1">
        <f t="shared" si="6"/>
        <v>24</v>
      </c>
      <c r="I35" s="1">
        <v>10</v>
      </c>
      <c r="J35" s="1">
        <f t="shared" si="2"/>
        <v>240</v>
      </c>
      <c r="K35" s="1">
        <f t="shared" si="3"/>
        <v>1266</v>
      </c>
    </row>
    <row r="36" spans="1:11" x14ac:dyDescent="0.25">
      <c r="A36" s="1">
        <f t="shared" si="4"/>
        <v>34</v>
      </c>
      <c r="B36" s="1" t="s">
        <v>37</v>
      </c>
      <c r="C36" s="1">
        <f t="shared" si="5"/>
        <v>53.5</v>
      </c>
      <c r="D36" s="1">
        <f>A1/2</f>
        <v>19</v>
      </c>
      <c r="E36" s="1">
        <f t="shared" si="0"/>
        <v>1016.5</v>
      </c>
      <c r="F36" s="2">
        <v>44813</v>
      </c>
      <c r="G36" s="2">
        <v>44838</v>
      </c>
      <c r="H36" s="1">
        <f t="shared" si="6"/>
        <v>25</v>
      </c>
      <c r="I36" s="1">
        <v>10</v>
      </c>
      <c r="J36" s="1">
        <f t="shared" si="2"/>
        <v>250</v>
      </c>
      <c r="K36" s="1">
        <f t="shared" si="3"/>
        <v>1266.5</v>
      </c>
    </row>
    <row r="37" spans="1:11" x14ac:dyDescent="0.25">
      <c r="A37" s="1">
        <f t="shared" si="4"/>
        <v>35</v>
      </c>
      <c r="B37" s="1" t="s">
        <v>38</v>
      </c>
      <c r="C37" s="1">
        <f t="shared" si="5"/>
        <v>53</v>
      </c>
      <c r="D37" s="1">
        <f>A1/2</f>
        <v>19</v>
      </c>
      <c r="E37" s="1">
        <f t="shared" si="0"/>
        <v>1007</v>
      </c>
      <c r="F37" s="2">
        <v>44813</v>
      </c>
      <c r="G37" s="2">
        <v>44839</v>
      </c>
      <c r="H37" s="1">
        <f t="shared" si="6"/>
        <v>26</v>
      </c>
      <c r="I37" s="1">
        <v>10</v>
      </c>
      <c r="J37" s="1">
        <f t="shared" si="2"/>
        <v>260</v>
      </c>
      <c r="K37" s="1">
        <f t="shared" si="3"/>
        <v>1267</v>
      </c>
    </row>
    <row r="38" spans="1:11" x14ac:dyDescent="0.25">
      <c r="A38" s="1">
        <f t="shared" si="4"/>
        <v>36</v>
      </c>
      <c r="B38" s="1" t="s">
        <v>39</v>
      </c>
      <c r="C38" s="1">
        <f t="shared" si="5"/>
        <v>52.5</v>
      </c>
      <c r="D38" s="1">
        <f>A1/2</f>
        <v>19</v>
      </c>
      <c r="E38" s="1">
        <f t="shared" si="0"/>
        <v>997.5</v>
      </c>
      <c r="F38" s="2">
        <v>44813</v>
      </c>
      <c r="G38" s="2">
        <v>44840</v>
      </c>
      <c r="H38" s="1">
        <f t="shared" si="6"/>
        <v>27</v>
      </c>
      <c r="I38" s="1">
        <v>10</v>
      </c>
      <c r="J38" s="1">
        <f t="shared" si="2"/>
        <v>270</v>
      </c>
      <c r="K38" s="1">
        <f t="shared" si="3"/>
        <v>1267.5</v>
      </c>
    </row>
    <row r="40" spans="1:11" x14ac:dyDescent="0.25">
      <c r="B40" s="3" t="s">
        <v>50</v>
      </c>
      <c r="C40" s="3" t="s">
        <v>47</v>
      </c>
      <c r="D40" s="3" t="s">
        <v>48</v>
      </c>
      <c r="E40" s="3" t="s">
        <v>49</v>
      </c>
    </row>
    <row r="41" spans="1:11" x14ac:dyDescent="0.25">
      <c r="A41" s="3" t="s">
        <v>3</v>
      </c>
      <c r="B41" s="1">
        <f>INT(B42)</f>
        <v>91092</v>
      </c>
      <c r="C41" s="1">
        <f>AVERAGE(C3:C38)</f>
        <v>61.25</v>
      </c>
      <c r="D41" s="1">
        <f>MAX(H3:H38)</f>
        <v>27</v>
      </c>
      <c r="E41" s="1">
        <f>MAX(K3:K38)</f>
        <v>2926.0000000000005</v>
      </c>
    </row>
    <row r="42" spans="1:11" x14ac:dyDescent="0.25">
      <c r="B42" s="1">
        <f>SUM(K3:K38)</f>
        <v>91092.6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2022-10-08T11:34:47Z</dcterms:modified>
</cp:coreProperties>
</file>