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54E677A7-0B41-4D32-A40F-5FC534AFC4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График отпусков 2022" sheetId="1" r:id="rId1"/>
    <sheet name="Праздники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/>
  <c r="I7" i="1"/>
  <c r="I6" i="1"/>
  <c r="K6" i="1" s="1"/>
  <c r="M12" i="1"/>
  <c r="M11" i="1"/>
  <c r="M10" i="1"/>
  <c r="M9" i="1"/>
  <c r="M8" i="1"/>
  <c r="M7" i="1"/>
  <c r="M6" i="1"/>
  <c r="O6" i="1" s="1"/>
  <c r="M5" i="1"/>
  <c r="Q12" i="1"/>
  <c r="Q11" i="1"/>
  <c r="Q10" i="1"/>
  <c r="Q9" i="1"/>
  <c r="Q8" i="1"/>
  <c r="Q7" i="1"/>
  <c r="Q6" i="1"/>
  <c r="Q5" i="1"/>
  <c r="K8" i="1"/>
  <c r="K9" i="1"/>
  <c r="K10" i="1"/>
  <c r="K11" i="1"/>
  <c r="K12" i="1"/>
  <c r="K5" i="1"/>
  <c r="I12" i="1"/>
  <c r="I11" i="1"/>
  <c r="I10" i="1"/>
  <c r="I9" i="1"/>
  <c r="I8" i="1"/>
  <c r="I5" i="1"/>
  <c r="H5" i="1" s="1"/>
  <c r="C18" i="2"/>
  <c r="C17" i="2"/>
  <c r="C15" i="2"/>
  <c r="C14" i="2"/>
  <c r="C12" i="2"/>
  <c r="C19" i="2"/>
  <c r="C16" i="2"/>
  <c r="C13" i="2"/>
  <c r="C11" i="2"/>
  <c r="C3" i="2"/>
  <c r="C4" i="2" s="1"/>
  <c r="C5" i="2" s="1"/>
  <c r="C6" i="2" s="1"/>
  <c r="C7" i="2" s="1"/>
  <c r="C8" i="2" s="1"/>
  <c r="C9" i="2" s="1"/>
  <c r="C10" i="2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A1" i="1"/>
  <c r="H7" i="1" l="1"/>
  <c r="K7" i="1"/>
  <c r="P5" i="1"/>
  <c r="H6" i="1"/>
  <c r="H8" i="1"/>
  <c r="L5" i="1"/>
  <c r="L6" i="1"/>
  <c r="L7" i="1"/>
  <c r="O7" i="1" l="1"/>
  <c r="P6" i="1"/>
  <c r="S6" i="1"/>
  <c r="H9" i="1"/>
  <c r="O8" i="1" l="1"/>
  <c r="L8" i="1"/>
  <c r="S7" i="1"/>
  <c r="P7" i="1"/>
  <c r="H10" i="1"/>
  <c r="O9" i="1" l="1"/>
  <c r="L9" i="1"/>
  <c r="S8" i="1"/>
  <c r="P8" i="1"/>
  <c r="D11" i="1"/>
  <c r="H11" i="1"/>
  <c r="O10" i="1" l="1"/>
  <c r="L10" i="1"/>
  <c r="S9" i="1"/>
  <c r="P9" i="1"/>
  <c r="D12" i="1"/>
  <c r="H12" i="1"/>
  <c r="O5" i="1"/>
  <c r="S5" i="1"/>
  <c r="U5" i="1"/>
  <c r="V5" i="1" s="1"/>
  <c r="O11" i="1" l="1"/>
  <c r="L11" i="1"/>
  <c r="S10" i="1"/>
  <c r="P10" i="1"/>
  <c r="O12" i="1" l="1"/>
  <c r="L12" i="1"/>
  <c r="S11" i="1"/>
  <c r="P11" i="1"/>
  <c r="S12" i="1" l="1"/>
  <c r="P12" i="1"/>
</calcChain>
</file>

<file path=xl/sharedStrings.xml><?xml version="1.0" encoding="utf-8"?>
<sst xmlns="http://schemas.openxmlformats.org/spreadsheetml/2006/main" count="51" uniqueCount="44">
  <si>
    <t xml:space="preserve"> - дата начала года</t>
  </si>
  <si>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</si>
  <si>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</si>
  <si>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</si>
  <si>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</si>
  <si>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</si>
  <si>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</si>
  <si>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</si>
  <si>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</si>
  <si>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</si>
  <si>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</si>
  <si>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</si>
  <si>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</si>
  <si>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</si>
  <si>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</si>
  <si>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</si>
  <si>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</si>
  <si>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</si>
  <si>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</si>
  <si>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</si>
  <si>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</si>
  <si>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</si>
  <si>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</si>
  <si>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</si>
  <si>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</si>
  <si>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</si>
  <si>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</si>
  <si>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</si>
  <si>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</si>
  <si>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</si>
  <si>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</si>
  <si>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</si>
  <si>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</si>
  <si>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</si>
  <si>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</si>
  <si>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</si>
  <si>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</si>
  <si>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Столбец3</t>
  </si>
  <si>
    <t>Столбец4</t>
  </si>
  <si>
    <t>Столбец5</t>
  </si>
  <si>
    <t>Столбец7</t>
  </si>
  <si>
    <t>Junior</t>
  </si>
  <si>
    <t>Senior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</si>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</sst>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14" fontId="1" fillId="0" borderId="2" xfId="0" applyNumberFormat="1" applyFont="1" applyBorder="1"/>
    <xf numFmtId="0" fontId="1" fillId="0" borderId="2" xfId="0" applyFont="1" applyBorder="1"/>
    <xf numFmtId="14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164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/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2" borderId="9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 applyProtection="1">
      <alignment horizontal="center"/>
      <protection locked="0"/>
    </xf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14" fontId="0" fillId="0" borderId="0" xfId="0" applyNumberForma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67025973126254E-2"/>
          <c:y val="9.5331303445158472E-2"/>
          <c:w val="0.9308072166558754"/>
          <c:h val="0.872952271914370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'[1]График отпусков 2016 год'!$D$8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год'!$D$9:$D$17</c:f>
              <c:numCache>
                <c:formatCode>General</c:formatCode>
                <c:ptCount val="9"/>
                <c:pt idx="0">
                  <c:v>2</c:v>
                </c:pt>
                <c:pt idx="1">
                  <c:v>-42369</c:v>
                </c:pt>
                <c:pt idx="2">
                  <c:v>-42369</c:v>
                </c:pt>
                <c:pt idx="3">
                  <c:v>-42369</c:v>
                </c:pt>
                <c:pt idx="4">
                  <c:v>-42369</c:v>
                </c:pt>
                <c:pt idx="5">
                  <c:v>-42369</c:v>
                </c:pt>
                <c:pt idx="6">
                  <c:v>-42369</c:v>
                </c:pt>
                <c:pt idx="7">
                  <c:v>-42369</c:v>
                </c:pt>
                <c:pt idx="8">
                  <c:v>-42369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C-441C-BFE4-918A2981D8EC}"/>
            </c:ext>
          </c:extLst>
        </c:ser>
        <c:ser>
          <c:idx val="1"/>
          <c:order val="1"/>
          <c:tx>
            <c:strRef>
              <c:f>'[1]График отпусков 2016 год'!$F$8</c:f>
              <c:strCache>
                <c:ptCount val="1"/>
                <c:pt idx="0">
                  <c:v>Продолжи- 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год'!$AA$9:$AA$16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C-441C-BFE4-918A2981D8EC}"/>
            </c:ext>
          </c:extLst>
        </c:ser>
        <c:ser>
          <c:idx val="2"/>
          <c:order val="2"/>
          <c:tx>
            <c:strRef>
              <c:f>'[1]График отпусков 2016 год'!$H$8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год'!$H$9:$H$17</c:f>
              <c:numCache>
                <c:formatCode>General</c:formatCode>
                <c:ptCount val="9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C-441C-BFE4-918A2981D8EC}"/>
            </c:ext>
          </c:extLst>
        </c:ser>
        <c:ser>
          <c:idx val="3"/>
          <c:order val="3"/>
          <c:tx>
            <c:strRef>
              <c:f>'[1]График отпусков 2016 год'!$J$8</c:f>
              <c:strCache>
                <c:ptCount val="1"/>
                <c:pt idx="0">
                  <c:v>Продолжи- 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год'!$AB$9:$AB$16</c:f>
              <c:numCache>
                <c:formatCode>General</c:formatCode>
                <c:ptCount val="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C-441C-BFE4-918A2981D8EC}"/>
            </c:ext>
          </c:extLst>
        </c:ser>
        <c:ser>
          <c:idx val="4"/>
          <c:order val="4"/>
          <c:tx>
            <c:strRef>
              <c:f>'[1]График отпусков 2016 год'!$L$8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год'!$L$9:$L$17</c:f>
              <c:numCache>
                <c:formatCode>General</c:formatCode>
                <c:ptCount val="9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C-441C-BFE4-918A2981D8EC}"/>
            </c:ext>
          </c:extLst>
        </c:ser>
        <c:ser>
          <c:idx val="5"/>
          <c:order val="5"/>
          <c:tx>
            <c:strRef>
              <c:f>'[1]График отпусков 2016 год'!$N$8</c:f>
              <c:strCache>
                <c:ptCount val="1"/>
                <c:pt idx="0">
                  <c:v>Продолжи- 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год'!$AC$9:$AC$16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C-441C-BFE4-918A2981D8EC}"/>
            </c:ext>
          </c:extLst>
        </c:ser>
        <c:ser>
          <c:idx val="6"/>
          <c:order val="6"/>
          <c:tx>
            <c:strRef>
              <c:f>'[1]График отпусков 2016 год'!$P$8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год'!$P$9:$P$17</c:f>
              <c:numCache>
                <c:formatCode>General</c:formatCode>
                <c:ptCount val="9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C-441C-BFE4-918A2981D8EC}"/>
            </c:ext>
          </c:extLst>
        </c:ser>
        <c:ser>
          <c:idx val="7"/>
          <c:order val="7"/>
          <c:tx>
            <c:strRef>
              <c:f>'[1]График отпусков 2016 год'!$R$8</c:f>
              <c:strCache>
                <c:ptCount val="1"/>
                <c:pt idx="0">
                  <c:v>Продолжи- 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год'!$AD$9:$AD$16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C-441C-BFE4-918A2981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179293</xdr:rowOff>
    </xdr:from>
    <xdr:to>
      <xdr:col>24</xdr:col>
      <xdr:colOff>436993</xdr:colOff>
      <xdr:row>32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7D21D-F787-4A1A-950B-06647AEA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  <sheetName val="table_2_example"/>
    </sheetNames>
    <sheetDataSet>
      <sheetData sheetId="0">
        <row r="8">
          <cell r="D8" t="str">
            <v>Столбец1</v>
          </cell>
          <cell r="F8" t="str">
            <v>Продолжи- тельность1, дней</v>
          </cell>
          <cell r="H8" t="str">
            <v>Столбец2</v>
          </cell>
          <cell r="J8" t="str">
            <v>Продолжи- тельность2, дней</v>
          </cell>
          <cell r="L8" t="str">
            <v>Столбец6</v>
          </cell>
          <cell r="N8" t="str">
            <v>Продолжи- тельность3, дней</v>
          </cell>
          <cell r="P8" t="str">
            <v>Столбец10</v>
          </cell>
          <cell r="R8" t="str">
            <v>Продолжи- тельность4, дней</v>
          </cell>
        </row>
        <row r="9">
          <cell r="A9" t="str">
            <v>Сотрудник 1</v>
          </cell>
          <cell r="D9">
            <v>2</v>
          </cell>
          <cell r="H9">
            <v>31</v>
          </cell>
          <cell r="L9">
            <v>61</v>
          </cell>
          <cell r="P9">
            <v>183</v>
          </cell>
          <cell r="AA9">
            <v>17</v>
          </cell>
          <cell r="AB9">
            <v>11</v>
          </cell>
          <cell r="AC9">
            <v>6</v>
          </cell>
          <cell r="AD9">
            <v>5</v>
          </cell>
        </row>
        <row r="10">
          <cell r="A10" t="str">
            <v>Сотрудник 2</v>
          </cell>
          <cell r="D10">
            <v>-42369</v>
          </cell>
          <cell r="H10" t="str">
            <v/>
          </cell>
          <cell r="L10" t="str">
            <v/>
          </cell>
          <cell r="P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>Сотрудник 3</v>
          </cell>
          <cell r="D11">
            <v>-42369</v>
          </cell>
          <cell r="H11" t="str">
            <v/>
          </cell>
          <cell r="L11" t="str">
            <v/>
          </cell>
          <cell r="P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>Сотрудник 4</v>
          </cell>
          <cell r="D12">
            <v>-42369</v>
          </cell>
          <cell r="H12" t="str">
            <v/>
          </cell>
          <cell r="L12" t="str">
            <v/>
          </cell>
          <cell r="P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>Сотрудник 5</v>
          </cell>
          <cell r="D13">
            <v>-42369</v>
          </cell>
          <cell r="H13" t="str">
            <v/>
          </cell>
          <cell r="L13" t="str">
            <v/>
          </cell>
          <cell r="P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>Сотрудник 6</v>
          </cell>
          <cell r="D14">
            <v>-42369</v>
          </cell>
          <cell r="H14" t="str">
            <v/>
          </cell>
          <cell r="L14" t="str">
            <v/>
          </cell>
          <cell r="P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>Сотрудник 7</v>
          </cell>
          <cell r="D15">
            <v>-42369</v>
          </cell>
          <cell r="H15" t="str">
            <v/>
          </cell>
          <cell r="L15" t="str">
            <v/>
          </cell>
          <cell r="P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>Сотрудник 8</v>
          </cell>
          <cell r="D16">
            <v>-42369</v>
          </cell>
          <cell r="H16" t="str">
            <v/>
          </cell>
          <cell r="L16" t="str">
            <v/>
          </cell>
          <cell r="P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D17">
            <v>-42369</v>
          </cell>
          <cell r="H17" t="str">
            <v/>
          </cell>
          <cell r="L17" t="str">
            <v/>
          </cell>
          <cell r="P17" t="str">
            <v/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A19" zoomScale="85" zoomScaleNormal="85" workbookViewId="0">
      <selection activeCell="J45" sqref="J45"/>
    </sheetView>
  </sheetViews>
  <sheetFormatPr defaultRowHeight="14.4" x14ac:dyDescent="0.3"/>
  <cols>
    <col min="1" max="1" width="10.109375" bestFit="1" customWidth="1"/>
    <col min="2" max="2" width="16" customWidth="1"/>
    <col min="3" max="3" width="15.44140625" customWidth="1"/>
    <col min="4" max="4" width="1" customWidth="1"/>
    <col min="5" max="5" width="14.6640625" customWidth="1"/>
    <col min="6" max="6" width="11" bestFit="1" customWidth="1"/>
    <col min="7" max="7" width="14.44140625" customWidth="1"/>
    <col min="9" max="9" width="14" customWidth="1"/>
    <col min="11" max="11" width="13" customWidth="1"/>
    <col min="12" max="12" width="2.109375" customWidth="1"/>
    <col min="13" max="13" width="14.5546875" customWidth="1"/>
    <col min="15" max="15" width="14" customWidth="1"/>
    <col min="16" max="16" width="4" customWidth="1"/>
    <col min="17" max="17" width="13.5546875" customWidth="1"/>
    <col min="18" max="18" width="12.109375" customWidth="1"/>
    <col min="19" max="19" width="13" customWidth="1"/>
  </cols>
  <sheetData>
    <row r="1" spans="1:22" x14ac:dyDescent="0.3">
      <c r="A1" s="1">
        <f>DATE(2022, 1, 1)</f>
        <v>44562</v>
      </c>
      <c r="B1" t="s">
        <v>0</v>
      </c>
    </row>
    <row r="3" spans="1:22" ht="15.6" x14ac:dyDescent="0.3">
      <c r="A3" s="2"/>
      <c r="B3" s="3"/>
      <c r="C3" s="2"/>
      <c r="D3" s="38" t="s">
        <v>1</v>
      </c>
      <c r="E3" s="38"/>
      <c r="F3" s="38"/>
      <c r="G3" s="38"/>
      <c r="H3" s="38" t="s">
        <v>2</v>
      </c>
      <c r="I3" s="38"/>
      <c r="J3" s="38"/>
      <c r="K3" s="38"/>
      <c r="L3" s="38" t="s">
        <v>3</v>
      </c>
      <c r="M3" s="38"/>
      <c r="N3" s="38"/>
      <c r="O3" s="38"/>
      <c r="P3" s="39" t="s">
        <v>4</v>
      </c>
      <c r="Q3" s="39"/>
      <c r="R3" s="39"/>
      <c r="S3" s="39"/>
      <c r="T3" s="40" t="s">
        <v>5</v>
      </c>
      <c r="U3" s="40"/>
      <c r="V3" s="40"/>
    </row>
    <row r="4" spans="1:22" ht="78" x14ac:dyDescent="0.3">
      <c r="A4" s="4" t="s">
        <v>6</v>
      </c>
      <c r="B4" s="5" t="s">
        <v>7</v>
      </c>
      <c r="C4" s="6" t="s">
        <v>8</v>
      </c>
      <c r="D4" s="7" t="s">
        <v>9</v>
      </c>
      <c r="E4" s="8" t="s">
        <v>10</v>
      </c>
      <c r="F4" s="8" t="s">
        <v>11</v>
      </c>
      <c r="G4" s="8" t="s">
        <v>12</v>
      </c>
      <c r="H4" s="7" t="s">
        <v>13</v>
      </c>
      <c r="I4" s="8" t="s">
        <v>14</v>
      </c>
      <c r="J4" s="8" t="s">
        <v>15</v>
      </c>
      <c r="K4" s="8" t="s">
        <v>16</v>
      </c>
      <c r="L4" s="7" t="s">
        <v>17</v>
      </c>
      <c r="M4" s="8" t="s">
        <v>18</v>
      </c>
      <c r="N4" s="8" t="s">
        <v>19</v>
      </c>
      <c r="O4" s="8" t="s">
        <v>20</v>
      </c>
      <c r="P4" s="7" t="s">
        <v>21</v>
      </c>
      <c r="Q4" s="8" t="s">
        <v>22</v>
      </c>
      <c r="R4" s="8" t="s">
        <v>23</v>
      </c>
      <c r="S4" s="8" t="s">
        <v>24</v>
      </c>
      <c r="T4" s="9" t="s">
        <v>25</v>
      </c>
      <c r="U4" s="10" t="s">
        <v>26</v>
      </c>
      <c r="V4" s="11" t="s">
        <v>27</v>
      </c>
    </row>
    <row r="5" spans="1:22" ht="31.2" x14ac:dyDescent="0.3">
      <c r="A5" s="12" t="s">
        <v>28</v>
      </c>
      <c r="B5" s="13" t="s">
        <v>41</v>
      </c>
      <c r="C5" s="14">
        <f>A1</f>
        <v>44562</v>
      </c>
      <c r="D5" s="7" t="s">
        <v>13</v>
      </c>
      <c r="E5" s="16">
        <f>A1</f>
        <v>44562</v>
      </c>
      <c r="F5" s="32">
        <v>8</v>
      </c>
      <c r="G5" s="18">
        <f>E5+F5</f>
        <v>44570</v>
      </c>
      <c r="H5" s="19" t="e">
        <f>IF(AND(I5-$C5&gt;F90,[1]!Таблица1[[#This Row],[Продолжи- тельность1, дней]]&gt;0),I5-$C5-D5-([1]!Таблица1[[#This Row],[Дата конца1]]-[1]!Таблица1[[#This Row],[Дата начала1]]),"")</f>
        <v>#VALUE!</v>
      </c>
      <c r="I5" s="16">
        <f>Праздники!C12</f>
        <v>44627</v>
      </c>
      <c r="J5" s="17">
        <v>2</v>
      </c>
      <c r="K5" s="18">
        <f>I5+J5</f>
        <v>44629</v>
      </c>
      <c r="L5" s="19" t="e">
        <f>IF(AND(M5-$C5&gt;0,[1]!Таблица1[[#This Row],[Продолжи- тельность1, дней]]&gt;0,[1]!Таблица1[[#This Row],[Продолжи- тельность2, дней]]&gt;0),M5-$C5-$D5-([1]!Таблица1[[#This Row],[Дата конца1]]-[1]!Таблица1[[#This Row],[Дата начала1]])-$H5-([1]!Таблица1[[#This Row],[Дата конца2]]-[1]!Таблица1[[#This Row],[Дата начала2]])-1,"")</f>
        <v>#VALUE!</v>
      </c>
      <c r="M5" s="16">
        <f>Праздники!C14</f>
        <v>44683</v>
      </c>
      <c r="N5" s="17">
        <v>2</v>
      </c>
      <c r="O5" s="18">
        <f>M5+N5</f>
        <v>44685</v>
      </c>
      <c r="P5" s="19" t="e">
        <f>IF(AND(Q5-$C5&gt;0,[1]!Таблица1[[#This Row],[Продолжи- тельность1, дней]]&gt;0,[1]!Таблица1[[#This Row],[Продолжи- тельность2, дней]]&gt;0,[1]!Таблица1[[#This Row],[Продолжи- тельность3, дней]]&gt;0),Q5-$C5-$D5-([1]!Таблица1[[#This Row],[Дата конца1]]-[1]!Таблица1[[#This Row],[Дата начала1]])-$H5-([1]!Таблица1[[#This Row],[Дата конца2]]-[1]!Таблица1[[#This Row],[Дата начала2]])-L5-([1]!Таблица1[[#This Row],[Дата конца3]]-[1]!Таблица1[[#This Row],[Дата начала3]])-2,"")</f>
        <v>#VALUE!</v>
      </c>
      <c r="Q5" s="16">
        <f>Праздники!C16</f>
        <v>44690</v>
      </c>
      <c r="R5" s="17">
        <v>2</v>
      </c>
      <c r="S5" s="20">
        <f>Q5+R5</f>
        <v>44692</v>
      </c>
      <c r="T5" s="21">
        <v>17</v>
      </c>
      <c r="U5" s="22">
        <f t="shared" ref="U5:U12" si="0">F5+J5+N5+R5</f>
        <v>14</v>
      </c>
      <c r="V5" s="23">
        <f t="shared" ref="V5:V12" si="1">T5-U5</f>
        <v>3</v>
      </c>
    </row>
    <row r="6" spans="1:22" ht="31.2" x14ac:dyDescent="0.3">
      <c r="A6" s="12" t="s">
        <v>29</v>
      </c>
      <c r="B6" s="13" t="s">
        <v>42</v>
      </c>
      <c r="C6" s="14">
        <f>A1</f>
        <v>44562</v>
      </c>
      <c r="D6" s="7" t="s">
        <v>37</v>
      </c>
      <c r="E6" s="16">
        <f>A1</f>
        <v>44562</v>
      </c>
      <c r="F6" s="17">
        <v>6</v>
      </c>
      <c r="G6" s="18">
        <f t="shared" ref="G6:G12" si="2">E6+F6</f>
        <v>44568</v>
      </c>
      <c r="H6" s="19" t="e">
        <f>IF(AND(I6-$C6&gt;0,[1]!Таблица1[[#This Row],[Продолжи- тельность1, дней]]&gt;0),I6-$C6-D6-([1]!Таблица1[[#This Row],[Дата конца1]]-[1]!Таблица1[[#This Row],[Дата начала1]]),"")</f>
        <v>#VALUE!</v>
      </c>
      <c r="I6" s="16">
        <f>Праздники!C12</f>
        <v>44627</v>
      </c>
      <c r="J6" s="17">
        <v>1</v>
      </c>
      <c r="K6" s="18">
        <f t="shared" ref="K6:K12" si="3">I6+J6</f>
        <v>44628</v>
      </c>
      <c r="L6" s="19" t="e">
        <f>IF(AND(M6-$C6&gt;0,[1]!Таблица1[[#This Row],[Продолжи- тельность1, дней]]&gt;0,[1]!Таблица1[[#This Row],[Продолжи- тельность2, дней]]&gt;0),M6-$C6-$D6-([1]!Таблица1[[#This Row],[Дата конца1]]-[1]!Таблица1[[#This Row],[Дата начала1]])-$H6-([1]!Таблица1[[#This Row],[Дата конца2]]-[1]!Таблица1[[#This Row],[Дата начала2]])-1,"")</f>
        <v>#VALUE!</v>
      </c>
      <c r="M6" s="16">
        <f>Праздники!C14</f>
        <v>44683</v>
      </c>
      <c r="N6" s="17">
        <v>1</v>
      </c>
      <c r="O6" s="18">
        <f>M6+N6</f>
        <v>44684</v>
      </c>
      <c r="P6" s="19" t="e">
        <f>IF(AND(Q6-$C6&gt;0,[1]!Таблица1[[#This Row],[Продолжи- тельность1, дней]]&gt;0,[1]!Таблица1[[#This Row],[Продолжи- тельность2, дней]]&gt;0,[1]!Таблица1[[#This Row],[Продолжи- тельность3, дней]]&gt;0),Q6-$C6-$D6-([1]!Таблица1[[#This Row],[Дата конца1]]-[1]!Таблица1[[#This Row],[Дата начала1]])-$H6-([1]!Таблица1[[#This Row],[Дата конца2]]-[1]!Таблица1[[#This Row],[Дата начала2]])-L6-([1]!Таблица1[[#This Row],[Дата конца3]]-[1]!Таблица1[[#This Row],[Дата начала3]])-2,"")</f>
        <v>#VALUE!</v>
      </c>
      <c r="Q6" s="16">
        <f>Праздники!C16</f>
        <v>44690</v>
      </c>
      <c r="R6" s="17">
        <v>2</v>
      </c>
      <c r="S6" s="20">
        <f>Q6+R6</f>
        <v>44692</v>
      </c>
      <c r="T6" s="21">
        <v>17</v>
      </c>
      <c r="U6" s="22">
        <f t="shared" si="0"/>
        <v>10</v>
      </c>
      <c r="V6" s="23">
        <f t="shared" si="1"/>
        <v>7</v>
      </c>
    </row>
    <row r="7" spans="1:22" ht="31.2" x14ac:dyDescent="0.3">
      <c r="A7" s="12" t="s">
        <v>30</v>
      </c>
      <c r="B7" s="13" t="s">
        <v>41</v>
      </c>
      <c r="C7" s="14">
        <f>A1</f>
        <v>44562</v>
      </c>
      <c r="D7" s="7" t="s">
        <v>38</v>
      </c>
      <c r="E7" s="16">
        <f>A1</f>
        <v>44562</v>
      </c>
      <c r="F7" s="17">
        <v>8</v>
      </c>
      <c r="G7" s="18">
        <f t="shared" si="2"/>
        <v>44570</v>
      </c>
      <c r="H7" s="19" t="e">
        <f>IF(AND(I7-$C7&gt;0,[1]!Таблица1[[#This Row],[Продолжи- тельность1, дней]]&gt;0),I7-$C7-D7-([1]!Таблица1[[#This Row],[Дата конца1]]-[1]!Таблица1[[#This Row],[Дата начала1]]),"")</f>
        <v>#VALUE!</v>
      </c>
      <c r="I7" s="16">
        <f>Праздники!C12</f>
        <v>44627</v>
      </c>
      <c r="J7" s="17">
        <v>2</v>
      </c>
      <c r="K7" s="18">
        <f t="shared" si="3"/>
        <v>44629</v>
      </c>
      <c r="L7" s="19" t="e">
        <f>IF(AND(M7-$C7&gt;0,[1]!Таблица1[[#This Row],[Продолжи- тельность1, дней]]&gt;0,[1]!Таблица1[[#This Row],[Продолжи- тельность2, дней]]&gt;0),M7-$C7-$D7-([1]!Таблица1[[#This Row],[Дата конца1]]-[1]!Таблица1[[#This Row],[Дата начала1]])-$H7-([1]!Таблица1[[#This Row],[Дата конца2]]-[1]!Таблица1[[#This Row],[Дата начала2]])-1,"")</f>
        <v>#VALUE!</v>
      </c>
      <c r="M7" s="16">
        <f>Праздники!C14</f>
        <v>44683</v>
      </c>
      <c r="N7" s="17">
        <v>2</v>
      </c>
      <c r="O7" s="18">
        <f t="shared" ref="O7:O12" si="4">M7+N7</f>
        <v>44685</v>
      </c>
      <c r="P7" s="19" t="e">
        <f>IF(AND(Q7-$C7&gt;0,[1]!Таблица1[[#This Row],[Продолжи- тельность1, дней]]&gt;0,[1]!Таблица1[[#This Row],[Продолжи- тельность2, дней]]&gt;0,[1]!Таблица1[[#This Row],[Продолжи- тельность3, дней]]&gt;0),Q7-$C7-$D7-([1]!Таблица1[[#This Row],[Дата конца1]]-[1]!Таблица1[[#This Row],[Дата начала1]])-$H7-([1]!Таблица1[[#This Row],[Дата конца2]]-[1]!Таблица1[[#This Row],[Дата начала2]])-L7-([1]!Таблица1[[#This Row],[Дата конца3]]-[1]!Таблица1[[#This Row],[Дата начала3]])-2,"")</f>
        <v>#VALUE!</v>
      </c>
      <c r="Q7" s="16">
        <f>Праздники!C16</f>
        <v>44690</v>
      </c>
      <c r="R7" s="17">
        <v>2</v>
      </c>
      <c r="S7" s="20">
        <f t="shared" ref="S7:S12" si="5">Q7+R7</f>
        <v>44692</v>
      </c>
      <c r="T7" s="21">
        <v>17</v>
      </c>
      <c r="U7" s="22">
        <f t="shared" si="0"/>
        <v>14</v>
      </c>
      <c r="V7" s="23">
        <f t="shared" si="1"/>
        <v>3</v>
      </c>
    </row>
    <row r="8" spans="1:22" ht="31.2" x14ac:dyDescent="0.3">
      <c r="A8" s="12" t="s">
        <v>31</v>
      </c>
      <c r="B8" s="13" t="s">
        <v>41</v>
      </c>
      <c r="C8" s="14">
        <f>A1</f>
        <v>44562</v>
      </c>
      <c r="D8" s="7" t="s">
        <v>39</v>
      </c>
      <c r="E8" s="16">
        <f>A1</f>
        <v>44562</v>
      </c>
      <c r="F8" s="17">
        <v>8</v>
      </c>
      <c r="G8" s="18">
        <f t="shared" si="2"/>
        <v>44570</v>
      </c>
      <c r="H8" s="19" t="e">
        <f>IF(AND(I8-$C8&gt;0,[1]!Таблица1[[#This Row],[Продолжи- тельность1, дней]]&gt;0),I8-$C8-D8-([1]!Таблица1[[#This Row],[Дата конца1]]-[1]!Таблица1[[#This Row],[Дата начала1]]),"")</f>
        <v>#VALUE!</v>
      </c>
      <c r="I8" s="16">
        <f>Праздники!C12</f>
        <v>44627</v>
      </c>
      <c r="J8" s="17">
        <v>2</v>
      </c>
      <c r="K8" s="18">
        <f t="shared" si="3"/>
        <v>44629</v>
      </c>
      <c r="L8" s="19" t="e">
        <f>IF(AND(M8-$C8&gt;0,[1]!Таблица1[[#This Row],[Продолжи- тельность1, дней]]&gt;0,[1]!Таблица1[[#This Row],[Продолжи- тельность2, дней]]&gt;0),M8-$C8-$D8-([1]!Таблица1[[#This Row],[Дата конца1]]-[1]!Таблица1[[#This Row],[Дата начала1]])-$H8-([1]!Таблица1[[#This Row],[Дата конца2]]-[1]!Таблица1[[#This Row],[Дата начала2]])-1,"")</f>
        <v>#VALUE!</v>
      </c>
      <c r="M8" s="16">
        <f>Праздники!C14</f>
        <v>44683</v>
      </c>
      <c r="N8" s="17">
        <v>2</v>
      </c>
      <c r="O8" s="18">
        <f t="shared" si="4"/>
        <v>44685</v>
      </c>
      <c r="P8" s="19" t="e">
        <f>IF(AND(Q8-$C8&gt;0,[1]!Таблица1[[#This Row],[Продолжи- тельность1, дней]]&gt;0,[1]!Таблица1[[#This Row],[Продолжи- тельность2, дней]]&gt;0,[1]!Таблица1[[#This Row],[Продолжи- тельность3, дней]]&gt;0),Q8-$C8-$D8-([1]!Таблица1[[#This Row],[Дата конца1]]-[1]!Таблица1[[#This Row],[Дата начала1]])-$H8-([1]!Таблица1[[#This Row],[Дата конца2]]-[1]!Таблица1[[#This Row],[Дата начала2]])-L8-([1]!Таблица1[[#This Row],[Дата конца3]]-[1]!Таблица1[[#This Row],[Дата начала3]])-2,"")</f>
        <v>#VALUE!</v>
      </c>
      <c r="Q8" s="16">
        <f>Праздники!C16</f>
        <v>44690</v>
      </c>
      <c r="R8" s="17">
        <v>2</v>
      </c>
      <c r="S8" s="20">
        <f t="shared" si="5"/>
        <v>44692</v>
      </c>
      <c r="T8" s="21">
        <v>17</v>
      </c>
      <c r="U8" s="22">
        <f t="shared" si="0"/>
        <v>14</v>
      </c>
      <c r="V8" s="23">
        <f t="shared" si="1"/>
        <v>3</v>
      </c>
    </row>
    <row r="9" spans="1:22" ht="31.2" x14ac:dyDescent="0.3">
      <c r="A9" s="12" t="s">
        <v>32</v>
      </c>
      <c r="B9" s="13" t="s">
        <v>41</v>
      </c>
      <c r="C9" s="14">
        <f>A1</f>
        <v>44562</v>
      </c>
      <c r="D9" s="7" t="s">
        <v>17</v>
      </c>
      <c r="E9" s="16">
        <f>A1</f>
        <v>44562</v>
      </c>
      <c r="F9" s="17">
        <v>8</v>
      </c>
      <c r="G9" s="18">
        <f t="shared" si="2"/>
        <v>44570</v>
      </c>
      <c r="H9" s="19" t="e">
        <f>IF(AND(I9-$C9&gt;0,[1]!Таблица1[[#This Row],[Продолжи- тельность1, дней]]&gt;0),I9-$C9-D9-([1]!Таблица1[[#This Row],[Дата конца1]]-[1]!Таблица1[[#This Row],[Дата начала1]]),"")</f>
        <v>#VALUE!</v>
      </c>
      <c r="I9" s="16">
        <f>Праздники!C12</f>
        <v>44627</v>
      </c>
      <c r="J9" s="17">
        <v>2</v>
      </c>
      <c r="K9" s="18">
        <f t="shared" si="3"/>
        <v>44629</v>
      </c>
      <c r="L9" s="19" t="e">
        <f>IF(AND(M9-$C9&gt;0,[1]!Таблица1[[#This Row],[Продолжи- тельность1, дней]]&gt;0,[1]!Таблица1[[#This Row],[Продолжи- тельность2, дней]]&gt;0),M9-$C9-$D9-([1]!Таблица1[[#This Row],[Дата конца1]]-[1]!Таблица1[[#This Row],[Дата начала1]])-$H9-([1]!Таблица1[[#This Row],[Дата конца2]]-[1]!Таблица1[[#This Row],[Дата начала2]])-1,"")</f>
        <v>#VALUE!</v>
      </c>
      <c r="M9" s="16">
        <f>Праздники!C14</f>
        <v>44683</v>
      </c>
      <c r="N9" s="17">
        <v>2</v>
      </c>
      <c r="O9" s="18">
        <f t="shared" si="4"/>
        <v>44685</v>
      </c>
      <c r="P9" s="19" t="e">
        <f>IF(AND(Q9-$C9&gt;0,[1]!Таблица1[[#This Row],[Продолжи- тельность1, дней]]&gt;0,[1]!Таблица1[[#This Row],[Продолжи- тельность2, дней]]&gt;0,[1]!Таблица1[[#This Row],[Продолжи- тельность3, дней]]&gt;0),Q9-$C9-$D9-([1]!Таблица1[[#This Row],[Дата конца1]]-[1]!Таблица1[[#This Row],[Дата начала1]])-$H9-([1]!Таблица1[[#This Row],[Дата конца2]]-[1]!Таблица1[[#This Row],[Дата начала2]])-L9-([1]!Таблица1[[#This Row],[Дата конца3]]-[1]!Таблица1[[#This Row],[Дата начала3]])-2,"")</f>
        <v>#VALUE!</v>
      </c>
      <c r="Q9" s="16">
        <f>Праздники!C16</f>
        <v>44690</v>
      </c>
      <c r="R9" s="17">
        <v>2</v>
      </c>
      <c r="S9" s="20">
        <f t="shared" si="5"/>
        <v>44692</v>
      </c>
      <c r="T9" s="21">
        <v>17</v>
      </c>
      <c r="U9" s="22">
        <f t="shared" si="0"/>
        <v>14</v>
      </c>
      <c r="V9" s="23">
        <f t="shared" si="1"/>
        <v>3</v>
      </c>
    </row>
    <row r="10" spans="1:22" ht="31.2" x14ac:dyDescent="0.3">
      <c r="A10" s="12" t="s">
        <v>33</v>
      </c>
      <c r="B10" s="13" t="s">
        <v>43</v>
      </c>
      <c r="C10" s="14">
        <f>A1</f>
        <v>44562</v>
      </c>
      <c r="D10" s="7" t="s">
        <v>40</v>
      </c>
      <c r="E10" s="16">
        <f>A1</f>
        <v>44562</v>
      </c>
      <c r="F10" s="17">
        <v>7</v>
      </c>
      <c r="G10" s="18">
        <f t="shared" si="2"/>
        <v>44569</v>
      </c>
      <c r="H10" s="19" t="str">
        <f>IF(AND(I10-$C10&gt;0,[1]!Таблица1[[#This Row],[Продолжи- тельность1, дней]]&gt;0),I10-$C10-D10-([1]!Таблица1[[#This Row],[Дата конца1]]-[1]!Таблица1[[#This Row],[Дата начала1]]),"")</f>
        <v/>
      </c>
      <c r="I10" s="16">
        <f>Праздники!C12</f>
        <v>44627</v>
      </c>
      <c r="J10" s="17">
        <v>1</v>
      </c>
      <c r="K10" s="18">
        <f t="shared" si="3"/>
        <v>44628</v>
      </c>
      <c r="L10" s="19" t="str">
        <f>IF(AND(M10-$C10&gt;0,[1]!Таблица1[[#This Row],[Продолжи- тельность1, дней]]&gt;0,[1]!Таблица1[[#This Row],[Продолжи- тельность2, дней]]&gt;0),M10-$C10-$D10-([1]!Таблица1[[#This Row],[Дата конца1]]-[1]!Таблица1[[#This Row],[Дата начала1]])-$H10-([1]!Таблица1[[#This Row],[Дата конца2]]-[1]!Таблица1[[#This Row],[Дата начала2]])-1,"")</f>
        <v/>
      </c>
      <c r="M10" s="16">
        <f>Праздники!C14</f>
        <v>44683</v>
      </c>
      <c r="N10" s="17">
        <v>2</v>
      </c>
      <c r="O10" s="18">
        <f t="shared" si="4"/>
        <v>44685</v>
      </c>
      <c r="P10" s="19" t="str">
        <f>IF(AND(Q10-$C10&gt;0,[1]!Таблица1[[#This Row],[Продолжи- тельность1, дней]]&gt;0,[1]!Таблица1[[#This Row],[Продолжи- тельность2, дней]]&gt;0,[1]!Таблица1[[#This Row],[Продолжи- тельность3, дней]]&gt;0),Q10-$C10-$D10-([1]!Таблица1[[#This Row],[Дата конца1]]-[1]!Таблица1[[#This Row],[Дата начала1]])-$H10-([1]!Таблица1[[#This Row],[Дата конца2]]-[1]!Таблица1[[#This Row],[Дата начала2]])-L10-([1]!Таблица1[[#This Row],[Дата конца3]]-[1]!Таблица1[[#This Row],[Дата начала3]])-2,"")</f>
        <v/>
      </c>
      <c r="Q10" s="16">
        <f>Праздники!C16</f>
        <v>44690</v>
      </c>
      <c r="R10" s="17">
        <v>2</v>
      </c>
      <c r="S10" s="20">
        <f t="shared" si="5"/>
        <v>44692</v>
      </c>
      <c r="T10" s="21">
        <v>17</v>
      </c>
      <c r="U10" s="22">
        <f t="shared" si="0"/>
        <v>12</v>
      </c>
      <c r="V10" s="23">
        <f t="shared" si="1"/>
        <v>5</v>
      </c>
    </row>
    <row r="11" spans="1:22" ht="31.2" x14ac:dyDescent="0.3">
      <c r="A11" s="12" t="s">
        <v>34</v>
      </c>
      <c r="B11" s="13" t="s">
        <v>41</v>
      </c>
      <c r="C11" s="14">
        <f>A1</f>
        <v>44562</v>
      </c>
      <c r="D11" s="15">
        <f t="shared" ref="D11:D12" si="6">IF(MONTH(E11)&gt;2,E11-C11+2,E11-C11+1)</f>
        <v>1</v>
      </c>
      <c r="E11" s="16">
        <f>A1</f>
        <v>44562</v>
      </c>
      <c r="F11" s="17">
        <v>8</v>
      </c>
      <c r="G11" s="18">
        <f t="shared" si="2"/>
        <v>44570</v>
      </c>
      <c r="H11" s="19" t="str">
        <f>IF(AND(I11-$C11&gt;0,[1]!Таблица1[[#This Row],[Продолжи- тельность1, дней]]&gt;0),I11-$C11-D11-([1]!Таблица1[[#This Row],[Дата конца1]]-[1]!Таблица1[[#This Row],[Дата начала1]]),"")</f>
        <v/>
      </c>
      <c r="I11" s="16">
        <f>Праздники!C12</f>
        <v>44627</v>
      </c>
      <c r="J11" s="17">
        <v>2</v>
      </c>
      <c r="K11" s="18">
        <f t="shared" si="3"/>
        <v>44629</v>
      </c>
      <c r="L11" s="19" t="str">
        <f>IF(AND(M11-$C11&gt;0,[1]!Таблица1[[#This Row],[Продолжи- тельность1, дней]]&gt;0,[1]!Таблица1[[#This Row],[Продолжи- тельность2, дней]]&gt;0),M11-$C11-$D11-([1]!Таблица1[[#This Row],[Дата конца1]]-[1]!Таблица1[[#This Row],[Дата начала1]])-$H11-([1]!Таблица1[[#This Row],[Дата конца2]]-[1]!Таблица1[[#This Row],[Дата начала2]])-1,"")</f>
        <v/>
      </c>
      <c r="M11" s="16">
        <f>Праздники!C14</f>
        <v>44683</v>
      </c>
      <c r="N11" s="17">
        <v>2</v>
      </c>
      <c r="O11" s="18">
        <f t="shared" si="4"/>
        <v>44685</v>
      </c>
      <c r="P11" s="19" t="str">
        <f>IF(AND(Q11-$C11&gt;0,[1]!Таблица1[[#This Row],[Продолжи- тельность1, дней]]&gt;0,[1]!Таблица1[[#This Row],[Продолжи- тельность2, дней]]&gt;0,[1]!Таблица1[[#This Row],[Продолжи- тельность3, дней]]&gt;0),Q11-$C11-$D11-([1]!Таблица1[[#This Row],[Дата конца1]]-[1]!Таблица1[[#This Row],[Дата начала1]])-$H11-([1]!Таблица1[[#This Row],[Дата конца2]]-[1]!Таблица1[[#This Row],[Дата начала2]])-L11-([1]!Таблица1[[#This Row],[Дата конца3]]-[1]!Таблица1[[#This Row],[Дата начала3]])-2,"")</f>
        <v/>
      </c>
      <c r="Q11" s="16">
        <f>Праздники!C16</f>
        <v>44690</v>
      </c>
      <c r="R11" s="17">
        <v>2</v>
      </c>
      <c r="S11" s="20">
        <f t="shared" si="5"/>
        <v>44692</v>
      </c>
      <c r="T11" s="21">
        <v>17</v>
      </c>
      <c r="U11" s="22">
        <f t="shared" si="0"/>
        <v>14</v>
      </c>
      <c r="V11" s="23">
        <f t="shared" si="1"/>
        <v>3</v>
      </c>
    </row>
    <row r="12" spans="1:22" ht="31.2" x14ac:dyDescent="0.3">
      <c r="A12" s="12" t="s">
        <v>35</v>
      </c>
      <c r="B12" s="24" t="s">
        <v>41</v>
      </c>
      <c r="C12" s="14">
        <f>A1</f>
        <v>44562</v>
      </c>
      <c r="D12" s="25">
        <f t="shared" si="6"/>
        <v>1</v>
      </c>
      <c r="E12" s="16">
        <f>A1</f>
        <v>44562</v>
      </c>
      <c r="F12" s="27">
        <v>8</v>
      </c>
      <c r="G12" s="18">
        <f t="shared" si="2"/>
        <v>44570</v>
      </c>
      <c r="H12" s="19" t="str">
        <f>IF(AND(I12-$C12&gt;0,[1]!Таблица1[[#This Row],[Продолжи- тельность1, дней]]&gt;0),I12-$C12-D12-([1]!Таблица1[[#This Row],[Дата конца1]]-[1]!Таблица1[[#This Row],[Дата начала1]]),"")</f>
        <v/>
      </c>
      <c r="I12" s="26">
        <f>Праздники!C12</f>
        <v>44627</v>
      </c>
      <c r="J12" s="27">
        <v>2</v>
      </c>
      <c r="K12" s="18">
        <f t="shared" si="3"/>
        <v>44629</v>
      </c>
      <c r="L12" s="28" t="str">
        <f>IF(AND(M12-$C12&gt;0,[1]!Таблица1[[#This Row],[Продолжи- тельность1, дней]]&gt;0,[1]!Таблица1[[#This Row],[Продолжи- тельность2, дней]]&gt;0),M12-$C12-$D12-([1]!Таблица1[[#This Row],[Дата конца1]]-[1]!Таблица1[[#This Row],[Дата начала1]])-$H12-([1]!Таблица1[[#This Row],[Дата конца2]]-[1]!Таблица1[[#This Row],[Дата начала2]])-1,"")</f>
        <v/>
      </c>
      <c r="M12" s="16">
        <f>Праздники!C14</f>
        <v>44683</v>
      </c>
      <c r="N12" s="27">
        <v>2</v>
      </c>
      <c r="O12" s="18">
        <f t="shared" si="4"/>
        <v>44685</v>
      </c>
      <c r="P12" s="28" t="str">
        <f>IF(AND(Q12-$C12&gt;0,[1]!Таблица1[[#This Row],[Продолжи- тельность1, дней]]&gt;0,[1]!Таблица1[[#This Row],[Продолжи- тельность2, дней]]&gt;0,[1]!Таблица1[[#This Row],[Продолжи- тельность3, дней]]&gt;0),Q12-$C12-$D12-([1]!Таблица1[[#This Row],[Дата конца1]]-[1]!Таблица1[[#This Row],[Дата начала1]])-$H12-([1]!Таблица1[[#This Row],[Дата конца2]]-[1]!Таблица1[[#This Row],[Дата начала2]])-L12-([1]!Таблица1[[#This Row],[Дата конца3]]-[1]!Таблица1[[#This Row],[Дата начала3]])-2,"")</f>
        <v/>
      </c>
      <c r="Q12" s="16">
        <f>Праздники!C16</f>
        <v>44690</v>
      </c>
      <c r="R12" s="27">
        <v>2</v>
      </c>
      <c r="S12" s="20">
        <f t="shared" si="5"/>
        <v>44692</v>
      </c>
      <c r="T12" s="29">
        <v>17</v>
      </c>
      <c r="U12" s="30">
        <f t="shared" si="0"/>
        <v>14</v>
      </c>
      <c r="V12" s="31">
        <f t="shared" si="1"/>
        <v>3</v>
      </c>
    </row>
    <row r="13" spans="1:22" ht="15.6" x14ac:dyDescent="0.3">
      <c r="G13" s="18"/>
    </row>
  </sheetData>
  <mergeCells count="5">
    <mergeCell ref="D3:G3"/>
    <mergeCell ref="H3:K3"/>
    <mergeCell ref="L3:O3"/>
    <mergeCell ref="P3:S3"/>
    <mergeCell ref="T3:V3"/>
  </mergeCells>
  <phoneticPr fontId="3" type="noConversion"/>
  <conditionalFormatting sqref="I5:I12 E5:E12 M5:M12 Q5:Q12">
    <cfRule type="cellIs" dxfId="0" priority="1" operator="lessThan">
      <formula>$C$1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45D1-0A13-40F4-B993-9FB9C2014A3B}">
  <dimension ref="C1:C19"/>
  <sheetViews>
    <sheetView topLeftCell="C1" workbookViewId="0">
      <selection activeCell="C30" sqref="C30"/>
    </sheetView>
  </sheetViews>
  <sheetFormatPr defaultRowHeight="14.4" x14ac:dyDescent="0.3"/>
  <cols>
    <col min="1" max="2" width="0" hidden="1" customWidth="1"/>
    <col min="3" max="3" width="18.6640625" customWidth="1"/>
  </cols>
  <sheetData>
    <row r="1" spans="3:3" x14ac:dyDescent="0.3">
      <c r="C1" t="s">
        <v>36</v>
      </c>
    </row>
    <row r="3" spans="3:3" x14ac:dyDescent="0.3">
      <c r="C3" s="33">
        <f>DATE(2022, 1, 1)</f>
        <v>44562</v>
      </c>
    </row>
    <row r="4" spans="3:3" x14ac:dyDescent="0.3">
      <c r="C4" s="33">
        <f>C3+1</f>
        <v>44563</v>
      </c>
    </row>
    <row r="5" spans="3:3" x14ac:dyDescent="0.3">
      <c r="C5" s="33">
        <f t="shared" ref="C5:C10" si="0">C4+1</f>
        <v>44564</v>
      </c>
    </row>
    <row r="6" spans="3:3" x14ac:dyDescent="0.3">
      <c r="C6" s="33">
        <f t="shared" si="0"/>
        <v>44565</v>
      </c>
    </row>
    <row r="7" spans="3:3" x14ac:dyDescent="0.3">
      <c r="C7" s="33">
        <f t="shared" si="0"/>
        <v>44566</v>
      </c>
    </row>
    <row r="8" spans="3:3" x14ac:dyDescent="0.3">
      <c r="C8" s="33">
        <f t="shared" si="0"/>
        <v>44567</v>
      </c>
    </row>
    <row r="9" spans="3:3" x14ac:dyDescent="0.3">
      <c r="C9" s="33">
        <f t="shared" si="0"/>
        <v>44568</v>
      </c>
    </row>
    <row r="10" spans="3:3" x14ac:dyDescent="0.3">
      <c r="C10" s="33">
        <f t="shared" si="0"/>
        <v>44569</v>
      </c>
    </row>
    <row r="11" spans="3:3" x14ac:dyDescent="0.3">
      <c r="C11" s="37">
        <f>DATE(2022, 2, 23)</f>
        <v>44615</v>
      </c>
    </row>
    <row r="12" spans="3:3" x14ac:dyDescent="0.3">
      <c r="C12" s="34">
        <f>C13-1</f>
        <v>44627</v>
      </c>
    </row>
    <row r="13" spans="3:3" x14ac:dyDescent="0.3">
      <c r="C13" s="34">
        <f>DATE(2022, 3, 8)</f>
        <v>44628</v>
      </c>
    </row>
    <row r="14" spans="3:3" x14ac:dyDescent="0.3">
      <c r="C14" s="35">
        <f>DATE(2022, 5, 2)</f>
        <v>44683</v>
      </c>
    </row>
    <row r="15" spans="3:3" x14ac:dyDescent="0.3">
      <c r="C15" s="35">
        <f>C14+1</f>
        <v>44684</v>
      </c>
    </row>
    <row r="16" spans="3:3" x14ac:dyDescent="0.3">
      <c r="C16" s="36">
        <f>DATE(2022, 5, 9)</f>
        <v>44690</v>
      </c>
    </row>
    <row r="17" spans="3:3" x14ac:dyDescent="0.3">
      <c r="C17" s="36">
        <f>C16+1</f>
        <v>44691</v>
      </c>
    </row>
    <row r="18" spans="3:3" x14ac:dyDescent="0.3">
      <c r="C18" s="1">
        <f>DATE(2022, 6, 13)</f>
        <v>44725</v>
      </c>
    </row>
    <row r="19" spans="3:3" x14ac:dyDescent="0.3">
      <c r="C19" s="1">
        <f>DATE(2022, 11, 4)</f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2022-10-19T17:30:11Z</dcterms:modified>
</cp:coreProperties>
</file>