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esktop\"/>
    </mc:Choice>
  </mc:AlternateContent>
  <xr:revisionPtr revIDLastSave="0" documentId="8_{F4D67CFC-63D8-41CF-8DD4-0DBF09031B55}" xr6:coauthVersionLast="37" xr6:coauthVersionMax="37" xr10:uidLastSave="{00000000-0000-0000-0000-000000000000}"/>
  <bookViews>
    <workbookView xWindow="0" yWindow="0" windowWidth="28800" windowHeight="12210" xr2:uid="{243D3798-6FC5-467A-B172-5B628ED3FC7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<sst xmlns="http://schemas.openxmlformats.org/spreadsheetml/2006/main">
  <si>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квартиры</t>
  </si>
  <si>
    <t>Фамилия квартиросъемщика</t>
  </si>
  <si>
    <t>Срок оплаты</t>
  </si>
  <si>
    <t>Дата оплаты</t>
  </si>
  <si>
    <t>Пени за 1 день</t>
  </si>
  <si>
    <t>Штраф</t>
  </si>
  <si>
    <t>Итого</t>
  </si>
  <si>
    <t xml:space="preserve">Алишеров </t>
  </si>
  <si>
    <t xml:space="preserve">Аллаярова </t>
  </si>
  <si>
    <t xml:space="preserve">Антипов </t>
  </si>
  <si>
    <t xml:space="preserve">Гусаков </t>
  </si>
  <si>
    <t xml:space="preserve">Дедюхин </t>
  </si>
  <si>
    <t xml:space="preserve">Арсланов </t>
  </si>
  <si>
    <t>Иванова</t>
  </si>
  <si>
    <t>Камалов</t>
  </si>
  <si>
    <t xml:space="preserve">Любенко 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</si>
  <si>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</si>
  <si>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</si>
  <si>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</si>
  <si>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</si>
  <si>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</si>
  <si>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</si>
  <si>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 xml:space="preserve">Сулейманов </t>
  </si>
  <si>
    <t xml:space="preserve">Тураев </t>
  </si>
  <si>
    <t>Хакимджанов</t>
  </si>
  <si>
    <t xml:space="preserve">Хасанов 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</si>
  <si>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</si>
  <si>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</si>
  <si>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</si>
  <si>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</si>
  <si>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</si>
  <si>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</si>
  <si>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</si>
  <si>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</si>
  <si>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</si>
  <si>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</si>
  <si>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</si>
  <si>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</si>
  <si>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</si>
  <si>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</si>
  <si>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</si>
  <si>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</si>
  <si>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</si>
  <si>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общая сумма</t>
  </si>
  <si>
    <t>средняя площадь</t>
  </si>
  <si>
    <t>макс. срок просрочки</t>
  </si>
  <si>
    <t>макс. сумма к оплате</t>
  </si>
  <si>
    <t>Площадь кв.м</t>
  </si>
  <si>
    <t>Сумма руб.</t>
  </si>
  <si>
    <t>Просрочка дней</t>
  </si>
  <si>
    <t>Тариф руб./кв.м</t>
  </si>
  <si>
    <t>Площадь, кв.м</t>
  </si>
  <si>
    <t>Тариф, руб./кв.м</t>
  </si>
  <si>
    <t>Сумма, руб.</t>
  </si>
  <si>
    <t>Просрочка, дней</t>
  </si>
  <si>
    <t>Пени, за 1 день</t>
  </si>
  <si>
    <t>общая сумма, руб.</t>
  </si>
  <si>
    <t>средняя площадь, кв.м</t>
  </si>
  <si>
    <t>макс. срок просрочки, дней</t>
  </si>
  <si>
    <t>макс. сумма к оплате, руб.</t>
  </si>
  <si>
    <t>Площадь, кв.м.</t>
  </si>
  <si>
    <t>Тариф, руб./кв.м.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</si>
  <si>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</si>
  <si>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</si>
  <si>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</si>
  <si>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</si>
  <si>
    <t>Фамилия квартиросъёмщика</t>
  </si>
  <si>
    <t>Штраф, руб.</t>
  </si>
  <si>
    <t>Итого,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</si>
</sst>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center" vertical="center"/>
    </xf>
    <xf numFmtId="0" applyNumberFormat="1" fontId="0" applyFont="1" fillId="0" applyFill="1" borderId="1" applyBorder="1" applyAlignment="1" applyProtection="1" xfId="0">
      <alignment vertical="center" horizontal="center"/>
      <protection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07F0-9F30-4032-A344-78584389DCC6}">
  <dimension ref="A1:K43"/>
  <sheetViews>
    <sheetView tabSelected="1" topLeftCell="A1" workbookViewId="0">
      <selection activeCell="E42" sqref="E42" activeCellId="0"/>
    </sheetView>
  </sheetViews>
  <sheetFormatPr defaultRowHeight="15.75" x14ac:dyDescent="0.25" outlineLevelRow="0" defaultColWidth="9" outlineLevelCol="0"/>
  <cols>
    <col min="1" max="1" width="18.125" style="1" customWidth="1"/>
    <col min="2" max="2" width="33.0977" style="1" customWidth="1"/>
    <col min="3" max="3" width="15.875" style="1" customWidth="1"/>
    <col min="4" max="4" width="16.125" style="1" customWidth="1"/>
    <col min="5" max="5" width="10.5" style="1" customWidth="1"/>
    <col min="6" max="6" width="13.75" style="1" customWidth="1"/>
    <col min="7" max="7" width="13.375" style="1" customWidth="1"/>
    <col min="8" max="8" width="14.75" style="1" customWidth="1"/>
    <col min="9" max="9" width="15.25" style="1" customWidth="1"/>
    <col min="10" max="10" width="9" style="1"/>
    <col min="11" max="11" width="10.75" style="1" customWidth="1"/>
    <col min="12" max="16384" width="9" style="1"/>
  </cols>
  <sheetData>
    <row r="1">
      <c r="A1" s="1">
        <v>69</v>
      </c>
    </row>
    <row r="2">
      <c r="A2" s="1" t="s">
        <v>0</v>
      </c>
      <c r="B2" s="1" t="s">
        <v>66</v>
      </c>
      <c r="C2" s="1" t="s">
        <v>60</v>
      </c>
      <c r="D2" s="1" t="s">
        <v>61</v>
      </c>
      <c r="E2" s="1" t="s">
        <v>53</v>
      </c>
      <c r="F2" s="1" t="s">
        <v>2</v>
      </c>
      <c r="G2" s="1" t="s">
        <v>3</v>
      </c>
      <c r="H2" s="1" t="s">
        <v>54</v>
      </c>
      <c r="I2" s="1" t="s">
        <v>4</v>
      </c>
      <c r="J2" s="1" t="s">
        <v>67</v>
      </c>
      <c r="K2" s="1" t="s">
        <v>68</v>
      </c>
    </row>
    <row r="3">
      <c r="A3" s="1">
        <v>1</v>
      </c>
      <c r="B3" s="2" t="s">
        <v>7</v>
      </c>
      <c r="C3" s="1">
        <v>70</v>
      </c>
      <c r="D3" s="1">
        <f>$A$1*1.1</f>
        <v>75.9</v>
      </c>
      <c r="E3" s="1">
        <f>C3*D3</f>
        <v>5313</v>
      </c>
      <c r="F3" s="5">
        <v>44813</v>
      </c>
      <c r="G3" s="5">
        <v>44805</v>
      </c>
      <c r="H3" s="1">
        <f>IF(G3&lt;=F3, 0, G3-F3)</f>
        <v>0</v>
      </c>
      <c r="I3" s="1">
        <v>10</v>
      </c>
      <c r="J3" s="1">
        <f>I3*H3</f>
        <v>0</v>
      </c>
      <c r="K3" s="1">
        <f>E3+J3</f>
        <v>5313</v>
      </c>
    </row>
    <row r="4">
      <c r="A4" s="1">
        <f>A3+1</f>
        <v>2</v>
      </c>
      <c r="B4" s="2" t="s">
        <v>8</v>
      </c>
      <c r="C4" s="1">
        <f>C3-0.5</f>
        <v>69.5</v>
      </c>
      <c r="D4" s="1">
        <f>$A$1*1.1</f>
        <v>75.9</v>
      </c>
      <c r="E4" s="1">
        <f>C4*D4</f>
        <v>5275.05</v>
      </c>
      <c r="F4" s="5">
        <v>44813</v>
      </c>
      <c r="G4" s="5">
        <v>44806</v>
      </c>
      <c r="H4" s="1">
        <f>IF(G4&lt;=F4, 0, G4-F4)</f>
        <v>0</v>
      </c>
      <c r="I4" s="1">
        <f>$I$3</f>
        <v>10</v>
      </c>
      <c r="J4" s="1">
        <f>I4*H4</f>
        <v>0</v>
      </c>
      <c r="K4" s="1">
        <f>E4+J4</f>
        <v>5275.05</v>
      </c>
    </row>
    <row r="5">
      <c r="A5" s="1">
        <f>A4+1</f>
        <v>3</v>
      </c>
      <c r="B5" s="3" t="s">
        <v>9</v>
      </c>
      <c r="C5" s="1">
        <f>C4-0.5</f>
        <v>69</v>
      </c>
      <c r="D5" s="1">
        <f>$A$1*1.1</f>
        <v>75.9</v>
      </c>
      <c r="E5" s="1">
        <f>C5*D5</f>
        <v>5237.1</v>
      </c>
      <c r="F5" s="5">
        <v>44813</v>
      </c>
      <c r="G5" s="5">
        <v>44807</v>
      </c>
      <c r="H5" s="1">
        <f>IF(G5&lt;=F5, 0, G5-F5)</f>
        <v>0</v>
      </c>
      <c r="I5" s="1">
        <f>$I$3</f>
        <v>10</v>
      </c>
      <c r="J5" s="1">
        <f>I5*H5</f>
        <v>0</v>
      </c>
      <c r="K5" s="1">
        <f>E5+J5</f>
        <v>5237.1</v>
      </c>
    </row>
    <row r="6">
      <c r="A6" s="1">
        <f>A5+1</f>
        <v>4</v>
      </c>
      <c r="B6" s="3" t="s">
        <v>12</v>
      </c>
      <c r="C6" s="1">
        <f>C5-0.5</f>
        <v>68.5</v>
      </c>
      <c r="D6" s="1">
        <f>$A$1*1.1</f>
        <v>75.9</v>
      </c>
      <c r="E6" s="1">
        <f>C6*D6</f>
        <v>5199.150000000001</v>
      </c>
      <c r="F6" s="5">
        <v>44813</v>
      </c>
      <c r="G6" s="5">
        <v>44808</v>
      </c>
      <c r="H6" s="1">
        <f>IF(G6&lt;=F6, 0, G6-F6)</f>
        <v>0</v>
      </c>
      <c r="I6" s="1">
        <f>$I$3</f>
        <v>10</v>
      </c>
      <c r="J6" s="1">
        <f>I6*H6</f>
        <v>0</v>
      </c>
      <c r="K6" s="1">
        <f>E6+J6</f>
        <v>5199.150000000001</v>
      </c>
    </row>
    <row r="7">
      <c r="A7" s="1">
        <f>A6+1</f>
        <v>5</v>
      </c>
      <c r="B7" s="3" t="s">
        <v>10</v>
      </c>
      <c r="C7" s="1">
        <f>C6-0.5</f>
        <v>68</v>
      </c>
      <c r="D7" s="1">
        <f>$A$1*1.1</f>
        <v>75.9</v>
      </c>
      <c r="E7" s="1">
        <f>C7*D7</f>
        <v>5161.200000000001</v>
      </c>
      <c r="F7" s="5">
        <v>44813</v>
      </c>
      <c r="G7" s="5">
        <v>44809</v>
      </c>
      <c r="H7" s="1">
        <f>IF(G7&lt;=F7, 0, G7-F7)</f>
        <v>0</v>
      </c>
      <c r="I7" s="1">
        <f>$I$3</f>
        <v>10</v>
      </c>
      <c r="J7" s="1">
        <f>I7*H7</f>
        <v>0</v>
      </c>
      <c r="K7" s="1">
        <f>E7+J7</f>
        <v>5161.200000000001</v>
      </c>
    </row>
    <row r="8">
      <c r="A8" s="1">
        <f>A7+1</f>
        <v>6</v>
      </c>
      <c r="B8" s="3" t="s">
        <v>11</v>
      </c>
      <c r="C8" s="1">
        <f>C7-0.5</f>
        <v>67.5</v>
      </c>
      <c r="D8" s="1">
        <f>$A$1*1.1</f>
        <v>75.9</v>
      </c>
      <c r="E8" s="1">
        <f>C8*D8</f>
        <v>5123.25</v>
      </c>
      <c r="F8" s="5">
        <v>44813</v>
      </c>
      <c r="G8" s="5">
        <v>44810</v>
      </c>
      <c r="H8" s="1">
        <f>IF(G8&lt;=F8, 0, G8-F8)</f>
        <v>0</v>
      </c>
      <c r="I8" s="1">
        <f>$I$3</f>
        <v>10</v>
      </c>
      <c r="J8" s="1">
        <f>I8*H8</f>
        <v>0</v>
      </c>
      <c r="K8" s="1">
        <f>E8+J8</f>
        <v>5123.25</v>
      </c>
    </row>
    <row r="9">
      <c r="A9" s="1">
        <f>A8+1</f>
        <v>7</v>
      </c>
      <c r="B9" s="3" t="s">
        <v>13</v>
      </c>
      <c r="C9" s="1">
        <f>C8-0.5</f>
        <v>67</v>
      </c>
      <c r="D9" s="1">
        <f>$A$1*1.1</f>
        <v>75.9</v>
      </c>
      <c r="E9" s="1">
        <f>C9*D9</f>
        <v>5085.3</v>
      </c>
      <c r="F9" s="5">
        <v>44813</v>
      </c>
      <c r="G9" s="5">
        <v>44811</v>
      </c>
      <c r="H9" s="1">
        <f>IF(G9&lt;=F9, 0, G9-F9)</f>
        <v>0</v>
      </c>
      <c r="I9" s="1">
        <f>$I$3</f>
        <v>10</v>
      </c>
      <c r="J9" s="1">
        <f>I9*H9</f>
        <v>0</v>
      </c>
      <c r="K9" s="1">
        <f>E9+J9</f>
        <v>5085.3</v>
      </c>
    </row>
    <row r="10">
      <c r="A10" s="1">
        <f>A9+1</f>
        <v>8</v>
      </c>
      <c r="B10" s="3" t="s">
        <v>14</v>
      </c>
      <c r="C10" s="1">
        <f>C9-0.5</f>
        <v>66.5</v>
      </c>
      <c r="D10" s="1">
        <f>$A$1*1.1</f>
        <v>75.9</v>
      </c>
      <c r="E10" s="1">
        <f>C10*D10</f>
        <v>5047.35</v>
      </c>
      <c r="F10" s="5">
        <v>44813</v>
      </c>
      <c r="G10" s="5">
        <v>44812</v>
      </c>
      <c r="H10" s="1">
        <f>IF(G10&lt;=F10, 0, G10-F10)</f>
        <v>0</v>
      </c>
      <c r="I10" s="1">
        <f>$I$3</f>
        <v>10</v>
      </c>
      <c r="J10" s="1">
        <f>I10*H10</f>
        <v>0</v>
      </c>
      <c r="K10" s="1">
        <f>E10+J10</f>
        <v>5047.35</v>
      </c>
    </row>
    <row r="11">
      <c r="A11" s="1">
        <f>A10+1</f>
        <v>9</v>
      </c>
      <c r="B11" s="3" t="s">
        <v>15</v>
      </c>
      <c r="C11" s="1">
        <f>C10-0.5</f>
        <v>66</v>
      </c>
      <c r="D11" s="1">
        <f>$A$1*1.1</f>
        <v>75.9</v>
      </c>
      <c r="E11" s="1">
        <f>C11*D11</f>
        <v>5009.400000000001</v>
      </c>
      <c r="F11" s="5">
        <v>44813</v>
      </c>
      <c r="G11" s="5">
        <v>44813</v>
      </c>
      <c r="H11" s="1">
        <f>IF(G11&lt;=F11, 0, G11-F11)</f>
        <v>0</v>
      </c>
      <c r="I11" s="1">
        <f>$I$3</f>
        <v>10</v>
      </c>
      <c r="J11" s="1">
        <f>I11*H11</f>
        <v>0</v>
      </c>
      <c r="K11" s="1">
        <f>E11+J11</f>
        <v>5009.400000000001</v>
      </c>
    </row>
    <row r="12">
      <c r="A12" s="1">
        <f>A11+1</f>
        <v>10</v>
      </c>
      <c r="B12" s="3" t="s">
        <v>16</v>
      </c>
      <c r="C12" s="1">
        <f>C11-0.5</f>
        <v>65.5</v>
      </c>
      <c r="D12" s="1">
        <f>$A$1*1.1</f>
        <v>75.9</v>
      </c>
      <c r="E12" s="1">
        <f>C12*D12</f>
        <v>4971.450000000001</v>
      </c>
      <c r="F12" s="5">
        <v>44813</v>
      </c>
      <c r="G12" s="5">
        <v>44814</v>
      </c>
      <c r="H12" s="1">
        <f>IF(G12&lt;=F12, 0, G12-F12)</f>
        <v>1</v>
      </c>
      <c r="I12" s="1">
        <f>$I$3</f>
        <v>10</v>
      </c>
      <c r="J12" s="1">
        <f>I12*H12</f>
        <v>10</v>
      </c>
      <c r="K12" s="1">
        <f>E12+J12</f>
        <v>4981.450000000001</v>
      </c>
    </row>
    <row r="13">
      <c r="A13" s="1">
        <f>A12+1</f>
        <v>11</v>
      </c>
      <c r="B13" s="3" t="s">
        <v>17</v>
      </c>
      <c r="C13" s="1">
        <f>C12-0.5</f>
        <v>65</v>
      </c>
      <c r="D13" s="1">
        <f>$A$1*1.1</f>
        <v>75.9</v>
      </c>
      <c r="E13" s="1">
        <f>C13*D13</f>
        <v>4933.5</v>
      </c>
      <c r="F13" s="5">
        <v>44813</v>
      </c>
      <c r="G13" s="5">
        <v>44815</v>
      </c>
      <c r="H13" s="1">
        <f>IF(G13&lt;=F13, 0, G13-F13)</f>
        <v>2</v>
      </c>
      <c r="I13" s="1">
        <f>$I$3</f>
        <v>10</v>
      </c>
      <c r="J13" s="1">
        <f>I13*H13</f>
        <v>20</v>
      </c>
      <c r="K13" s="1">
        <f>E13+J13</f>
        <v>4953.5</v>
      </c>
    </row>
    <row r="14">
      <c r="A14" s="1">
        <f>A13+1</f>
        <v>12</v>
      </c>
      <c r="B14" s="3" t="s">
        <v>18</v>
      </c>
      <c r="C14" s="1">
        <f>C13-0.5</f>
        <v>64.5</v>
      </c>
      <c r="D14" s="1">
        <f>$A$1*1.1</f>
        <v>75.9</v>
      </c>
      <c r="E14" s="1">
        <f>C14*D14</f>
        <v>4895.55</v>
      </c>
      <c r="F14" s="5">
        <v>44813</v>
      </c>
      <c r="G14" s="5">
        <v>44816</v>
      </c>
      <c r="H14" s="1">
        <f>IF(G14&lt;=F14, 0, G14-F14)</f>
        <v>3</v>
      </c>
      <c r="I14" s="1">
        <f>$I$3</f>
        <v>10</v>
      </c>
      <c r="J14" s="1">
        <f>I14*H14</f>
        <v>30</v>
      </c>
      <c r="K14" s="1">
        <f>E14+J14</f>
        <v>4925.55</v>
      </c>
    </row>
    <row r="15">
      <c r="A15" s="1">
        <f>A14+1</f>
        <v>13</v>
      </c>
      <c r="B15" s="3" t="s">
        <v>19</v>
      </c>
      <c r="C15" s="1">
        <f>C14-0.5</f>
        <v>64</v>
      </c>
      <c r="D15" s="1">
        <f>$A$1*1.1</f>
        <v>75.9</v>
      </c>
      <c r="E15" s="1">
        <f>C15*D15</f>
        <v>4857.6</v>
      </c>
      <c r="F15" s="5">
        <v>44813</v>
      </c>
      <c r="G15" s="5">
        <v>44817</v>
      </c>
      <c r="H15" s="1">
        <f>IF(G15&lt;=F15, 0, G15-F15)</f>
        <v>4</v>
      </c>
      <c r="I15" s="1">
        <f>$I$3</f>
        <v>10</v>
      </c>
      <c r="J15" s="1">
        <f>I15*H15</f>
        <v>40</v>
      </c>
      <c r="K15" s="1">
        <f>E15+J15</f>
        <v>4897.6</v>
      </c>
    </row>
    <row r="16">
      <c r="A16" s="1">
        <f>A15+1</f>
        <v>14</v>
      </c>
      <c r="B16" s="3" t="s">
        <v>20</v>
      </c>
      <c r="C16" s="1">
        <f>C15-0.5</f>
        <v>63.5</v>
      </c>
      <c r="D16" s="1">
        <f>$A$1*1.1</f>
        <v>75.9</v>
      </c>
      <c r="E16" s="1">
        <f>C16*D16</f>
        <v>4819.650000000001</v>
      </c>
      <c r="F16" s="5">
        <v>44813</v>
      </c>
      <c r="G16" s="5">
        <v>44818</v>
      </c>
      <c r="H16" s="1">
        <f>IF(G16&lt;=F16, 0, G16-F16)</f>
        <v>5</v>
      </c>
      <c r="I16" s="1">
        <f>$I$3</f>
        <v>10</v>
      </c>
      <c r="J16" s="1">
        <f>I16*H16</f>
        <v>50</v>
      </c>
      <c r="K16" s="1">
        <f>E16+J16</f>
        <v>4869.650000000001</v>
      </c>
    </row>
    <row r="17">
      <c r="A17" s="1">
        <f>A16+1</f>
        <v>15</v>
      </c>
      <c r="B17" s="3" t="s">
        <v>21</v>
      </c>
      <c r="C17" s="1">
        <f>C16-0.5</f>
        <v>63</v>
      </c>
      <c r="D17" s="1">
        <f>$A$1*1.1</f>
        <v>75.9</v>
      </c>
      <c r="E17" s="1">
        <f>C17*D17</f>
        <v>4781.700000000001</v>
      </c>
      <c r="F17" s="5">
        <v>44813</v>
      </c>
      <c r="G17" s="5">
        <v>44819</v>
      </c>
      <c r="H17" s="1">
        <f>IF(G17&lt;=F17, 0, G17-F17)</f>
        <v>6</v>
      </c>
      <c r="I17" s="1">
        <f>$I$3</f>
        <v>10</v>
      </c>
      <c r="J17" s="1">
        <f>I17*H17</f>
        <v>60</v>
      </c>
      <c r="K17" s="1">
        <f>E17+J17</f>
        <v>4841.700000000001</v>
      </c>
    </row>
    <row r="18">
      <c r="A18" s="1">
        <f>A17+1</f>
        <v>16</v>
      </c>
      <c r="B18" s="3" t="s">
        <v>22</v>
      </c>
      <c r="C18" s="1">
        <f>C17-0.5</f>
        <v>62.5</v>
      </c>
      <c r="D18" s="1">
        <f>$A$1*1.1</f>
        <v>75.9</v>
      </c>
      <c r="E18" s="1">
        <f>C18*D18</f>
        <v>4743.75</v>
      </c>
      <c r="F18" s="5">
        <v>44813</v>
      </c>
      <c r="G18" s="5">
        <v>44820</v>
      </c>
      <c r="H18" s="1">
        <f>IF(G18&lt;=F18, 0, G18-F18)</f>
        <v>7</v>
      </c>
      <c r="I18" s="1">
        <f>$I$3</f>
        <v>10</v>
      </c>
      <c r="J18" s="1">
        <f>I18*H18</f>
        <v>70</v>
      </c>
      <c r="K18" s="1">
        <f>E18+J18</f>
        <v>4813.75</v>
      </c>
    </row>
    <row r="19">
      <c r="A19" s="1">
        <f>A18+1</f>
        <v>17</v>
      </c>
      <c r="B19" s="3" t="s">
        <v>23</v>
      </c>
      <c r="C19" s="1">
        <f>C18-0.5</f>
        <v>62</v>
      </c>
      <c r="D19" s="1">
        <f>$A$1*1.1</f>
        <v>75.9</v>
      </c>
      <c r="E19" s="1">
        <f>C19*D19</f>
        <v>4705.8</v>
      </c>
      <c r="F19" s="5">
        <v>44813</v>
      </c>
      <c r="G19" s="5">
        <v>44821</v>
      </c>
      <c r="H19" s="1">
        <f>IF(G19&lt;=F19, 0, G19-F19)</f>
        <v>8</v>
      </c>
      <c r="I19" s="1">
        <f>$I$3</f>
        <v>10</v>
      </c>
      <c r="J19" s="1">
        <f>I19*H19</f>
        <v>80</v>
      </c>
      <c r="K19" s="1">
        <f>E19+J19</f>
        <v>4785.8</v>
      </c>
    </row>
    <row r="20">
      <c r="A20" s="1">
        <f>A19+1</f>
        <v>18</v>
      </c>
      <c r="B20" s="3" t="s">
        <v>24</v>
      </c>
      <c r="C20" s="1">
        <f>C19-0.5</f>
        <v>61.5</v>
      </c>
      <c r="D20" s="1">
        <f>$A$1*1.1</f>
        <v>75.9</v>
      </c>
      <c r="E20" s="1">
        <f>C20*D20</f>
        <v>4667.85</v>
      </c>
      <c r="F20" s="5">
        <v>44813</v>
      </c>
      <c r="G20" s="5">
        <v>44822</v>
      </c>
      <c r="H20" s="1">
        <f>IF(G20&lt;=F20, 0, G20-F20)</f>
        <v>9</v>
      </c>
      <c r="I20" s="1">
        <f>$I$3</f>
        <v>10</v>
      </c>
      <c r="J20" s="1">
        <f>I20*H20</f>
        <v>90</v>
      </c>
      <c r="K20" s="1">
        <f>E20+J20</f>
        <v>4757.85</v>
      </c>
    </row>
    <row r="21">
      <c r="A21" s="1">
        <f>A20+1</f>
        <v>19</v>
      </c>
      <c r="B21" s="3" t="s">
        <v>25</v>
      </c>
      <c r="C21" s="1">
        <f>C20-0.5</f>
        <v>61</v>
      </c>
      <c r="D21" s="1">
        <f>$A$1*1.1</f>
        <v>75.9</v>
      </c>
      <c r="E21" s="1">
        <f>C21*D21</f>
        <v>4629.900000000001</v>
      </c>
      <c r="F21" s="5">
        <v>44813</v>
      </c>
      <c r="G21" s="5">
        <v>44823</v>
      </c>
      <c r="H21" s="1">
        <f>IF(G21&lt;=F21, 0, G21-F21)</f>
        <v>10</v>
      </c>
      <c r="I21" s="1">
        <f>$I$3</f>
        <v>10</v>
      </c>
      <c r="J21" s="1">
        <f>I21*H21</f>
        <v>100</v>
      </c>
      <c r="K21" s="1">
        <f>E21+J21</f>
        <v>4729.900000000001</v>
      </c>
    </row>
    <row r="22">
      <c r="A22" s="1">
        <f>A21+1</f>
        <v>20</v>
      </c>
      <c r="B22" s="3" t="s">
        <v>26</v>
      </c>
      <c r="C22" s="1">
        <f>C21-0.5</f>
        <v>60.5</v>
      </c>
      <c r="D22" s="1">
        <f>$A$1*1.1</f>
        <v>75.9</v>
      </c>
      <c r="E22" s="1">
        <f>C22*D22</f>
        <v>4591.950000000001</v>
      </c>
      <c r="F22" s="5">
        <v>44813</v>
      </c>
      <c r="G22" s="5">
        <v>44824</v>
      </c>
      <c r="H22" s="1">
        <f>IF(G22&lt;=F22, 0, G22-F22)</f>
        <v>11</v>
      </c>
      <c r="I22" s="1">
        <f>$I$3</f>
        <v>10</v>
      </c>
      <c r="J22" s="1">
        <f>I22*H22</f>
        <v>110</v>
      </c>
      <c r="K22" s="1">
        <f>E22+J22</f>
        <v>4701.950000000001</v>
      </c>
    </row>
    <row r="23">
      <c r="A23" s="1">
        <f>A22+1</f>
        <v>21</v>
      </c>
      <c r="B23" s="3" t="s">
        <v>27</v>
      </c>
      <c r="C23" s="1">
        <f>C22-0.5</f>
        <v>60</v>
      </c>
      <c r="D23" s="1">
        <f>$A$1*1.1</f>
        <v>75.9</v>
      </c>
      <c r="E23" s="1">
        <f>C23*D23</f>
        <v>4554</v>
      </c>
      <c r="F23" s="5">
        <v>44813</v>
      </c>
      <c r="G23" s="5">
        <v>44825</v>
      </c>
      <c r="H23" s="1">
        <f>IF(G23&lt;=F23, 0, G23-F23)</f>
        <v>12</v>
      </c>
      <c r="I23" s="1">
        <f>$I$3</f>
        <v>10</v>
      </c>
      <c r="J23" s="1">
        <f>I23*H23</f>
        <v>120</v>
      </c>
      <c r="K23" s="1">
        <f>E23+J23</f>
        <v>4674</v>
      </c>
    </row>
    <row r="24">
      <c r="A24" s="1">
        <f>A23+1</f>
        <v>22</v>
      </c>
      <c r="B24" s="4" t="s">
        <v>28</v>
      </c>
      <c r="C24" s="1">
        <f>C23-0.5</f>
        <v>59.5</v>
      </c>
      <c r="D24" s="1">
        <f>$A$1*1.1</f>
        <v>75.9</v>
      </c>
      <c r="E24" s="1">
        <f>C24*D24</f>
        <v>4516.05</v>
      </c>
      <c r="F24" s="5">
        <v>44813</v>
      </c>
      <c r="G24" s="5">
        <v>44826</v>
      </c>
      <c r="H24" s="1">
        <f>IF(G24&lt;=F24, 0, G24-F24)</f>
        <v>13</v>
      </c>
      <c r="I24" s="1">
        <f>$I$3</f>
        <v>10</v>
      </c>
      <c r="J24" s="1">
        <f>I24*H24</f>
        <v>130</v>
      </c>
      <c r="K24" s="1">
        <f>E24+J24</f>
        <v>4646.05</v>
      </c>
    </row>
    <row r="25">
      <c r="A25" s="1">
        <f>A24+1</f>
        <v>23</v>
      </c>
      <c r="B25" s="4" t="s">
        <v>29</v>
      </c>
      <c r="C25" s="1">
        <f>C24-0.5</f>
        <v>59</v>
      </c>
      <c r="D25" s="1">
        <f>$A$1*1.1</f>
        <v>75.9</v>
      </c>
      <c r="E25" s="1">
        <f>C25*D25</f>
        <v>4478.1</v>
      </c>
      <c r="F25" s="5">
        <v>44813</v>
      </c>
      <c r="G25" s="5">
        <v>44827</v>
      </c>
      <c r="H25" s="1">
        <f>IF(G25&lt;=F25, 0, G25-F25)</f>
        <v>14</v>
      </c>
      <c r="I25" s="1">
        <f>$I$3</f>
        <v>10</v>
      </c>
      <c r="J25" s="1">
        <f>I25*H25</f>
        <v>140</v>
      </c>
      <c r="K25" s="1">
        <f>E25+J25</f>
        <v>4618.1</v>
      </c>
    </row>
    <row r="26">
      <c r="A26" s="1">
        <f>A25+1</f>
        <v>24</v>
      </c>
      <c r="B26" s="4" t="s">
        <v>30</v>
      </c>
      <c r="C26" s="1">
        <f>C25-0.5</f>
        <v>58.5</v>
      </c>
      <c r="D26" s="1">
        <f>$A$1*1.1</f>
        <v>75.9</v>
      </c>
      <c r="E26" s="1">
        <f>C26*D26</f>
        <v>4440.150000000001</v>
      </c>
      <c r="F26" s="5">
        <v>44813</v>
      </c>
      <c r="G26" s="5">
        <v>44828</v>
      </c>
      <c r="H26" s="1">
        <f>IF(G26&lt;=F26, 0, G26-F26)</f>
        <v>15</v>
      </c>
      <c r="I26" s="1">
        <f>$I$3</f>
        <v>10</v>
      </c>
      <c r="J26" s="1">
        <f>I26*H26</f>
        <v>150</v>
      </c>
      <c r="K26" s="1">
        <f>E26+J26</f>
        <v>4590.150000000001</v>
      </c>
    </row>
    <row r="27">
      <c r="A27" s="1">
        <f>A26+1</f>
        <v>25</v>
      </c>
      <c r="B27" s="4" t="s">
        <v>31</v>
      </c>
      <c r="C27" s="1">
        <f>C26-0.5</f>
        <v>58</v>
      </c>
      <c r="D27" s="1">
        <f>$A$1*1.1</f>
        <v>75.9</v>
      </c>
      <c r="E27" s="1">
        <f>C27*D27</f>
        <v>4402.200000000001</v>
      </c>
      <c r="F27" s="5">
        <v>44813</v>
      </c>
      <c r="G27" s="5">
        <v>44829</v>
      </c>
      <c r="H27" s="1">
        <f>IF(G27&lt;=F27, 0, G27-F27)</f>
        <v>16</v>
      </c>
      <c r="I27" s="1">
        <f>$I$3</f>
        <v>10</v>
      </c>
      <c r="J27" s="1">
        <f>I27*H27</f>
        <v>160</v>
      </c>
      <c r="K27" s="1">
        <f>E27+J27</f>
        <v>4562.200000000001</v>
      </c>
    </row>
    <row r="28">
      <c r="A28" s="1">
        <f>A27+1</f>
        <v>26</v>
      </c>
      <c r="B28" s="4" t="s">
        <v>32</v>
      </c>
      <c r="C28" s="1">
        <f>C27-0.5</f>
        <v>57.5</v>
      </c>
      <c r="D28" s="1">
        <f>$A$1*1.1</f>
        <v>75.9</v>
      </c>
      <c r="E28" s="1">
        <f>C28*D28</f>
        <v>4364.25</v>
      </c>
      <c r="F28" s="5">
        <v>44813</v>
      </c>
      <c r="G28" s="5">
        <v>44830</v>
      </c>
      <c r="H28" s="1">
        <f>IF(G28&lt;=F28, 0, G28-F28)</f>
        <v>17</v>
      </c>
      <c r="I28" s="1">
        <f>$I$3</f>
        <v>10</v>
      </c>
      <c r="J28" s="1">
        <f>I28*H28</f>
        <v>170</v>
      </c>
      <c r="K28" s="1">
        <f>E28+J28</f>
        <v>4534.25</v>
      </c>
    </row>
    <row r="29">
      <c r="A29" s="1">
        <f>A28+1</f>
        <v>27</v>
      </c>
      <c r="B29" s="4" t="s">
        <v>33</v>
      </c>
      <c r="C29" s="1">
        <f>C28-0.5</f>
        <v>57</v>
      </c>
      <c r="D29" s="1">
        <f>$A$1*1.1</f>
        <v>75.9</v>
      </c>
      <c r="E29" s="1">
        <f>C29*D29</f>
        <v>4326.3</v>
      </c>
      <c r="F29" s="5">
        <v>44813</v>
      </c>
      <c r="G29" s="5">
        <v>44831</v>
      </c>
      <c r="H29" s="1">
        <f>IF(G29&lt;=F29, 0, G29-F29)</f>
        <v>18</v>
      </c>
      <c r="I29" s="1">
        <f>$I$3</f>
        <v>10</v>
      </c>
      <c r="J29" s="1">
        <f>I29*H29</f>
        <v>180</v>
      </c>
      <c r="K29" s="1">
        <f>E29+J29</f>
        <v>4506.3</v>
      </c>
    </row>
    <row r="30">
      <c r="A30" s="1">
        <f>A29+1</f>
        <v>28</v>
      </c>
      <c r="B30" s="4" t="s">
        <v>34</v>
      </c>
      <c r="C30" s="1">
        <f>C29-0.5</f>
        <v>56.5</v>
      </c>
      <c r="D30" s="1">
        <f>$A$1*1.1</f>
        <v>75.9</v>
      </c>
      <c r="E30" s="1">
        <f>C30*D30</f>
        <v>4288.35</v>
      </c>
      <c r="F30" s="5">
        <v>44813</v>
      </c>
      <c r="G30" s="5">
        <v>44832</v>
      </c>
      <c r="H30" s="1">
        <f>IF(G30&lt;=F30, 0, G30-F30)</f>
        <v>19</v>
      </c>
      <c r="I30" s="1">
        <f>$I$3</f>
        <v>10</v>
      </c>
      <c r="J30" s="1">
        <f>I30*H30</f>
        <v>190</v>
      </c>
      <c r="K30" s="1">
        <f>E30+J30</f>
        <v>4478.35</v>
      </c>
    </row>
    <row r="31">
      <c r="A31" s="1">
        <f>A30+1</f>
        <v>29</v>
      </c>
      <c r="B31" s="4" t="s">
        <v>35</v>
      </c>
      <c r="C31" s="1">
        <f>C30-0.5</f>
        <v>56</v>
      </c>
      <c r="D31" s="1">
        <f>$A$1*1.1</f>
        <v>75.9</v>
      </c>
      <c r="E31" s="1">
        <f>C31*D31</f>
        <v>4250.400000000001</v>
      </c>
      <c r="F31" s="5">
        <v>44813</v>
      </c>
      <c r="G31" s="5">
        <v>44833</v>
      </c>
      <c r="H31" s="1">
        <f>IF(G31&lt;=F31, 0, G31-F31)</f>
        <v>20</v>
      </c>
      <c r="I31" s="1">
        <f>$I$3</f>
        <v>10</v>
      </c>
      <c r="J31" s="1">
        <f>I31*H31</f>
        <v>200</v>
      </c>
      <c r="K31" s="1">
        <f>E31+J31</f>
        <v>4450.400000000001</v>
      </c>
    </row>
    <row r="32">
      <c r="A32" s="1">
        <f>A31+1</f>
        <v>30</v>
      </c>
      <c r="B32" s="4" t="s">
        <v>36</v>
      </c>
      <c r="C32" s="1">
        <f>C31-0.5</f>
        <v>55.5</v>
      </c>
      <c r="D32" s="1">
        <f>$A$1*1.1</f>
        <v>75.9</v>
      </c>
      <c r="E32" s="1">
        <f>C32*D32</f>
        <v>4212.450000000001</v>
      </c>
      <c r="F32" s="5">
        <v>44813</v>
      </c>
      <c r="G32" s="5">
        <v>44834</v>
      </c>
      <c r="H32" s="1">
        <f>IF(G32&lt;=F32, 0, G32-F32)</f>
        <v>21</v>
      </c>
      <c r="I32" s="1">
        <f>$I$3</f>
        <v>10</v>
      </c>
      <c r="J32" s="1">
        <f>I32*H32</f>
        <v>210</v>
      </c>
      <c r="K32" s="1">
        <f>E32+J32</f>
        <v>4422.450000000001</v>
      </c>
    </row>
    <row r="33">
      <c r="A33" s="1">
        <f>A32+1</f>
        <v>31</v>
      </c>
      <c r="B33" s="4" t="s">
        <v>37</v>
      </c>
      <c r="C33" s="1">
        <f>C32-0.5</f>
        <v>55</v>
      </c>
      <c r="D33" s="1">
        <f>$A$1*1.1</f>
        <v>75.9</v>
      </c>
      <c r="E33" s="1">
        <f>C33*D33</f>
        <v>4174.5</v>
      </c>
      <c r="F33" s="5">
        <v>44813</v>
      </c>
      <c r="G33" s="5">
        <v>44835</v>
      </c>
      <c r="H33" s="1">
        <f>IF(G33&lt;=F33, 0, G33-F33)</f>
        <v>22</v>
      </c>
      <c r="I33" s="1">
        <f>$I$3</f>
        <v>10</v>
      </c>
      <c r="J33" s="1">
        <f>I33*H33</f>
        <v>220</v>
      </c>
      <c r="K33" s="1">
        <f>E33+J33</f>
        <v>4394.5</v>
      </c>
    </row>
    <row r="34">
      <c r="A34" s="1">
        <f>A33+1</f>
        <v>32</v>
      </c>
      <c r="B34" s="4" t="s">
        <v>38</v>
      </c>
      <c r="C34" s="1">
        <f>C33-0.5</f>
        <v>54.5</v>
      </c>
      <c r="D34" s="1">
        <f>$A$1*1.1</f>
        <v>75.9</v>
      </c>
      <c r="E34" s="1">
        <f>C34*D34</f>
        <v>4136.55</v>
      </c>
      <c r="F34" s="5">
        <v>44813</v>
      </c>
      <c r="G34" s="5">
        <v>44836</v>
      </c>
      <c r="H34" s="1">
        <f>IF(G34&lt;=F34, 0, G34-F34)</f>
        <v>23</v>
      </c>
      <c r="I34" s="1">
        <f>$I$3</f>
        <v>10</v>
      </c>
      <c r="J34" s="1">
        <f>I34*H34</f>
        <v>230</v>
      </c>
      <c r="K34" s="1">
        <f>E34+J34</f>
        <v>4366.55</v>
      </c>
    </row>
    <row r="35">
      <c r="A35" s="1">
        <f>A34+1</f>
        <v>33</v>
      </c>
      <c r="B35" s="4" t="s">
        <v>39</v>
      </c>
      <c r="C35" s="1">
        <f>C34-0.5</f>
        <v>54</v>
      </c>
      <c r="D35" s="1">
        <f>($A$1*1.1)/2</f>
        <v>37.95</v>
      </c>
      <c r="E35" s="1">
        <f>C35*D35</f>
        <v>2049.3</v>
      </c>
      <c r="F35" s="5">
        <v>44813</v>
      </c>
      <c r="G35" s="5">
        <v>44837</v>
      </c>
      <c r="H35" s="1">
        <f>IF(G35&lt;=F35, 0, G35-F35)</f>
        <v>24</v>
      </c>
      <c r="I35" s="1">
        <f>$I$3</f>
        <v>10</v>
      </c>
      <c r="J35" s="1">
        <f>I35*H35</f>
        <v>240</v>
      </c>
      <c r="K35" s="1">
        <f>E35+J35</f>
        <v>2289.3</v>
      </c>
    </row>
    <row r="36">
      <c r="A36" s="1">
        <f>A35+1</f>
        <v>34</v>
      </c>
      <c r="B36" s="4" t="s">
        <v>40</v>
      </c>
      <c r="C36" s="1">
        <f>C35-0.5</f>
        <v>53.5</v>
      </c>
      <c r="D36" s="1">
        <f>($A$1*1.1)/2</f>
        <v>37.95</v>
      </c>
      <c r="E36" s="1">
        <f>C36*D36</f>
        <v>2030.325</v>
      </c>
      <c r="F36" s="5">
        <v>44813</v>
      </c>
      <c r="G36" s="5">
        <v>44838</v>
      </c>
      <c r="H36" s="1">
        <f>IF(G36&lt;=F36, 0, G36-F36)</f>
        <v>25</v>
      </c>
      <c r="I36" s="1">
        <f>$I$3</f>
        <v>10</v>
      </c>
      <c r="J36" s="1">
        <f>I36*H36</f>
        <v>250</v>
      </c>
      <c r="K36" s="1">
        <f>E36+J36</f>
        <v>2280.325</v>
      </c>
    </row>
    <row r="37">
      <c r="A37" s="1">
        <f>A36+1</f>
        <v>35</v>
      </c>
      <c r="B37" s="4" t="s">
        <v>41</v>
      </c>
      <c r="C37" s="1">
        <f>C36-0.5</f>
        <v>53</v>
      </c>
      <c r="D37" s="1">
        <f>($A$1*1.1)/2</f>
        <v>37.95</v>
      </c>
      <c r="E37" s="1">
        <f>C37*D37</f>
        <v>2011.3500000000001</v>
      </c>
      <c r="F37" s="5">
        <v>44813</v>
      </c>
      <c r="G37" s="5">
        <v>44839</v>
      </c>
      <c r="H37" s="1">
        <f>IF(G37&lt;=F37, 0, G37-F37)</f>
        <v>26</v>
      </c>
      <c r="I37" s="1">
        <f>$I$3</f>
        <v>10</v>
      </c>
      <c r="J37" s="1">
        <f>I37*H37</f>
        <v>260</v>
      </c>
      <c r="K37" s="1">
        <f>E37+J37</f>
        <v>2271.3500000000004</v>
      </c>
    </row>
    <row r="38">
      <c r="A38" s="1">
        <f>A37+1</f>
        <v>36</v>
      </c>
      <c r="B38" s="4" t="s">
        <v>42</v>
      </c>
      <c r="C38" s="1">
        <f>C37-0.5</f>
        <v>52.5</v>
      </c>
      <c r="D38" s="1">
        <f>($A$1*1.1)/2</f>
        <v>37.95</v>
      </c>
      <c r="E38" s="1">
        <f>C38*D38</f>
        <v>1992.3750000000002</v>
      </c>
      <c r="F38" s="5">
        <v>44813</v>
      </c>
      <c r="G38" s="5">
        <v>44840</v>
      </c>
      <c r="H38" s="1">
        <f>IF(G38&lt;=F38, 0, G38-F38)</f>
        <v>27</v>
      </c>
      <c r="I38" s="1">
        <f>$I$3</f>
        <v>10</v>
      </c>
      <c r="J38" s="1">
        <f>I38*H38</f>
        <v>270</v>
      </c>
      <c r="K38" s="1">
        <f>E38+J38</f>
        <v>2262.375</v>
      </c>
    </row>
    <row r="40">
      <c r="B40" s="6" t="s">
        <v>62</v>
      </c>
      <c r="C40" s="6">
        <f>FLOOR(SUM(K3:K38),1)</f>
        <v>163056</v>
      </c>
    </row>
    <row r="41">
      <c r="B41" s="6" t="s">
        <v>63</v>
      </c>
      <c r="C41" s="6">
        <f>AVERAGE(C3:C38)</f>
        <v>61.25</v>
      </c>
    </row>
    <row r="42">
      <c r="B42" s="6" t="s">
        <v>65</v>
      </c>
      <c r="C42" s="6">
        <f>MAX(H3:H38)</f>
        <v>27</v>
      </c>
    </row>
    <row r="43">
      <c r="B43" s="6" t="s">
        <v>64</v>
      </c>
      <c r="C43" s="6">
        <f>MAX(E3:E38)</f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_Emilka_</cp:lastModifiedBy>
  <dcterms:created xsi:type="dcterms:W3CDTF">2022-09-26T11:24:50Z</dcterms:created>
  <dcterms:modified xsi:type="dcterms:W3CDTF">2022-11-13T09:11:09Z</dcterms:modified>
</cp:coreProperties>
</file>