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07963D9D-4854-40E0-BEE2-4B55DFC193FB}" xr6:coauthVersionLast="45" xr6:coauthVersionMax="45" xr10:uidLastSave="{00000000-0000-0000-0000-000000000000}"/>
  <bookViews>
    <workbookView xWindow="780" yWindow="780" windowWidth="21600" windowHeight="11385" activeTab="2" xr2:uid="{00000000-000D-0000-FFFF-FFFF00000000}"/>
  </bookViews>
  <sheets>
    <sheet name="Отчет о допустимости 1" sheetId="2" r:id="rId1"/>
    <sheet name="Отчет о допустимости 2" sheetId="3" r:id="rId2"/>
    <sheet name="Лист1" sheetId="1" r:id="rId3"/>
  </sheets>
  <definedNames>
    <definedName name="solver_adj" localSheetId="2" hidden="1">Лист1!$D$23:$D$37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Лист1!$B$22:$B$23</definedName>
    <definedName name="solver_lhs10" localSheetId="2" hidden="1">Лист1!$D$23:$D$37</definedName>
    <definedName name="solver_lhs11" localSheetId="2" hidden="1">Лист1!$P$8</definedName>
    <definedName name="solver_lhs12" localSheetId="2" hidden="1">Лист1!$Q$9</definedName>
    <definedName name="solver_lhs13" localSheetId="2" hidden="1">Лист1!$Q$9</definedName>
    <definedName name="solver_lhs2" localSheetId="2" hidden="1">Лист1!$B$22:$B$23</definedName>
    <definedName name="solver_lhs3" localSheetId="2" hidden="1">Лист1!$B$24</definedName>
    <definedName name="solver_lhs4" localSheetId="2" hidden="1">Лист1!$B$24</definedName>
    <definedName name="solver_lhs5" localSheetId="2" hidden="1">Лист1!$B$25</definedName>
    <definedName name="solver_lhs6" localSheetId="2" hidden="1">Лист1!$B$25</definedName>
    <definedName name="solver_lhs7" localSheetId="2" hidden="1">Лист1!$B$26</definedName>
    <definedName name="solver_lhs8" localSheetId="2" hidden="1">Лист1!$B$26</definedName>
    <definedName name="solver_lhs9" localSheetId="2" hidden="1">Лист1!$D$23:$D$37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nwt" localSheetId="2" hidden="1">1</definedName>
    <definedName name="solver_opt" localSheetId="2" hidden="1">Лист1!$B$24</definedName>
    <definedName name="solver_pre" localSheetId="2" hidden="1">0.1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3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el9" localSheetId="2" hidden="1">4</definedName>
    <definedName name="solver_rhs1" localSheetId="2" hidden="1">100</definedName>
    <definedName name="solver_rhs10" localSheetId="2" hidden="1">0</definedName>
    <definedName name="solver_rhs11" localSheetId="2" hidden="1">720</definedName>
    <definedName name="solver_rhs12" localSheetId="2" hidden="1">0</definedName>
    <definedName name="solver_rhs13" localSheetId="2" hidden="1">0</definedName>
    <definedName name="solver_rhs2" localSheetId="2" hidden="1">0</definedName>
    <definedName name="solver_rhs3" localSheetId="2" hidden="1">140</definedName>
    <definedName name="solver_rhs4" localSheetId="2" hidden="1">80</definedName>
    <definedName name="solver_rhs5" localSheetId="2" hidden="1">1000000</definedName>
    <definedName name="solver_rhs6" localSheetId="2" hidden="1">-100</definedName>
    <definedName name="solver_rhs7" localSheetId="2" hidden="1">100</definedName>
    <definedName name="solver_rhs8" localSheetId="2" hidden="1">0</definedName>
    <definedName name="solver_rhs9" localSheetId="2" hidden="1">"целое"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10</definedName>
    <definedName name="solver_tol" localSheetId="2" hidden="1">0.99</definedName>
    <definedName name="solver_typ" localSheetId="2" hidden="1">3</definedName>
    <definedName name="solver_val" localSheetId="2" hidden="1">140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6" i="1" l="1"/>
  <c r="N5" i="1"/>
  <c r="N4" i="1"/>
  <c r="M4" i="1"/>
  <c r="N3" i="1"/>
  <c r="M3" i="1"/>
  <c r="M6" i="1"/>
  <c r="M8" i="1"/>
  <c r="O9" i="1" l="1"/>
  <c r="N9" i="1"/>
  <c r="M9" i="1"/>
  <c r="N8" i="1"/>
  <c r="M7" i="1"/>
  <c r="P8" i="1" l="1"/>
  <c r="S8" i="1" s="1"/>
  <c r="B26" i="1" s="1"/>
  <c r="B24" i="1"/>
  <c r="B22" i="1"/>
  <c r="B25" i="1"/>
  <c r="B23" i="1"/>
  <c r="Q9" i="1" l="1"/>
</calcChain>
</file>

<file path=xl/sharedStrings.xml><?xml version="1.0" encoding="utf-8"?>
<sst xmlns="http://schemas.openxmlformats.org/spreadsheetml/2006/main" count="135" uniqueCount="77">
  <si>
    <t>Занятия</t>
  </si>
  <si>
    <t>Время (В), час.</t>
  </si>
  <si>
    <t>Расход энергии(РЭ), ккал.</t>
  </si>
  <si>
    <t>Здоровье (Зд), hitpoints</t>
  </si>
  <si>
    <t>Настроение (НА), fun</t>
  </si>
  <si>
    <t>Деньги (Д), руб.</t>
  </si>
  <si>
    <t>Интелект (И), IQ</t>
  </si>
  <si>
    <t>План на расчетный период</t>
  </si>
  <si>
    <t>Учёба</t>
  </si>
  <si>
    <t>Спорт</t>
  </si>
  <si>
    <t>Пение</t>
  </si>
  <si>
    <t>Работа</t>
  </si>
  <si>
    <t>Отдых</t>
  </si>
  <si>
    <t>Еда</t>
  </si>
  <si>
    <t>Цена</t>
  </si>
  <si>
    <t>Питательная ценность</t>
  </si>
  <si>
    <t>Привокзальная шаурма</t>
  </si>
  <si>
    <t>Манная каша</t>
  </si>
  <si>
    <t>Ризотто</t>
  </si>
  <si>
    <t>Жареная картошка</t>
  </si>
  <si>
    <t>Поке</t>
  </si>
  <si>
    <t>Общение</t>
  </si>
  <si>
    <t>Интеллектуальное</t>
  </si>
  <si>
    <t xml:space="preserve">Развлекательное </t>
  </si>
  <si>
    <t>Примитивное</t>
  </si>
  <si>
    <t>Расход энергии(РЭ), ккал</t>
  </si>
  <si>
    <t>Коммуникасьон (К), ОО</t>
  </si>
  <si>
    <t>Самый умный студент</t>
  </si>
  <si>
    <t>Параметры к концу расчётного периода</t>
  </si>
  <si>
    <t>План на расчётный период</t>
  </si>
  <si>
    <t>Здоровье</t>
  </si>
  <si>
    <t>Настроение</t>
  </si>
  <si>
    <t>Интеллект</t>
  </si>
  <si>
    <t>Бюджет</t>
  </si>
  <si>
    <t>Коммуникасьон</t>
  </si>
  <si>
    <t>Самый здоровый среди самых счатливых</t>
  </si>
  <si>
    <t>Стартовое здоровье</t>
  </si>
  <si>
    <t>Минимальное здоровье</t>
  </si>
  <si>
    <t>Максимальное здоровье</t>
  </si>
  <si>
    <t>Стартовое настроение</t>
  </si>
  <si>
    <t>Минимальное настроение</t>
  </si>
  <si>
    <t>Максимальное настроение</t>
  </si>
  <si>
    <t>Стартовый коммуникасьон</t>
  </si>
  <si>
    <t>Минимальный коммуникасьон</t>
  </si>
  <si>
    <t>Максимальный коммуникасьон</t>
  </si>
  <si>
    <t>Стартовый бюджет</t>
  </si>
  <si>
    <t>Минимальный бюджет</t>
  </si>
  <si>
    <t>Максимальный бюджет</t>
  </si>
  <si>
    <t>Стартовый интеллект</t>
  </si>
  <si>
    <t>Минимальный интеллект</t>
  </si>
  <si>
    <t>Максимальный интеллект</t>
  </si>
  <si>
    <t>Обязательный расход энергии в день</t>
  </si>
  <si>
    <t>Минимальный расход энергии в день</t>
  </si>
  <si>
    <t>Количество дней для расчёта</t>
  </si>
  <si>
    <t>ЧАСЫ</t>
  </si>
  <si>
    <t>КОММ</t>
  </si>
  <si>
    <t>БАБОСИКИ</t>
  </si>
  <si>
    <t>АЙКЬЮ</t>
  </si>
  <si>
    <t>НАСТРОЕНИЕ</t>
  </si>
  <si>
    <t>ХЕЛС</t>
  </si>
  <si>
    <t>ККАЛ</t>
  </si>
  <si>
    <t>=</t>
  </si>
  <si>
    <t>Microsoft Excel 16.0 Отчет о допустимости</t>
  </si>
  <si>
    <t>Лист: [table_3_26.xlsx]Лист1</t>
  </si>
  <si>
    <t>Отчет создан: 08.12.2022 10:49:09</t>
  </si>
  <si>
    <t>Ограничения, препятствующие существованию допустимого решения задачи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</si>
  <si>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</si>
  <si>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</si>
  <si>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</si>
  <si>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</si>
  <si>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</si>
  <si>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</si>
  <si>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$B$25</t>
  </si>
  <si>
    <t>Бюджет Параметры к концу расчётного периода</t>
  </si>
  <si>
    <t>$B$25&gt;=-100</t>
  </si>
  <si>
    <t>Привязка</t>
  </si>
  <si>
    <t>Ограничения, не включая переменные границы, препятствующие существованию допустимого решения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</si>
</sst>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NumberFormat="1"/>
    <xf numFmtId="0" fontId="1" fillId="0" borderId="7" xfId="0" applyFont="1" applyBorder="1"/>
    <xf numFmtId="0" fontId="2" fillId="0" borderId="5" xfId="0" applyFont="1" applyBorder="1"/>
    <xf numFmtId="0" fontId="0" fillId="5" borderId="0" xfId="0" applyFill="1"/>
    <xf numFmtId="0" fontId="0" fillId="5" borderId="12" xfId="0" applyFill="1" applyBorder="1"/>
    <xf numFmtId="0" fontId="0" fillId="0" borderId="0" xfId="0" quotePrefix="1"/>
    <xf numFmtId="0" fontId="3" fillId="0" borderId="0" xfId="0" applyFont="1"/>
    <xf numFmtId="0" fontId="4" fillId="0" borderId="13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1" fillId="5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6104-A27F-4551-AD2C-D74BB440CF91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46.5703125" bestFit="1" customWidth="1"/>
    <col min="4" max="4" width="16.7109375" bestFit="1" customWidth="1"/>
    <col min="5" max="5" width="11.85546875" bestFit="1" customWidth="1"/>
    <col min="6" max="6" width="10.5703125" bestFit="1" customWidth="1"/>
    <col min="7" max="7" width="7.5703125" bestFit="1" customWidth="1"/>
  </cols>
  <sheetData>
    <row r="1" spans="1:7" x14ac:dyDescent="0.25">
      <c r="A1" s="13" t="s">
        <v>62</v>
      </c>
    </row>
    <row r="2" spans="1:7" x14ac:dyDescent="0.25">
      <c r="A2" s="13" t="s">
        <v>63</v>
      </c>
    </row>
    <row r="3" spans="1:7" x14ac:dyDescent="0.25">
      <c r="A3" s="13" t="s">
        <v>64</v>
      </c>
    </row>
    <row r="6" spans="1:7" ht="15.75" thickBot="1" x14ac:dyDescent="0.3">
      <c r="A6" t="s">
        <v>65</v>
      </c>
    </row>
    <row r="7" spans="1:7" ht="15.75" thickBot="1" x14ac:dyDescent="0.3">
      <c r="B7" s="14" t="s">
        <v>66</v>
      </c>
      <c r="C7" s="14" t="s">
        <v>67</v>
      </c>
      <c r="D7" s="14" t="s">
        <v>68</v>
      </c>
      <c r="E7" s="14" t="s">
        <v>69</v>
      </c>
      <c r="F7" s="14" t="s">
        <v>70</v>
      </c>
      <c r="G7" s="14" t="s">
        <v>71</v>
      </c>
    </row>
    <row r="8" spans="1:7" x14ac:dyDescent="0.25">
      <c r="B8" t="s">
        <v>72</v>
      </c>
      <c r="C8" t="s">
        <v>73</v>
      </c>
      <c r="D8" s="7">
        <v>-100.00001317905571</v>
      </c>
      <c r="E8" t="s">
        <v>74</v>
      </c>
      <c r="F8" t="s">
        <v>75</v>
      </c>
      <c r="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820A-A3A3-4AC0-8F3C-8125ECE3C687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46.5703125" bestFit="1" customWidth="1"/>
    <col min="4" max="4" width="16.7109375" bestFit="1" customWidth="1"/>
    <col min="5" max="5" width="11.85546875" bestFit="1" customWidth="1"/>
    <col min="6" max="6" width="10.5703125" bestFit="1" customWidth="1"/>
    <col min="7" max="7" width="7.5703125" bestFit="1" customWidth="1"/>
  </cols>
  <sheetData>
    <row r="1" spans="1:7" x14ac:dyDescent="0.25">
      <c r="A1" s="13" t="s">
        <v>62</v>
      </c>
    </row>
    <row r="2" spans="1:7" x14ac:dyDescent="0.25">
      <c r="A2" s="13" t="s">
        <v>63</v>
      </c>
    </row>
    <row r="3" spans="1:7" x14ac:dyDescent="0.25">
      <c r="A3" s="13" t="s">
        <v>64</v>
      </c>
    </row>
    <row r="6" spans="1:7" ht="15.75" thickBot="1" x14ac:dyDescent="0.3">
      <c r="A6" t="s">
        <v>76</v>
      </c>
    </row>
    <row r="7" spans="1:7" ht="15.75" thickBot="1" x14ac:dyDescent="0.3">
      <c r="B7" s="14" t="s">
        <v>66</v>
      </c>
      <c r="C7" s="14" t="s">
        <v>67</v>
      </c>
      <c r="D7" s="14" t="s">
        <v>68</v>
      </c>
      <c r="E7" s="14" t="s">
        <v>69</v>
      </c>
      <c r="F7" s="14" t="s">
        <v>70</v>
      </c>
      <c r="G7" s="14" t="s">
        <v>71</v>
      </c>
    </row>
    <row r="8" spans="1:7" x14ac:dyDescent="0.25">
      <c r="B8" t="s">
        <v>72</v>
      </c>
      <c r="C8" t="s">
        <v>73</v>
      </c>
      <c r="D8" s="7">
        <v>-100.00001317905571</v>
      </c>
      <c r="E8" t="s">
        <v>74</v>
      </c>
      <c r="F8" t="s">
        <v>75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9" zoomScale="79" zoomScaleNormal="100" workbookViewId="0">
      <selection activeCell="P7" sqref="P7"/>
    </sheetView>
  </sheetViews>
  <sheetFormatPr defaultRowHeight="15" x14ac:dyDescent="0.25"/>
  <cols>
    <col min="1" max="1" width="21.85546875" customWidth="1"/>
    <col min="2" max="2" width="20" customWidth="1"/>
    <col min="3" max="3" width="22" customWidth="1"/>
    <col min="4" max="4" width="15.140625" customWidth="1"/>
    <col min="5" max="6" width="15.7109375" customWidth="1"/>
    <col min="7" max="7" width="21.85546875" customWidth="1"/>
    <col min="8" max="8" width="22.5703125" customWidth="1"/>
    <col min="9" max="9" width="11.140625" customWidth="1"/>
    <col min="10" max="10" width="34.7109375" customWidth="1"/>
    <col min="11" max="11" width="9.28515625" bestFit="1" customWidth="1"/>
    <col min="12" max="12" width="13.5703125" customWidth="1"/>
    <col min="13" max="16" width="9.28515625" bestFit="1" customWidth="1"/>
    <col min="17" max="17" width="13.42578125" bestFit="1" customWidth="1"/>
    <col min="19" max="19" width="9.28515625" bestFit="1" customWidth="1"/>
  </cols>
  <sheetData>
    <row r="1" spans="1:19" ht="32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/>
      <c r="J1" s="2" t="s">
        <v>36</v>
      </c>
      <c r="K1" s="1">
        <v>50</v>
      </c>
      <c r="M1" s="7"/>
    </row>
    <row r="2" spans="1:19" x14ac:dyDescent="0.25">
      <c r="A2" s="1" t="s">
        <v>8</v>
      </c>
      <c r="B2" s="1">
        <v>1.5</v>
      </c>
      <c r="C2" s="1">
        <v>140</v>
      </c>
      <c r="D2" s="1">
        <v>-2</v>
      </c>
      <c r="E2" s="1">
        <v>-3</v>
      </c>
      <c r="F2" s="1">
        <v>0</v>
      </c>
      <c r="G2" s="1">
        <v>1.5</v>
      </c>
      <c r="H2" s="1">
        <v>0</v>
      </c>
      <c r="I2" s="11"/>
      <c r="J2" s="1" t="s">
        <v>37</v>
      </c>
      <c r="K2" s="1">
        <v>0</v>
      </c>
    </row>
    <row r="3" spans="1:19" x14ac:dyDescent="0.25">
      <c r="A3" s="1" t="s">
        <v>9</v>
      </c>
      <c r="B3" s="1">
        <v>1</v>
      </c>
      <c r="C3" s="1">
        <v>400</v>
      </c>
      <c r="D3" s="1">
        <v>5</v>
      </c>
      <c r="E3" s="1">
        <v>3</v>
      </c>
      <c r="F3" s="1">
        <v>-100</v>
      </c>
      <c r="G3" s="1">
        <v>0</v>
      </c>
      <c r="H3" s="1">
        <v>0</v>
      </c>
      <c r="I3" s="11"/>
      <c r="J3" s="1" t="s">
        <v>38</v>
      </c>
      <c r="K3" s="1">
        <v>100</v>
      </c>
      <c r="L3" t="s">
        <v>59</v>
      </c>
      <c r="M3" s="7">
        <f>INT(SUMPRODUCT(D23:D27,D9:D13))</f>
        <v>-6</v>
      </c>
      <c r="N3">
        <f>INT(SUMPRODUCT(D2:D6,D29:D33))</f>
        <v>-44</v>
      </c>
    </row>
    <row r="4" spans="1:19" x14ac:dyDescent="0.25">
      <c r="A4" s="1" t="s">
        <v>10</v>
      </c>
      <c r="B4" s="1">
        <v>1</v>
      </c>
      <c r="C4" s="1">
        <v>150</v>
      </c>
      <c r="D4" s="1">
        <v>0</v>
      </c>
      <c r="E4" s="1">
        <v>6</v>
      </c>
      <c r="F4" s="1">
        <v>0</v>
      </c>
      <c r="G4" s="1">
        <v>0</v>
      </c>
      <c r="H4" s="1">
        <v>0</v>
      </c>
      <c r="I4" s="11"/>
      <c r="J4" s="1"/>
      <c r="K4" s="1"/>
      <c r="L4" t="s">
        <v>58</v>
      </c>
      <c r="M4">
        <f>INT(SUMPRODUCT(D23:D27,E9:E13))</f>
        <v>120</v>
      </c>
      <c r="N4">
        <f>INT(SUMPRODUCT(E2:E6,D29:D33))</f>
        <v>-66</v>
      </c>
    </row>
    <row r="5" spans="1:19" x14ac:dyDescent="0.25">
      <c r="A5" s="1" t="s">
        <v>11</v>
      </c>
      <c r="B5" s="1">
        <v>1</v>
      </c>
      <c r="C5" s="1">
        <v>500</v>
      </c>
      <c r="D5" s="1">
        <v>2</v>
      </c>
      <c r="E5" s="1">
        <v>-4</v>
      </c>
      <c r="F5" s="1">
        <v>200</v>
      </c>
      <c r="G5" s="1">
        <v>-0.5</v>
      </c>
      <c r="H5" s="1">
        <v>0</v>
      </c>
      <c r="I5" s="11"/>
      <c r="J5" s="1" t="s">
        <v>39</v>
      </c>
      <c r="K5" s="1">
        <v>50</v>
      </c>
      <c r="L5" t="s">
        <v>57</v>
      </c>
      <c r="M5" t="e">
        <f>SUMPRODUCT(G2:F7G6,D29:D33)</f>
        <v>#NAME?</v>
      </c>
      <c r="N5">
        <f>INT(SUMPRODUCT(E16:E18,D35:D37))</f>
        <v>0</v>
      </c>
    </row>
    <row r="6" spans="1:19" x14ac:dyDescent="0.25">
      <c r="A6" s="1" t="s">
        <v>12</v>
      </c>
      <c r="B6" s="1">
        <v>1</v>
      </c>
      <c r="C6" s="1">
        <v>0</v>
      </c>
      <c r="D6" s="1">
        <v>4</v>
      </c>
      <c r="E6" s="1">
        <v>8</v>
      </c>
      <c r="F6" s="1">
        <v>0</v>
      </c>
      <c r="G6" s="1">
        <v>0</v>
      </c>
      <c r="H6" s="1">
        <v>0</v>
      </c>
      <c r="J6" s="1" t="s">
        <v>40</v>
      </c>
      <c r="K6" s="1">
        <v>0</v>
      </c>
      <c r="L6" t="s">
        <v>56</v>
      </c>
      <c r="M6">
        <f>SUMPRODUCT(F2:F6,D29:D33)</f>
        <v>0</v>
      </c>
      <c r="N6">
        <f>INT(SUMPRODUCT(C9:C13,D23:D27))</f>
        <v>5104</v>
      </c>
    </row>
    <row r="7" spans="1:19" x14ac:dyDescent="0.25">
      <c r="J7" s="1" t="s">
        <v>41</v>
      </c>
      <c r="K7" s="1">
        <v>100</v>
      </c>
      <c r="L7" t="s">
        <v>55</v>
      </c>
      <c r="M7">
        <f>SUMPRODUCT(F16:F18,D35:D37)</f>
        <v>0</v>
      </c>
    </row>
    <row r="8" spans="1:19" ht="43.5" customHeight="1" x14ac:dyDescent="0.25">
      <c r="A8" s="1" t="s">
        <v>13</v>
      </c>
      <c r="B8" s="1" t="s">
        <v>14</v>
      </c>
      <c r="C8" s="1" t="s">
        <v>15</v>
      </c>
      <c r="D8" s="2" t="s">
        <v>3</v>
      </c>
      <c r="E8" s="2" t="s">
        <v>4</v>
      </c>
      <c r="J8" s="1"/>
      <c r="K8" s="1"/>
      <c r="L8" t="s">
        <v>54</v>
      </c>
      <c r="M8">
        <f>SUMPRODUCT(B2:B6,D29:D33)</f>
        <v>32.759414941767062</v>
      </c>
      <c r="N8">
        <f>SUMPRODUCT(B16:B18,D35:D37)</f>
        <v>0</v>
      </c>
      <c r="O8" s="12" t="s">
        <v>61</v>
      </c>
      <c r="P8">
        <f>SUM(M8:N8)</f>
        <v>32.759414941767062</v>
      </c>
      <c r="S8">
        <f>INT(P8/12)</f>
        <v>2</v>
      </c>
    </row>
    <row r="9" spans="1:19" x14ac:dyDescent="0.25">
      <c r="A9" s="1" t="s">
        <v>16</v>
      </c>
      <c r="B9" s="1">
        <v>150</v>
      </c>
      <c r="C9" s="1">
        <v>158</v>
      </c>
      <c r="D9" s="1">
        <v>-3</v>
      </c>
      <c r="E9" s="1">
        <v>10</v>
      </c>
      <c r="F9" s="17">
        <v>0</v>
      </c>
      <c r="G9" s="18"/>
      <c r="H9" s="19"/>
      <c r="J9" s="1" t="s">
        <v>42</v>
      </c>
      <c r="K9" s="1">
        <v>50</v>
      </c>
      <c r="L9" t="s">
        <v>60</v>
      </c>
      <c r="M9">
        <f>SUMPRODUCT(C2:C6,D29:D33)</f>
        <v>3057.545394564926</v>
      </c>
      <c r="N9">
        <f>SUMPRODUCT(C16:C18,D35:D37)</f>
        <v>0</v>
      </c>
      <c r="O9">
        <f>SUMPRODUCT(C9:C13,D23:D27)</f>
        <v>5104.9088284253676</v>
      </c>
      <c r="P9" s="12" t="s">
        <v>61</v>
      </c>
      <c r="Q9">
        <f>O9-N9-M9-K21*P8/24</f>
        <v>-9.9999999999681677E-2</v>
      </c>
    </row>
    <row r="10" spans="1:19" x14ac:dyDescent="0.25">
      <c r="A10" s="1" t="s">
        <v>17</v>
      </c>
      <c r="B10" s="1">
        <v>30</v>
      </c>
      <c r="C10" s="1">
        <v>360</v>
      </c>
      <c r="D10" s="1">
        <v>10</v>
      </c>
      <c r="E10" s="1">
        <v>-2</v>
      </c>
      <c r="F10" s="20">
        <v>0</v>
      </c>
      <c r="G10" s="21"/>
      <c r="H10" s="22"/>
      <c r="J10" s="1" t="s">
        <v>43</v>
      </c>
      <c r="K10" s="1">
        <v>0</v>
      </c>
    </row>
    <row r="11" spans="1:19" x14ac:dyDescent="0.25">
      <c r="A11" s="1" t="s">
        <v>18</v>
      </c>
      <c r="B11" s="1">
        <v>350</v>
      </c>
      <c r="C11" s="1">
        <v>130</v>
      </c>
      <c r="D11" s="1">
        <v>5</v>
      </c>
      <c r="E11" s="1">
        <v>7</v>
      </c>
      <c r="F11" s="20">
        <v>0</v>
      </c>
      <c r="G11" s="21"/>
      <c r="H11" s="22"/>
      <c r="J11" s="1" t="s">
        <v>44</v>
      </c>
      <c r="K11" s="1">
        <v>100</v>
      </c>
    </row>
    <row r="12" spans="1:19" x14ac:dyDescent="0.25">
      <c r="A12" s="1" t="s">
        <v>19</v>
      </c>
      <c r="B12" s="1">
        <v>100</v>
      </c>
      <c r="C12" s="1">
        <v>185</v>
      </c>
      <c r="D12" s="1">
        <v>-1</v>
      </c>
      <c r="E12" s="1">
        <v>4</v>
      </c>
      <c r="F12" s="20">
        <v>0</v>
      </c>
      <c r="G12" s="21"/>
      <c r="H12" s="22"/>
      <c r="J12" s="1"/>
      <c r="K12" s="1"/>
    </row>
    <row r="13" spans="1:19" x14ac:dyDescent="0.25">
      <c r="A13" s="1" t="s">
        <v>20</v>
      </c>
      <c r="B13" s="1">
        <v>700</v>
      </c>
      <c r="C13" s="1">
        <v>146</v>
      </c>
      <c r="D13" s="1">
        <v>7</v>
      </c>
      <c r="E13" s="1">
        <v>7</v>
      </c>
      <c r="F13" s="23">
        <v>0</v>
      </c>
      <c r="G13" s="24"/>
      <c r="H13" s="25"/>
      <c r="J13" s="1" t="s">
        <v>45</v>
      </c>
      <c r="K13" s="1">
        <v>5000</v>
      </c>
    </row>
    <row r="14" spans="1:19" ht="15.75" customHeight="1" x14ac:dyDescent="0.25">
      <c r="G14" s="9"/>
      <c r="J14" s="1" t="s">
        <v>46</v>
      </c>
      <c r="K14" s="1">
        <v>-100</v>
      </c>
    </row>
    <row r="15" spans="1:19" ht="30.75" customHeight="1" x14ac:dyDescent="0.25">
      <c r="A15" s="1" t="s">
        <v>21</v>
      </c>
      <c r="B15" s="1" t="s">
        <v>1</v>
      </c>
      <c r="C15" s="2" t="s">
        <v>25</v>
      </c>
      <c r="D15" s="2" t="s">
        <v>4</v>
      </c>
      <c r="E15" s="2" t="s">
        <v>6</v>
      </c>
      <c r="F15" s="2" t="s">
        <v>26</v>
      </c>
      <c r="G15" s="26"/>
      <c r="H15" s="26"/>
      <c r="I15" s="8"/>
      <c r="J15" s="1" t="s">
        <v>47</v>
      </c>
      <c r="K15" s="1">
        <v>1000000</v>
      </c>
    </row>
    <row r="16" spans="1:19" x14ac:dyDescent="0.25">
      <c r="A16" s="1" t="s">
        <v>22</v>
      </c>
      <c r="B16" s="1">
        <v>1</v>
      </c>
      <c r="C16" s="1">
        <v>210</v>
      </c>
      <c r="D16" s="1">
        <v>0</v>
      </c>
      <c r="E16" s="1">
        <v>1</v>
      </c>
      <c r="F16" s="1">
        <v>2</v>
      </c>
      <c r="G16" s="20">
        <v>0</v>
      </c>
      <c r="H16" s="22"/>
      <c r="J16" s="1"/>
      <c r="K16" s="1"/>
    </row>
    <row r="17" spans="1:11" x14ac:dyDescent="0.25">
      <c r="A17" s="1" t="s">
        <v>23</v>
      </c>
      <c r="B17" s="1">
        <v>1</v>
      </c>
      <c r="C17" s="1">
        <v>73</v>
      </c>
      <c r="D17" s="1">
        <v>6</v>
      </c>
      <c r="E17" s="1">
        <v>0</v>
      </c>
      <c r="F17" s="1">
        <v>3</v>
      </c>
      <c r="G17" s="20">
        <v>0</v>
      </c>
      <c r="H17" s="22"/>
      <c r="J17" s="1" t="s">
        <v>48</v>
      </c>
      <c r="K17" s="1">
        <v>100</v>
      </c>
    </row>
    <row r="18" spans="1:11" x14ac:dyDescent="0.25">
      <c r="A18" s="1" t="s">
        <v>24</v>
      </c>
      <c r="B18" s="1">
        <v>1</v>
      </c>
      <c r="C18" s="1">
        <v>31</v>
      </c>
      <c r="D18" s="1">
        <v>3</v>
      </c>
      <c r="E18" s="1">
        <v>-2</v>
      </c>
      <c r="F18" s="1">
        <v>1</v>
      </c>
      <c r="G18" s="20">
        <v>0</v>
      </c>
      <c r="H18" s="22"/>
      <c r="J18" s="1" t="s">
        <v>49</v>
      </c>
      <c r="K18" s="1">
        <v>80</v>
      </c>
    </row>
    <row r="19" spans="1:11" x14ac:dyDescent="0.25">
      <c r="J19" s="1" t="s">
        <v>50</v>
      </c>
      <c r="K19" s="1">
        <v>140</v>
      </c>
    </row>
    <row r="20" spans="1:11" ht="15.75" customHeight="1" x14ac:dyDescent="0.25">
      <c r="A20" s="15" t="s">
        <v>27</v>
      </c>
      <c r="B20" s="15"/>
      <c r="C20" s="15"/>
      <c r="D20" s="15"/>
      <c r="E20" s="16" t="s">
        <v>35</v>
      </c>
      <c r="F20" s="16"/>
      <c r="G20" s="16"/>
      <c r="H20" s="16"/>
      <c r="J20" s="1"/>
      <c r="K20" s="1"/>
    </row>
    <row r="21" spans="1:11" ht="27.75" customHeight="1" x14ac:dyDescent="0.25">
      <c r="A21" s="3"/>
      <c r="B21" s="4" t="s">
        <v>28</v>
      </c>
      <c r="C21" s="3"/>
      <c r="D21" s="4" t="s">
        <v>29</v>
      </c>
      <c r="E21" s="5"/>
      <c r="F21" s="6" t="s">
        <v>28</v>
      </c>
      <c r="G21" s="5"/>
      <c r="H21" s="6" t="s">
        <v>29</v>
      </c>
      <c r="J21" s="1" t="s">
        <v>51</v>
      </c>
      <c r="K21" s="1">
        <v>1500</v>
      </c>
    </row>
    <row r="22" spans="1:11" x14ac:dyDescent="0.25">
      <c r="A22" s="3" t="s">
        <v>30</v>
      </c>
      <c r="B22" s="3">
        <f>M3+N3+K1</f>
        <v>0</v>
      </c>
      <c r="C22" s="3" t="s">
        <v>13</v>
      </c>
      <c r="D22" s="3"/>
      <c r="E22" s="5" t="s">
        <v>30</v>
      </c>
      <c r="F22" s="5"/>
      <c r="G22" s="5" t="s">
        <v>13</v>
      </c>
      <c r="H22" s="5"/>
      <c r="J22" s="1" t="s">
        <v>52</v>
      </c>
      <c r="K22" s="1">
        <v>500</v>
      </c>
    </row>
    <row r="23" spans="1:11" x14ac:dyDescent="0.25">
      <c r="A23" s="3" t="s">
        <v>31</v>
      </c>
      <c r="B23" s="3">
        <f>K5+M4+N4</f>
        <v>104</v>
      </c>
      <c r="C23" s="3" t="s">
        <v>16</v>
      </c>
      <c r="D23" s="3">
        <v>1.8323547097219765E-5</v>
      </c>
      <c r="E23" s="5" t="s">
        <v>31</v>
      </c>
      <c r="F23" s="5"/>
      <c r="G23" s="5" t="s">
        <v>16</v>
      </c>
      <c r="H23" s="5"/>
      <c r="J23" s="1"/>
      <c r="K23" s="1"/>
    </row>
    <row r="24" spans="1:11" x14ac:dyDescent="0.25">
      <c r="A24" s="3" t="s">
        <v>32</v>
      </c>
      <c r="B24" s="3" t="e">
        <f>K18+M5+N5</f>
        <v>#NAME?</v>
      </c>
      <c r="C24" s="3" t="s">
        <v>17</v>
      </c>
      <c r="D24" s="3">
        <v>0.19614807657035091</v>
      </c>
      <c r="E24" s="5" t="s">
        <v>32</v>
      </c>
      <c r="F24" s="5"/>
      <c r="G24" s="5" t="s">
        <v>17</v>
      </c>
      <c r="H24" s="5"/>
      <c r="J24" s="1" t="s">
        <v>53</v>
      </c>
      <c r="K24" s="1">
        <v>30</v>
      </c>
    </row>
    <row r="25" spans="1:11" x14ac:dyDescent="0.25">
      <c r="A25" s="3" t="s">
        <v>33</v>
      </c>
      <c r="B25" s="3">
        <f>K13+M6-N6</f>
        <v>-104</v>
      </c>
      <c r="C25" s="3" t="s">
        <v>18</v>
      </c>
      <c r="D25" s="3">
        <v>1.5541072620051972</v>
      </c>
      <c r="E25" s="5" t="s">
        <v>33</v>
      </c>
      <c r="F25" s="5"/>
      <c r="G25" s="5" t="s">
        <v>18</v>
      </c>
      <c r="H25" s="5"/>
    </row>
    <row r="26" spans="1:11" x14ac:dyDescent="0.25">
      <c r="A26" s="3" t="s">
        <v>34</v>
      </c>
      <c r="B26" s="3">
        <f>K9+M7 -S8</f>
        <v>48</v>
      </c>
      <c r="C26" s="3" t="s">
        <v>19</v>
      </c>
      <c r="D26" s="3">
        <v>25.067345753318616</v>
      </c>
      <c r="E26" s="5" t="s">
        <v>34</v>
      </c>
      <c r="F26" s="5"/>
      <c r="G26" s="5" t="s">
        <v>19</v>
      </c>
      <c r="H26" s="5"/>
    </row>
    <row r="27" spans="1:11" x14ac:dyDescent="0.25">
      <c r="A27" s="3"/>
      <c r="B27" s="3"/>
      <c r="C27" s="3" t="s">
        <v>20</v>
      </c>
      <c r="D27" s="3">
        <v>1.3342446391437006</v>
      </c>
      <c r="E27" s="5"/>
      <c r="F27" s="5"/>
      <c r="G27" s="5" t="s">
        <v>20</v>
      </c>
      <c r="H27" s="5"/>
    </row>
    <row r="28" spans="1:11" x14ac:dyDescent="0.25">
      <c r="A28" s="3"/>
      <c r="B28" s="3"/>
      <c r="C28" s="3" t="s">
        <v>0</v>
      </c>
      <c r="D28" s="3">
        <v>0.5</v>
      </c>
      <c r="E28" s="5"/>
      <c r="F28" s="5"/>
      <c r="G28" s="5" t="s">
        <v>0</v>
      </c>
      <c r="H28" s="5"/>
    </row>
    <row r="29" spans="1:11" x14ac:dyDescent="0.25">
      <c r="A29" s="3"/>
      <c r="B29" s="3"/>
      <c r="C29" s="3" t="s">
        <v>8</v>
      </c>
      <c r="D29" s="3">
        <v>21.839609961178041</v>
      </c>
      <c r="E29" s="5"/>
      <c r="F29" s="5"/>
      <c r="G29" s="5" t="s">
        <v>8</v>
      </c>
      <c r="H29" s="5"/>
    </row>
    <row r="30" spans="1:11" x14ac:dyDescent="0.25">
      <c r="A30" s="3"/>
      <c r="B30" s="3"/>
      <c r="C30" s="3" t="s">
        <v>9</v>
      </c>
      <c r="D30" s="3">
        <v>0</v>
      </c>
      <c r="E30" s="5"/>
      <c r="F30" s="5"/>
      <c r="G30" s="5" t="s">
        <v>9</v>
      </c>
      <c r="H30" s="5"/>
    </row>
    <row r="31" spans="1:11" x14ac:dyDescent="0.25">
      <c r="A31" s="3"/>
      <c r="B31" s="3"/>
      <c r="C31" s="3" t="s">
        <v>10</v>
      </c>
      <c r="D31" s="3">
        <v>0</v>
      </c>
      <c r="E31" s="5"/>
      <c r="F31" s="5"/>
      <c r="G31" s="5" t="s">
        <v>10</v>
      </c>
      <c r="H31" s="5"/>
    </row>
    <row r="32" spans="1:11" x14ac:dyDescent="0.25">
      <c r="A32" s="3"/>
      <c r="B32" s="3"/>
      <c r="C32" s="3" t="s">
        <v>11</v>
      </c>
      <c r="D32" s="3">
        <v>0</v>
      </c>
      <c r="E32" s="5"/>
      <c r="F32" s="5"/>
      <c r="G32" s="5" t="s">
        <v>11</v>
      </c>
      <c r="H32" s="5"/>
    </row>
    <row r="33" spans="1:8" x14ac:dyDescent="0.25">
      <c r="A33" s="3"/>
      <c r="B33" s="3"/>
      <c r="C33" s="3" t="s">
        <v>12</v>
      </c>
      <c r="D33" s="3">
        <v>0</v>
      </c>
      <c r="E33" s="5"/>
      <c r="F33" s="5"/>
      <c r="G33" s="5" t="s">
        <v>12</v>
      </c>
      <c r="H33" s="5"/>
    </row>
    <row r="34" spans="1:8" x14ac:dyDescent="0.25">
      <c r="A34" s="3"/>
      <c r="B34" s="3"/>
      <c r="C34" s="3" t="s">
        <v>21</v>
      </c>
      <c r="D34" s="3">
        <v>0.5</v>
      </c>
      <c r="E34" s="5"/>
      <c r="F34" s="5"/>
      <c r="G34" s="5" t="s">
        <v>21</v>
      </c>
      <c r="H34" s="5"/>
    </row>
    <row r="35" spans="1:8" x14ac:dyDescent="0.25">
      <c r="A35" s="3"/>
      <c r="B35" s="3"/>
      <c r="C35" s="3" t="s">
        <v>22</v>
      </c>
      <c r="D35" s="3">
        <v>0</v>
      </c>
      <c r="E35" s="5"/>
      <c r="F35" s="5"/>
      <c r="G35" s="5" t="s">
        <v>22</v>
      </c>
      <c r="H35" s="5"/>
    </row>
    <row r="36" spans="1:8" x14ac:dyDescent="0.25">
      <c r="A36" s="3"/>
      <c r="B36" s="3"/>
      <c r="C36" s="3" t="s">
        <v>23</v>
      </c>
      <c r="D36" s="3">
        <v>0</v>
      </c>
      <c r="E36" s="5"/>
      <c r="F36" s="5"/>
      <c r="G36" s="5" t="s">
        <v>23</v>
      </c>
      <c r="H36" s="5"/>
    </row>
    <row r="37" spans="1:8" x14ac:dyDescent="0.25">
      <c r="A37" s="3"/>
      <c r="B37" s="3"/>
      <c r="C37" s="3" t="s">
        <v>24</v>
      </c>
      <c r="D37" s="3">
        <v>0</v>
      </c>
      <c r="E37" s="5"/>
      <c r="F37" s="5"/>
      <c r="G37" s="5" t="s">
        <v>24</v>
      </c>
      <c r="H37" s="5"/>
    </row>
  </sheetData>
  <mergeCells count="11">
    <mergeCell ref="A20:D20"/>
    <mergeCell ref="E20:H20"/>
    <mergeCell ref="F9:H9"/>
    <mergeCell ref="F10:H10"/>
    <mergeCell ref="F11:H11"/>
    <mergeCell ref="F12:H12"/>
    <mergeCell ref="F13:H13"/>
    <mergeCell ref="G15:H15"/>
    <mergeCell ref="G16:H16"/>
    <mergeCell ref="G17:H17"/>
    <mergeCell ref="G18:H18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допустимости 1</vt:lpstr>
      <vt:lpstr>Отчет о допустимости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2022-12-08T10:00:30Z</dcterms:modified>
</cp:coreProperties>
</file>