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liyas\OneDrive\Рабочий стол\"/>
    </mc:Choice>
  </mc:AlternateContent>
  <xr:revisionPtr revIDLastSave="0" documentId="13_ncr:1_{4EDE945E-0BA3-4B47-A88A-8377D78F6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График отпусков 2022 год" sheetId="1" r:id="rId1"/>
    <sheet name="Праздники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P5" i="1" l="1"/>
  <c r="AD4" i="1"/>
  <c r="AC5" i="1"/>
  <c r="AC6" i="1"/>
  <c r="AC7" i="1"/>
  <c r="AC8" i="1"/>
  <c r="AC9" i="1"/>
  <c r="AC10" i="1"/>
  <c r="AC11" i="1"/>
  <c r="AC4" i="1"/>
  <c r="AB10" i="1"/>
  <c r="AB4" i="1"/>
  <c r="H8" i="1" l="1"/>
  <c r="H9" i="1"/>
  <c r="H11" i="1"/>
  <c r="U11" i="1"/>
  <c r="V11" i="1" s="1"/>
  <c r="S11" i="1"/>
  <c r="O11" i="1"/>
  <c r="U10" i="1"/>
  <c r="V10" i="1" s="1"/>
  <c r="S10" i="1"/>
  <c r="O10" i="1"/>
  <c r="U9" i="1"/>
  <c r="V9" i="1" s="1"/>
  <c r="S9" i="1"/>
  <c r="O9" i="1"/>
  <c r="U8" i="1"/>
  <c r="V8" i="1" s="1"/>
  <c r="S8" i="1"/>
  <c r="O8" i="1"/>
  <c r="U7" i="1"/>
  <c r="V7" i="1" s="1"/>
  <c r="S7" i="1"/>
  <c r="O7" i="1"/>
  <c r="U6" i="1"/>
  <c r="V6" i="1" s="1"/>
  <c r="S6" i="1"/>
  <c r="O6" i="1"/>
  <c r="U5" i="1"/>
  <c r="V5" i="1" s="1"/>
  <c r="S5" i="1"/>
  <c r="O5" i="1"/>
  <c r="U4" i="1"/>
  <c r="V4" i="1" s="1"/>
  <c r="S4" i="1"/>
  <c r="O4" i="1"/>
  <c r="D5" i="1"/>
  <c r="D6" i="1"/>
  <c r="D7" i="1"/>
  <c r="D8" i="1"/>
  <c r="D9" i="1"/>
  <c r="D10" i="1"/>
  <c r="D11" i="1"/>
  <c r="K11" i="1"/>
  <c r="AB11" i="1" s="1"/>
  <c r="K10" i="1"/>
  <c r="K9" i="1"/>
  <c r="AB9" i="1" s="1"/>
  <c r="K8" i="1"/>
  <c r="AB8" i="1" s="1"/>
  <c r="K7" i="1"/>
  <c r="AB7" i="1" s="1"/>
  <c r="K6" i="1"/>
  <c r="AB6" i="1" s="1"/>
  <c r="K5" i="1"/>
  <c r="AB5" i="1" s="1"/>
  <c r="K4" i="1"/>
  <c r="G11" i="1"/>
  <c r="AA11" i="1" s="1"/>
  <c r="G10" i="1"/>
  <c r="AA10" i="1" s="1"/>
  <c r="G9" i="1"/>
  <c r="AA9" i="1" s="1"/>
  <c r="G8" i="1"/>
  <c r="AA8" i="1" s="1"/>
  <c r="G7" i="1"/>
  <c r="AA7" i="1" s="1"/>
  <c r="G6" i="1"/>
  <c r="AA6" i="1" s="1"/>
  <c r="G5" i="1"/>
  <c r="AA5" i="1" s="1"/>
  <c r="G4" i="1"/>
  <c r="AA4" i="1" s="1"/>
  <c r="D4" i="1"/>
  <c r="C11" i="1"/>
  <c r="C10" i="1"/>
  <c r="C9" i="1"/>
  <c r="C8" i="1"/>
  <c r="C7" i="1"/>
  <c r="C6" i="1"/>
  <c r="C5" i="1"/>
  <c r="C4" i="1"/>
  <c r="L11" i="1" l="1"/>
  <c r="P11" i="1" s="1"/>
  <c r="L8" i="1"/>
  <c r="L9" i="1"/>
  <c r="P9" i="1" s="1"/>
  <c r="H6" i="1"/>
  <c r="L6" i="1" s="1"/>
  <c r="P6" i="1" s="1"/>
  <c r="H10" i="1"/>
  <c r="L10" i="1" s="1"/>
  <c r="P10" i="1" s="1"/>
  <c r="H7" i="1"/>
  <c r="H5" i="1"/>
  <c r="L5" i="1" s="1"/>
  <c r="H4" i="1"/>
  <c r="L4" i="1" s="1"/>
  <c r="P4" i="1" s="1"/>
  <c r="P8" i="1"/>
  <c r="L7" i="1" l="1"/>
  <c r="P7" i="1" s="1"/>
</calcChain>
</file>

<file path=xl/sharedStrings.xml><?xml version="1.0" encoding="utf-8"?>
<sst xmlns="http://schemas.openxmlformats.org/spreadsheetml/2006/main" count="36" uniqueCount="36">
  <si>
    <t>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</si>
  <si>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</si>
  <si>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</si>
  <si>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</si>
  <si>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</si>
  <si>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</si>
  <si>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</si>
  <si>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</si>
  <si>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</si>
  <si>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</si>
  <si>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</si>
  <si>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</si>
  <si>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Столбец3</t>
  </si>
  <si>
    <t>Дата начала3</t>
  </si>
  <si>
    <t>Продолжительность3, дней</t>
  </si>
  <si>
    <t>Дата конца3</t>
  </si>
  <si>
    <t>Столбец4</t>
  </si>
  <si>
    <t>Дата начала4</t>
  </si>
  <si>
    <t>Продолжительность4, дней</t>
  </si>
  <si>
    <t>Дата конца4</t>
  </si>
  <si>
    <t>Положено за год</t>
  </si>
  <si>
    <t>Израсходовано</t>
  </si>
  <si>
    <t>Осталось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</si>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</sst>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rgb="FFA6A6A6"/>
      <name val="Times New Roman"/>
      <family val="1"/>
      <charset val="204"/>
    </font>
    <font>
      <sz val="8"/>
      <color rgb="FFA6A6A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right"/>
    </xf>
    <xf numFmtId="0" fontId="8" fillId="0" borderId="0" xfId="0" applyFont="1"/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Обычный" xfId="0" builtinId="0"/>
    <cellStyle name="Обычный 2" xfId="1" xr:uid="{DE372A3F-5147-4876-95B6-5F41D55DC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2022 год'!$D$3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910-B98C-958ED1FDC7BB}"/>
            </c:ext>
          </c:extLst>
        </c:ser>
        <c:ser>
          <c:idx val="1"/>
          <c:order val="1"/>
          <c:tx>
            <c:strRef>
              <c:f>'График отпусков 2022 год'!$F$3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год'!$AA$4:$AA$11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A-4910-B98C-958ED1FDC7BB}"/>
            </c:ext>
          </c:extLst>
        </c:ser>
        <c:ser>
          <c:idx val="2"/>
          <c:order val="2"/>
          <c:tx>
            <c:strRef>
              <c:f>'График отпусков 2022 год'!$H$3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год'!$H$4:$H$11</c:f>
              <c:numCache>
                <c:formatCode>General</c:formatCode>
                <c:ptCount val="8"/>
                <c:pt idx="0">
                  <c:v>36</c:v>
                </c:pt>
                <c:pt idx="1">
                  <c:v>36</c:v>
                </c:pt>
                <c:pt idx="2">
                  <c:v>28</c:v>
                </c:pt>
                <c:pt idx="3">
                  <c:v>23</c:v>
                </c:pt>
                <c:pt idx="4">
                  <c:v>33</c:v>
                </c:pt>
                <c:pt idx="5">
                  <c:v>31</c:v>
                </c:pt>
                <c:pt idx="6">
                  <c:v>28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A-4910-B98C-958ED1FDC7BB}"/>
            </c:ext>
          </c:extLst>
        </c:ser>
        <c:ser>
          <c:idx val="3"/>
          <c:order val="3"/>
          <c:tx>
            <c:strRef>
              <c:f>'График отпусков 2022 год'!$J$3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год'!$AB$4:$AB$11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A-4910-B98C-958ED1FDC7BB}"/>
            </c:ext>
          </c:extLst>
        </c:ser>
        <c:ser>
          <c:idx val="4"/>
          <c:order val="4"/>
          <c:tx>
            <c:strRef>
              <c:f>'График отпусков 2022 год'!$L$3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год'!$L$4:$L$11</c:f>
              <c:numCache>
                <c:formatCode>General</c:formatCode>
                <c:ptCount val="8"/>
                <c:pt idx="0">
                  <c:v>136</c:v>
                </c:pt>
                <c:pt idx="1">
                  <c:v>134</c:v>
                </c:pt>
                <c:pt idx="2">
                  <c:v>132</c:v>
                </c:pt>
                <c:pt idx="3">
                  <c:v>133</c:v>
                </c:pt>
                <c:pt idx="4">
                  <c:v>126</c:v>
                </c:pt>
                <c:pt idx="5">
                  <c:v>134</c:v>
                </c:pt>
                <c:pt idx="6">
                  <c:v>135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A-4910-B98C-958ED1FDC7BB}"/>
            </c:ext>
          </c:extLst>
        </c:ser>
        <c:ser>
          <c:idx val="5"/>
          <c:order val="5"/>
          <c:tx>
            <c:strRef>
              <c:f>'График отпусков 2022 год'!$N$3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год'!$AC$4:$AC$11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A-4910-B98C-958ED1FDC7BB}"/>
            </c:ext>
          </c:extLst>
        </c:ser>
        <c:ser>
          <c:idx val="6"/>
          <c:order val="6"/>
          <c:tx>
            <c:strRef>
              <c:f>'График отпусков 2022 год'!$P$3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год'!$P$4:$P$11</c:f>
              <c:numCache>
                <c:formatCode>General</c:formatCode>
                <c:ptCount val="8"/>
                <c:pt idx="0">
                  <c:v>109</c:v>
                </c:pt>
                <c:pt idx="1">
                  <c:v>109</c:v>
                </c:pt>
                <c:pt idx="2">
                  <c:v>112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A-4910-B98C-958ED1FDC7BB}"/>
            </c:ext>
          </c:extLst>
        </c:ser>
        <c:ser>
          <c:idx val="7"/>
          <c:order val="7"/>
          <c:tx>
            <c:strRef>
              <c:f>'График отпусков 2022 год'!$R$3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год'!$AD$4:$AD$11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A-4910-B98C-958ED1FD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400373</xdr:colOff>
      <xdr:row>16</xdr:row>
      <xdr:rowOff>103322</xdr:rowOff>
    </xdr:from>
    <xdr:to>
      <xdr:col>20</xdr:col>
      <xdr:colOff>497984</xdr:colOff>
      <xdr:row>31</xdr:row>
      <xdr:rowOff>36339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41809A2-CF5C-4F94-A39B-DF39E7C02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zoomScale="59" zoomScaleNormal="59" workbookViewId="0">
      <selection activeCell="M15" sqref="M15"/>
    </sheetView>
  </sheetViews>
  <sheetFormatPr defaultRowHeight="14.4" x14ac:dyDescent="0.3"/>
  <cols>
    <col min="1" max="1" width="17.44140625" customWidth="1"/>
    <col min="2" max="2" width="20.21875" customWidth="1"/>
    <col min="3" max="3" width="13.33203125" customWidth="1"/>
    <col min="5" max="6" width="11.6640625" customWidth="1"/>
    <col min="7" max="7" width="12.33203125" customWidth="1"/>
    <col min="8" max="8" width="10.44140625" customWidth="1"/>
    <col min="9" max="9" width="13.33203125" customWidth="1"/>
    <col min="10" max="10" width="12.77734375" customWidth="1"/>
    <col min="11" max="11" width="12.88671875" customWidth="1"/>
    <col min="12" max="12" width="13.109375" customWidth="1"/>
    <col min="13" max="13" width="15.88671875" customWidth="1"/>
    <col min="14" max="14" width="13.6640625" customWidth="1"/>
    <col min="15" max="15" width="13.44140625" customWidth="1"/>
    <col min="16" max="16" width="12" customWidth="1"/>
    <col min="17" max="17" width="12.6640625" customWidth="1"/>
    <col min="18" max="18" width="12.77734375" customWidth="1"/>
    <col min="19" max="19" width="11.77734375" customWidth="1"/>
    <col min="23" max="23" width="3.21875" customWidth="1"/>
    <col min="24" max="24" width="5.109375" customWidth="1"/>
    <col min="25" max="25" width="3" customWidth="1"/>
    <col min="26" max="26" width="3.77734375" customWidth="1"/>
  </cols>
  <sheetData>
    <row r="1" spans="1:32" ht="15.6" x14ac:dyDescent="0.3">
      <c r="A1" s="1">
        <v>44562</v>
      </c>
      <c r="B1" s="4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1:32" ht="46.8" x14ac:dyDescent="0.3">
      <c r="A3" s="2" t="s">
        <v>1</v>
      </c>
      <c r="B3" s="2" t="s">
        <v>2</v>
      </c>
      <c r="C3" s="6" t="s">
        <v>3</v>
      </c>
      <c r="D3" s="8" t="s">
        <v>4</v>
      </c>
      <c r="E3" s="10" t="s">
        <v>5</v>
      </c>
      <c r="F3" s="10" t="s">
        <v>6</v>
      </c>
      <c r="G3" s="10" t="s">
        <v>7</v>
      </c>
      <c r="H3" s="8" t="s">
        <v>8</v>
      </c>
      <c r="I3" s="10" t="s">
        <v>9</v>
      </c>
      <c r="J3" s="10" t="s">
        <v>10</v>
      </c>
      <c r="K3" s="10" t="s">
        <v>11</v>
      </c>
      <c r="L3" s="8" t="s">
        <v>12</v>
      </c>
      <c r="M3" s="10" t="s">
        <v>13</v>
      </c>
      <c r="N3" s="10" t="s">
        <v>14</v>
      </c>
      <c r="O3" s="10" t="s">
        <v>15</v>
      </c>
      <c r="P3" s="8" t="s">
        <v>16</v>
      </c>
      <c r="Q3" s="10" t="s">
        <v>17</v>
      </c>
      <c r="R3" s="10" t="s">
        <v>18</v>
      </c>
      <c r="S3" s="10" t="s">
        <v>19</v>
      </c>
      <c r="T3" s="14" t="s">
        <v>20</v>
      </c>
      <c r="U3" s="14" t="s">
        <v>21</v>
      </c>
      <c r="V3" s="17" t="s">
        <v>22</v>
      </c>
      <c r="W3" s="22"/>
      <c r="X3" s="22"/>
      <c r="Y3" s="22"/>
      <c r="Z3" s="22"/>
      <c r="AA3" s="23" t="s">
        <v>23</v>
      </c>
      <c r="AB3" s="24" t="s">
        <v>24</v>
      </c>
      <c r="AC3" s="24" t="s">
        <v>25</v>
      </c>
      <c r="AD3" s="24" t="s">
        <v>26</v>
      </c>
      <c r="AE3" s="22"/>
      <c r="AF3" s="22"/>
    </row>
    <row r="4" spans="1:32" ht="15.6" x14ac:dyDescent="0.3">
      <c r="A4" s="3" t="s">
        <v>27</v>
      </c>
      <c r="B4" s="5"/>
      <c r="C4" s="7">
        <f t="shared" ref="C4:C11" si="0">$A$1</f>
        <v>44562</v>
      </c>
      <c r="D4" s="9">
        <f t="shared" ref="D4:D11" si="1">IF(MONTH(E4)&gt;2,E4-C4+2,E4-C4+1)</f>
        <v>2</v>
      </c>
      <c r="E4" s="11">
        <v>44563</v>
      </c>
      <c r="F4" s="12">
        <v>12</v>
      </c>
      <c r="G4" s="11">
        <f t="shared" ref="G4:G11" si="2">E4+F4-1</f>
        <v>44574</v>
      </c>
      <c r="H4" s="12">
        <f>IF(AND(I4-$C4&gt;0,'График отпусков 2022 год'!$F4&gt;0),I4-$C4-D4-('График отпусков 2022 год'!$G4-'График отпусков 2022 год'!$E4),"")</f>
        <v>36</v>
      </c>
      <c r="I4" s="11">
        <v>44611</v>
      </c>
      <c r="J4" s="12">
        <v>10</v>
      </c>
      <c r="K4" s="11">
        <f t="shared" ref="K4:K11" si="3">I4+J4-1</f>
        <v>44620</v>
      </c>
      <c r="L4" s="12">
        <f>IF(AND(M4-$C4&gt;0,'График отпусков 2022 год'!$F4&gt;0,'График отпусков 2022 год'!$J4&gt;0),M4-$C4-$D4-('График отпусков 2022 год'!$G4-'График отпусков 2022 год'!$E4)-$H4-('График отпусков 2022 год'!$K4-'График отпусков 2022 год'!$I4)-1,"")</f>
        <v>136</v>
      </c>
      <c r="M4" s="11">
        <v>44757</v>
      </c>
      <c r="N4" s="12">
        <v>5</v>
      </c>
      <c r="O4" s="11">
        <f t="shared" ref="O4:O11" si="4">M4+N4-1</f>
        <v>44761</v>
      </c>
      <c r="P4" s="12">
        <f>IF(AND(Q4-$C4&gt;0,'График отпусков 2022 год'!$F4&gt;0,'График отпусков 2022 год'!$J4&gt;0,'График отпусков 2022 год'!$N4&gt;0),Q4-$C4-$D4-('График отпусков 2022 год'!$G4-'График отпусков 2022 год'!$E4)-$H4-('График отпусков 2022 год'!$K4-'График отпусков 2022 год'!$I4)-L4-('График отпусков 2022 год'!$O4-'График отпусков 2022 год'!$M4)-2,"")</f>
        <v>109</v>
      </c>
      <c r="Q4" s="11">
        <v>44871</v>
      </c>
      <c r="R4" s="12">
        <v>5</v>
      </c>
      <c r="S4" s="13">
        <f t="shared" ref="S4:S11" si="5">Q4+R4-1</f>
        <v>44875</v>
      </c>
      <c r="T4" s="15">
        <v>28</v>
      </c>
      <c r="U4" s="16">
        <f>F4+J4+R4+R4</f>
        <v>32</v>
      </c>
      <c r="V4" s="18">
        <f t="shared" ref="V4:V11" si="6">T4-U4</f>
        <v>-4</v>
      </c>
      <c r="W4" s="22"/>
      <c r="X4" s="22"/>
      <c r="Y4" s="22"/>
      <c r="Z4" s="22"/>
      <c r="AA4" s="25">
        <f>IF('График отпусков 2022 год'!$G4-'График отпусков 2022 год'!$E4&gt;0,'График отпусков 2022 год'!$G4-'График отпусков 2022 год'!$E4+1,"")</f>
        <v>12</v>
      </c>
      <c r="AB4" s="26">
        <f>IF('График отпусков 2022 год'!$K4-'График отпусков 2022 год'!$I4&gt;0,'График отпусков 2022 год'!$K4-'График отпусков 2022 год'!$I4+1,"")</f>
        <v>10</v>
      </c>
      <c r="AC4" s="26">
        <f>IF('График отпусков 2022 год'!$O4-'График отпусков 2022 год'!$M4&gt;0,'График отпусков 2022 год'!$O4-'График отпусков 2022 год'!$M4+1,"")</f>
        <v>5</v>
      </c>
      <c r="AD4" s="26">
        <f>IF('График отпусков 2022 год'!$S4-'График отпусков 2022 год'!$Q4&gt;0,'График отпусков 2022 год'!$S4-'График отпусков 2022 год'!$Q4+1,"")</f>
        <v>5</v>
      </c>
      <c r="AE4" s="22"/>
      <c r="AF4" s="22"/>
    </row>
    <row r="5" spans="1:32" ht="15.6" x14ac:dyDescent="0.3">
      <c r="A5" s="3" t="s">
        <v>28</v>
      </c>
      <c r="B5" s="5"/>
      <c r="C5" s="7">
        <f t="shared" si="0"/>
        <v>44562</v>
      </c>
      <c r="D5" s="9">
        <f t="shared" si="1"/>
        <v>3</v>
      </c>
      <c r="E5" s="11">
        <v>44564</v>
      </c>
      <c r="F5" s="12">
        <v>12</v>
      </c>
      <c r="G5" s="11">
        <f t="shared" si="2"/>
        <v>44575</v>
      </c>
      <c r="H5" s="12">
        <f>IF(AND(I5-$C5&gt;0,'График отпусков 2022 год'!$F5&gt;0),I5-$C5-D5-('График отпусков 2022 год'!$G5-'График отпусков 2022 год'!$E5),"")</f>
        <v>36</v>
      </c>
      <c r="I5" s="11">
        <v>44612</v>
      </c>
      <c r="J5" s="12">
        <v>12</v>
      </c>
      <c r="K5" s="11">
        <f t="shared" si="3"/>
        <v>44623</v>
      </c>
      <c r="L5" s="12">
        <f>IF(AND(M5-$C5&gt;0,'График отпусков 2022 год'!$F5&gt;0,'График отпусков 2022 год'!$J5&gt;0),M5-$C5-$D5-('График отпусков 2022 год'!$G5-'График отпусков 2022 год'!$E5)-$H5-('График отпусков 2022 год'!$K5-'График отпусков 2022 год'!$I5)-1,"")</f>
        <v>134</v>
      </c>
      <c r="M5" s="11">
        <v>44758</v>
      </c>
      <c r="N5" s="12">
        <v>5</v>
      </c>
      <c r="O5" s="11">
        <f t="shared" si="4"/>
        <v>44762</v>
      </c>
      <c r="P5" s="12">
        <f>IF(AND(Q5-$C5&gt;0,'График отпусков 2022 год'!$F5&gt;0,'График отпусков 2022 год'!$J5&gt;0,'График отпусков 2022 год'!$N5&gt;0),Q5-$C5-$D5-('График отпусков 2022 год'!$G5-'График отпусков 2022 год'!$E5)-$H5-('График отпусков 2022 год'!$K5-'График отпусков 2022 год'!$I5)-L5-('График отпусков 2022 год'!$O5-'График отпусков 2022 год'!$M5)-2,"")</f>
        <v>109</v>
      </c>
      <c r="Q5" s="11">
        <v>44872</v>
      </c>
      <c r="R5" s="12">
        <v>6</v>
      </c>
      <c r="S5" s="13">
        <f t="shared" si="5"/>
        <v>44877</v>
      </c>
      <c r="T5" s="15">
        <v>28</v>
      </c>
      <c r="U5" s="16">
        <f t="shared" ref="U5:U11" si="7">F5+J5+N5+R5</f>
        <v>35</v>
      </c>
      <c r="V5" s="19">
        <f>T5-U5</f>
        <v>-7</v>
      </c>
      <c r="W5" s="22"/>
      <c r="X5" s="22"/>
      <c r="Y5" s="22"/>
      <c r="Z5" s="22"/>
      <c r="AA5" s="25">
        <f>IF('График отпусков 2022 год'!$G5-'График отпусков 2022 год'!$E5&gt;0,'График отпусков 2022 год'!$G5-'График отпусков 2022 год'!$E5+1,"")</f>
        <v>12</v>
      </c>
      <c r="AB5" s="26">
        <f>IF('График отпусков 2022 год'!$K5-'График отпусков 2022 год'!$I5&gt;0,'График отпусков 2022 год'!$K5-'График отпусков 2022 год'!$I5+1,"")</f>
        <v>12</v>
      </c>
      <c r="AC5" s="26">
        <f>IF('График отпусков 2022 год'!$O5-'График отпусков 2022 год'!$M5&gt;0,'График отпусков 2022 год'!$O5-'График отпусков 2022 год'!$M5+1,"")</f>
        <v>5</v>
      </c>
      <c r="AD5" s="26">
        <f>IF('График отпусков 2022 год'!$S5-'График отпусков 2022 год'!$Q5&gt;0,'График отпусков 2022 год'!$S5-'График отпусков 2022 год'!$Q5+1,"")</f>
        <v>6</v>
      </c>
      <c r="AE5" s="22"/>
      <c r="AF5" s="22"/>
    </row>
    <row r="6" spans="1:32" ht="15.6" x14ac:dyDescent="0.3">
      <c r="A6" s="3" t="s">
        <v>29</v>
      </c>
      <c r="B6" s="5"/>
      <c r="C6" s="7">
        <f t="shared" si="0"/>
        <v>44562</v>
      </c>
      <c r="D6" s="9">
        <f t="shared" si="1"/>
        <v>4</v>
      </c>
      <c r="E6" s="11">
        <v>44565</v>
      </c>
      <c r="F6" s="12">
        <v>20</v>
      </c>
      <c r="G6" s="11">
        <f t="shared" si="2"/>
        <v>44584</v>
      </c>
      <c r="H6" s="12">
        <f>IF(AND(I6-$C6&gt;0,'График отпусков 2022 год'!$F6&gt;0),I6-$C6-D6-('График отпусков 2022 год'!$G6-'График отпусков 2022 год'!$E6),"")</f>
        <v>28</v>
      </c>
      <c r="I6" s="11">
        <v>44613</v>
      </c>
      <c r="J6" s="12">
        <v>14</v>
      </c>
      <c r="K6" s="11">
        <f t="shared" si="3"/>
        <v>44626</v>
      </c>
      <c r="L6" s="12">
        <f>IF(AND(M6-$C6&gt;0,'График отпусков 2022 год'!$F6&gt;0,'График отпусков 2022 год'!$J6&gt;0),M6-$C6-$D6-('График отпусков 2022 год'!$G6-'График отпусков 2022 год'!$E6)-$H6-('График отпусков 2022 год'!$K6-'График отпусков 2022 год'!$I6)-1,"")</f>
        <v>132</v>
      </c>
      <c r="M6" s="11">
        <v>44759</v>
      </c>
      <c r="N6" s="12">
        <v>2</v>
      </c>
      <c r="O6" s="11">
        <f t="shared" si="4"/>
        <v>44760</v>
      </c>
      <c r="P6" s="12">
        <f>IF(AND(Q6-$C6&gt;0,'График отпусков 2022 год'!$F6&gt;0,'График отпусков 2022 год'!$J6&gt;0,'График отпусков 2022 год'!$N6&gt;0),Q6-$C6-$D6-('График отпусков 2022 год'!$G6-'График отпусков 2022 год'!$E6)-$H6-('График отпусков 2022 год'!$K6-'График отпусков 2022 год'!$I6)-L6-('График отпусков 2022 год'!$O6-'График отпусков 2022 год'!$M6)-2,"")</f>
        <v>112</v>
      </c>
      <c r="Q6" s="11">
        <v>44873</v>
      </c>
      <c r="R6" s="12">
        <v>2</v>
      </c>
      <c r="S6" s="13">
        <f t="shared" si="5"/>
        <v>44874</v>
      </c>
      <c r="T6" s="15">
        <v>28</v>
      </c>
      <c r="U6" s="16">
        <f t="shared" si="7"/>
        <v>38</v>
      </c>
      <c r="V6" s="19">
        <f t="shared" si="6"/>
        <v>-10</v>
      </c>
      <c r="W6" s="22"/>
      <c r="X6" s="22"/>
      <c r="Y6" s="22"/>
      <c r="Z6" s="22"/>
      <c r="AA6" s="25">
        <f>IF('График отпусков 2022 год'!$G6-'График отпусков 2022 год'!$E6&gt;0,'График отпусков 2022 год'!$G6-'График отпусков 2022 год'!$E6+1,"")</f>
        <v>20</v>
      </c>
      <c r="AB6" s="26">
        <f>IF('График отпусков 2022 год'!$K6-'График отпусков 2022 год'!$I6&gt;0,'График отпусков 2022 год'!$K6-'График отпусков 2022 год'!$I6+1,"")</f>
        <v>14</v>
      </c>
      <c r="AC6" s="26">
        <f>IF('График отпусков 2022 год'!$O6-'График отпусков 2022 год'!$M6&gt;0,'График отпусков 2022 год'!$O6-'График отпусков 2022 год'!$M6+1,"")</f>
        <v>2</v>
      </c>
      <c r="AD6" s="26">
        <f>IF('График отпусков 2022 год'!$S6-'График отпусков 2022 год'!$Q6&gt;0,'График отпусков 2022 год'!$S6-'График отпусков 2022 год'!$Q6+1,"")</f>
        <v>2</v>
      </c>
      <c r="AE6" s="22"/>
      <c r="AF6" s="22"/>
    </row>
    <row r="7" spans="1:32" ht="15.6" x14ac:dyDescent="0.3">
      <c r="A7" s="3" t="s">
        <v>30</v>
      </c>
      <c r="B7" s="5"/>
      <c r="C7" s="7">
        <f t="shared" si="0"/>
        <v>44562</v>
      </c>
      <c r="D7" s="9">
        <f t="shared" si="1"/>
        <v>5</v>
      </c>
      <c r="E7" s="11">
        <v>44566</v>
      </c>
      <c r="F7" s="12">
        <v>25</v>
      </c>
      <c r="G7" s="11">
        <f t="shared" si="2"/>
        <v>44590</v>
      </c>
      <c r="H7" s="12">
        <f>IF(AND(I7-$C7&gt;0,'График отпусков 2022 год'!$F7&gt;0),I7-$C7-D7-('График отпусков 2022 год'!$G7-'График отпусков 2022 год'!$E7),"")</f>
        <v>23</v>
      </c>
      <c r="I7" s="11">
        <v>44614</v>
      </c>
      <c r="J7" s="12">
        <v>13</v>
      </c>
      <c r="K7" s="11">
        <f t="shared" si="3"/>
        <v>44626</v>
      </c>
      <c r="L7" s="12">
        <f>IF(AND(M7-$C7&gt;0,'График отпусков 2022 год'!$F7&gt;0,'График отпусков 2022 год'!$J7&gt;0),M7-$C7-$D7-('График отпусков 2022 год'!$G7-'График отпусков 2022 год'!$E7)-$H7-('График отпусков 2022 год'!$K7-'График отпусков 2022 год'!$I7)-1,"")</f>
        <v>133</v>
      </c>
      <c r="M7" s="11">
        <v>44760</v>
      </c>
      <c r="N7" s="12">
        <v>4</v>
      </c>
      <c r="O7" s="11">
        <f t="shared" si="4"/>
        <v>44763</v>
      </c>
      <c r="P7" s="12">
        <f>IF(AND(Q7-$C7&gt;0,'График отпусков 2022 год'!$F7&gt;0,'График отпусков 2022 год'!$J7&gt;0,'График отпусков 2022 год'!$N7&gt;0),Q7-$C7-$D7-('График отпусков 2022 год'!$G7-'График отпусков 2022 год'!$E7)-$H7-('График отпусков 2022 год'!$K7-'График отпусков 2022 год'!$I7)-L7-('График отпусков 2022 год'!$O7-'График отпусков 2022 год'!$M7)-2,"")</f>
        <v>110</v>
      </c>
      <c r="Q7" s="11">
        <v>44874</v>
      </c>
      <c r="R7" s="12">
        <v>6</v>
      </c>
      <c r="S7" s="13">
        <f t="shared" si="5"/>
        <v>44879</v>
      </c>
      <c r="T7" s="15">
        <v>28</v>
      </c>
      <c r="U7" s="16">
        <f t="shared" si="7"/>
        <v>48</v>
      </c>
      <c r="V7" s="19">
        <f t="shared" si="6"/>
        <v>-20</v>
      </c>
      <c r="W7" s="22"/>
      <c r="X7" s="22"/>
      <c r="Y7" s="22"/>
      <c r="Z7" s="22"/>
      <c r="AA7" s="25">
        <f>IF('График отпусков 2022 год'!$G7-'График отпусков 2022 год'!$E7&gt;0,'График отпусков 2022 год'!$G7-'График отпусков 2022 год'!$E7+1,"")</f>
        <v>25</v>
      </c>
      <c r="AB7" s="26">
        <f>IF('График отпусков 2022 год'!$K7-'График отпусков 2022 год'!$I7&gt;0,'График отпусков 2022 год'!$K7-'График отпусков 2022 год'!$I7+1,"")</f>
        <v>13</v>
      </c>
      <c r="AC7" s="26">
        <f>IF('График отпусков 2022 год'!$O7-'График отпусков 2022 год'!$M7&gt;0,'График отпусков 2022 год'!$O7-'График отпусков 2022 год'!$M7+1,"")</f>
        <v>4</v>
      </c>
      <c r="AD7" s="26">
        <f>IF('График отпусков 2022 год'!$S7-'График отпусков 2022 год'!$Q7&gt;0,'График отпусков 2022 год'!$S7-'График отпусков 2022 год'!$Q7+1,"")</f>
        <v>6</v>
      </c>
      <c r="AE7" s="22"/>
      <c r="AF7" s="22"/>
    </row>
    <row r="8" spans="1:32" ht="15.6" x14ac:dyDescent="0.3">
      <c r="A8" s="3" t="s">
        <v>31</v>
      </c>
      <c r="B8" s="5"/>
      <c r="C8" s="7">
        <f t="shared" si="0"/>
        <v>44562</v>
      </c>
      <c r="D8" s="9">
        <f t="shared" si="1"/>
        <v>6</v>
      </c>
      <c r="E8" s="11">
        <v>44567</v>
      </c>
      <c r="F8" s="12">
        <v>15</v>
      </c>
      <c r="G8" s="11">
        <f t="shared" si="2"/>
        <v>44581</v>
      </c>
      <c r="H8" s="12">
        <f>IF(AND(I8-$C8&gt;0,'График отпусков 2022 год'!$F8&gt;0),I8-$C8-D8-('График отпусков 2022 год'!$G8-'График отпусков 2022 год'!$E8),"")</f>
        <v>33</v>
      </c>
      <c r="I8" s="11">
        <v>44615</v>
      </c>
      <c r="J8" s="12">
        <v>20</v>
      </c>
      <c r="K8" s="11">
        <f t="shared" si="3"/>
        <v>44634</v>
      </c>
      <c r="L8" s="12">
        <f>IF(AND(M8-$C8&gt;0,'График отпусков 2022 год'!$F8&gt;0,'График отпусков 2022 год'!$J8&gt;0),M8-$C8-$D8-('График отпусков 2022 год'!$G8-'График отпусков 2022 год'!$E8)-$H8-('График отпусков 2022 год'!$K8-'График отпусков 2022 год'!$I8)-1,"")</f>
        <v>126</v>
      </c>
      <c r="M8" s="11">
        <v>44761</v>
      </c>
      <c r="N8" s="12">
        <v>4</v>
      </c>
      <c r="O8" s="11">
        <f t="shared" si="4"/>
        <v>44764</v>
      </c>
      <c r="P8" s="12">
        <f>IF(AND(Q8-$C8&gt;0,'График отпусков 2022 год'!$F8&gt;0,'График отпусков 2022 год'!$J8&gt;0,'График отпусков 2022 год'!$N8&gt;0),Q8-$C8-$D8-('График отпусков 2022 год'!$G8-'График отпусков 2022 год'!$E8)-$H8-('График отпусков 2022 год'!$K8-'График отпусков 2022 год'!$I8)-L8-('График отпусков 2022 год'!$O8-'График отпусков 2022 год'!$M8)-2,"")</f>
        <v>110</v>
      </c>
      <c r="Q8" s="11">
        <v>44875</v>
      </c>
      <c r="R8" s="12">
        <v>6</v>
      </c>
      <c r="S8" s="13">
        <f t="shared" si="5"/>
        <v>44880</v>
      </c>
      <c r="T8" s="15">
        <v>28</v>
      </c>
      <c r="U8" s="16">
        <f t="shared" si="7"/>
        <v>45</v>
      </c>
      <c r="V8" s="19">
        <f t="shared" si="6"/>
        <v>-17</v>
      </c>
      <c r="W8" s="22"/>
      <c r="X8" s="22"/>
      <c r="Y8" s="22"/>
      <c r="Z8" s="22"/>
      <c r="AA8" s="25">
        <f>IF('График отпусков 2022 год'!$G8-'График отпусков 2022 год'!$E8&gt;0,'График отпусков 2022 год'!$G8-'График отпусков 2022 год'!$E8+1,"")</f>
        <v>15</v>
      </c>
      <c r="AB8" s="26">
        <f>IF('График отпусков 2022 год'!$K8-'График отпусков 2022 год'!$I8&gt;0,'График отпусков 2022 год'!$K8-'График отпусков 2022 год'!$I8+1,"")</f>
        <v>20</v>
      </c>
      <c r="AC8" s="26">
        <f>IF('График отпусков 2022 год'!$O8-'График отпусков 2022 год'!$M8&gt;0,'График отпусков 2022 год'!$O8-'График отпусков 2022 год'!$M8+1,"")</f>
        <v>4</v>
      </c>
      <c r="AD8" s="26">
        <f>IF('График отпусков 2022 год'!$S8-'График отпусков 2022 год'!$Q8&gt;0,'График отпусков 2022 год'!$S8-'График отпусков 2022 год'!$Q8+1,"")</f>
        <v>6</v>
      </c>
      <c r="AE8" s="22"/>
      <c r="AF8" s="22"/>
    </row>
    <row r="9" spans="1:32" ht="15.6" x14ac:dyDescent="0.3">
      <c r="A9" s="3" t="s">
        <v>32</v>
      </c>
      <c r="B9" s="5"/>
      <c r="C9" s="7">
        <f t="shared" si="0"/>
        <v>44562</v>
      </c>
      <c r="D9" s="9">
        <f t="shared" si="1"/>
        <v>7</v>
      </c>
      <c r="E9" s="11">
        <v>44568</v>
      </c>
      <c r="F9" s="12">
        <v>17</v>
      </c>
      <c r="G9" s="11">
        <f t="shared" si="2"/>
        <v>44584</v>
      </c>
      <c r="H9" s="12">
        <f>IF(AND(I9-$C9&gt;0,'График отпусков 2022 год'!$F9&gt;0),I9-$C9-D9-('График отпусков 2022 год'!$G9-'График отпусков 2022 год'!$E9),"")</f>
        <v>31</v>
      </c>
      <c r="I9" s="11">
        <v>44616</v>
      </c>
      <c r="J9" s="12">
        <v>12</v>
      </c>
      <c r="K9" s="11">
        <f t="shared" si="3"/>
        <v>44627</v>
      </c>
      <c r="L9" s="12">
        <f>IF(AND(M9-$C9&gt;0,'График отпусков 2022 год'!$F9&gt;0,'График отпусков 2022 год'!$J9&gt;0),M9-$C9-$D9-('График отпусков 2022 год'!$G9-'График отпусков 2022 год'!$E9)-$H9-('График отпусков 2022 год'!$K9-'График отпусков 2022 год'!$I9)-1,"")</f>
        <v>134</v>
      </c>
      <c r="M9" s="11">
        <v>44762</v>
      </c>
      <c r="N9" s="12">
        <v>5</v>
      </c>
      <c r="O9" s="11">
        <f t="shared" si="4"/>
        <v>44766</v>
      </c>
      <c r="P9" s="12">
        <f>IF(AND(Q9-$C9&gt;0,'График отпусков 2022 год'!$F9&gt;0,'График отпусков 2022 год'!$J9&gt;0,'График отпусков 2022 год'!$N9&gt;0),Q9-$C9-$D9-('График отпусков 2022 год'!$G9-'График отпусков 2022 год'!$E9)-$H9-('График отпусков 2022 год'!$K9-'График отпусков 2022 год'!$I9)-L9-('График отпусков 2022 год'!$O9-'График отпусков 2022 год'!$M9)-2,"")</f>
        <v>109</v>
      </c>
      <c r="Q9" s="11">
        <v>44876</v>
      </c>
      <c r="R9" s="12">
        <v>5</v>
      </c>
      <c r="S9" s="13">
        <f t="shared" si="5"/>
        <v>44880</v>
      </c>
      <c r="T9" s="15">
        <v>28</v>
      </c>
      <c r="U9" s="16">
        <f t="shared" si="7"/>
        <v>39</v>
      </c>
      <c r="V9" s="19">
        <f t="shared" si="6"/>
        <v>-11</v>
      </c>
      <c r="W9" s="22"/>
      <c r="X9" s="22"/>
      <c r="Y9" s="22"/>
      <c r="Z9" s="22"/>
      <c r="AA9" s="25">
        <f>IF('График отпусков 2022 год'!$G9-'График отпусков 2022 год'!$E9&gt;0,'График отпусков 2022 год'!$G9-'График отпусков 2022 год'!$E9+1,"")</f>
        <v>17</v>
      </c>
      <c r="AB9" s="26">
        <f>IF('График отпусков 2022 год'!$K9-'График отпусков 2022 год'!$I9&gt;0,'График отпусков 2022 год'!$K9-'График отпусков 2022 год'!$I9+1,"")</f>
        <v>12</v>
      </c>
      <c r="AC9" s="26">
        <f>IF('График отпусков 2022 год'!$O9-'График отпусков 2022 год'!$M9&gt;0,'График отпусков 2022 год'!$O9-'График отпусков 2022 год'!$M9+1,"")</f>
        <v>5</v>
      </c>
      <c r="AD9" s="26">
        <f>IF('График отпусков 2022 год'!$S9-'График отпусков 2022 год'!$Q9&gt;0,'График отпусков 2022 год'!$S9-'График отпусков 2022 год'!$Q9+1,"")</f>
        <v>5</v>
      </c>
      <c r="AE9" s="22"/>
      <c r="AF9" s="22"/>
    </row>
    <row r="10" spans="1:32" ht="15.6" x14ac:dyDescent="0.3">
      <c r="A10" s="3" t="s">
        <v>33</v>
      </c>
      <c r="B10" s="5"/>
      <c r="C10" s="7">
        <f t="shared" si="0"/>
        <v>44562</v>
      </c>
      <c r="D10" s="9">
        <f t="shared" si="1"/>
        <v>8</v>
      </c>
      <c r="E10" s="11">
        <v>44569</v>
      </c>
      <c r="F10" s="12">
        <v>20</v>
      </c>
      <c r="G10" s="11">
        <f t="shared" si="2"/>
        <v>44588</v>
      </c>
      <c r="H10" s="12">
        <f>IF(AND(I10-$C10&gt;0,'График отпусков 2022 год'!$F10&gt;0),I10-$C10-D10-('График отпусков 2022 год'!$G10-'График отпусков 2022 год'!$E10),"")</f>
        <v>28</v>
      </c>
      <c r="I10" s="11">
        <v>44617</v>
      </c>
      <c r="J10" s="12">
        <v>11</v>
      </c>
      <c r="K10" s="11">
        <f t="shared" si="3"/>
        <v>44627</v>
      </c>
      <c r="L10" s="12">
        <f>IF(AND(M10-$C10&gt;0,'График отпусков 2022 год'!$F10&gt;0,'График отпусков 2022 год'!$J10&gt;0),M10-$C10-$D10-('График отпусков 2022 год'!$G10-'График отпусков 2022 год'!$E10)-$H10-('График отпусков 2022 год'!$K10-'График отпусков 2022 год'!$I10)-1,"")</f>
        <v>135</v>
      </c>
      <c r="M10" s="11">
        <v>44763</v>
      </c>
      <c r="N10" s="12">
        <v>6</v>
      </c>
      <c r="O10" s="11">
        <f t="shared" si="4"/>
        <v>44768</v>
      </c>
      <c r="P10" s="12">
        <f>IF(AND(Q10-$C10&gt;0,'График отпусков 2022 год'!$F10&gt;0,'График отпусков 2022 год'!$J10&gt;0,'График отпусков 2022 год'!$N10&gt;0),Q10-$C10-$D10-('График отпусков 2022 год'!$G10-'График отпусков 2022 год'!$E10)-$H10-('График отпусков 2022 год'!$K10-'График отпусков 2022 год'!$I10)-L10-('График отпусков 2022 год'!$O10-'График отпусков 2022 год'!$M10)-2,"")</f>
        <v>108</v>
      </c>
      <c r="Q10" s="11">
        <v>44877</v>
      </c>
      <c r="R10" s="12">
        <v>5</v>
      </c>
      <c r="S10" s="13">
        <f t="shared" si="5"/>
        <v>44881</v>
      </c>
      <c r="T10" s="15">
        <v>28</v>
      </c>
      <c r="U10" s="16">
        <f t="shared" si="7"/>
        <v>42</v>
      </c>
      <c r="V10" s="19">
        <f t="shared" si="6"/>
        <v>-14</v>
      </c>
      <c r="W10" s="22"/>
      <c r="X10" s="22"/>
      <c r="Y10" s="22"/>
      <c r="Z10" s="22"/>
      <c r="AA10" s="25">
        <f>IF('График отпусков 2022 год'!$G10-'График отпусков 2022 год'!$E10&gt;0,'График отпусков 2022 год'!$G10-'График отпусков 2022 год'!$E10+1,"")</f>
        <v>20</v>
      </c>
      <c r="AB10" s="26">
        <f>IF('График отпусков 2022 год'!$K10-'График отпусков 2022 год'!$I10&gt;0,'График отпусков 2022 год'!$K10-'График отпусков 2022 год'!$I10+1,"")</f>
        <v>11</v>
      </c>
      <c r="AC10" s="26">
        <f>IF('График отпусков 2022 год'!$O10-'График отпусков 2022 год'!$M10&gt;0,'График отпусков 2022 год'!$O10-'График отпусков 2022 год'!$M10+1,"")</f>
        <v>6</v>
      </c>
      <c r="AD10" s="26">
        <f>IF('График отпусков 2022 год'!$S10-'График отпусков 2022 год'!$Q10&gt;0,'График отпусков 2022 год'!$S10-'График отпусков 2022 год'!$Q10+1,"")</f>
        <v>5</v>
      </c>
      <c r="AE10" s="22"/>
      <c r="AF10" s="22"/>
    </row>
    <row r="11" spans="1:32" ht="15.6" x14ac:dyDescent="0.3">
      <c r="A11" s="3" t="s">
        <v>34</v>
      </c>
      <c r="B11" s="5"/>
      <c r="C11" s="7">
        <f t="shared" si="0"/>
        <v>44562</v>
      </c>
      <c r="D11" s="9">
        <f t="shared" si="1"/>
        <v>9</v>
      </c>
      <c r="E11" s="11">
        <v>44570</v>
      </c>
      <c r="F11" s="12">
        <v>25</v>
      </c>
      <c r="G11" s="11">
        <f t="shared" si="2"/>
        <v>44594</v>
      </c>
      <c r="H11" s="12">
        <f>IF(AND(I11-$C11&gt;0,'График отпусков 2022 год'!$F11&gt;0),I11-$C11-D11-('График отпусков 2022 год'!$G11-'График отпусков 2022 год'!$E11),"")</f>
        <v>23</v>
      </c>
      <c r="I11" s="11">
        <v>44618</v>
      </c>
      <c r="J11" s="12">
        <v>13</v>
      </c>
      <c r="K11" s="11">
        <f t="shared" si="3"/>
        <v>44630</v>
      </c>
      <c r="L11" s="12">
        <f>IF(AND(M11-$C11&gt;0,'График отпусков 2022 год'!$F11&gt;0,'График отпусков 2022 год'!$J11&gt;0),M11-$C11-$D11-('График отпусков 2022 год'!$G11-'График отпусков 2022 год'!$E11)-$H11-('График отпусков 2022 год'!$K11-'График отпусков 2022 год'!$I11)-1,"")</f>
        <v>133</v>
      </c>
      <c r="M11" s="11">
        <v>44764</v>
      </c>
      <c r="N11" s="12">
        <v>5</v>
      </c>
      <c r="O11" s="11">
        <f t="shared" si="4"/>
        <v>44768</v>
      </c>
      <c r="P11" s="12">
        <f>IF(AND(Q11-$C11&gt;0,'График отпусков 2022 год'!$F11&gt;0,'График отпусков 2022 год'!$J11&gt;0,'График отпусков 2022 год'!$N11&gt;0),Q11-$C11-$D11-('График отпусков 2022 год'!$G11-'График отпусков 2022 год'!$E11)-$H11-('График отпусков 2022 год'!$K11-'График отпусков 2022 год'!$I11)-L11-('График отпусков 2022 год'!$O11-'График отпусков 2022 год'!$M11)-2,"")</f>
        <v>109</v>
      </c>
      <c r="Q11" s="11">
        <v>44878</v>
      </c>
      <c r="R11" s="12">
        <v>4</v>
      </c>
      <c r="S11" s="13">
        <f t="shared" si="5"/>
        <v>44881</v>
      </c>
      <c r="T11" s="15">
        <v>28</v>
      </c>
      <c r="U11" s="16">
        <f t="shared" si="7"/>
        <v>47</v>
      </c>
      <c r="V11" s="19">
        <f t="shared" si="6"/>
        <v>-19</v>
      </c>
      <c r="W11" s="22"/>
      <c r="X11" s="22"/>
      <c r="Y11" s="22"/>
      <c r="Z11" s="22"/>
      <c r="AA11" s="25">
        <f>IF('График отпусков 2022 год'!$G11-'График отпусков 2022 год'!$E11&gt;0,'График отпусков 2022 год'!$G11-'График отпусков 2022 год'!$E11+1,"")</f>
        <v>25</v>
      </c>
      <c r="AB11" s="26">
        <f>IF('График отпусков 2022 год'!$K11-'График отпусков 2022 год'!$I11&gt;0,'График отпусков 2022 год'!$K11-'График отпусков 2022 год'!$I11+1,"")</f>
        <v>13</v>
      </c>
      <c r="AC11" s="26">
        <f>IF('График отпусков 2022 год'!$O11-'График отпусков 2022 год'!$M11&gt;0,'График отпусков 2022 год'!$O11-'График отпусков 2022 год'!$M11+1,"")</f>
        <v>5</v>
      </c>
      <c r="AD11" s="26">
        <f>IF('График отпусков 2022 год'!$S11-'График отпусков 2022 год'!$Q11&gt;0,'График отпусков 2022 год'!$S11-'График отпусков 2022 год'!$Q11+1,"")</f>
        <v>4</v>
      </c>
      <c r="AE11" s="22"/>
      <c r="AF11" s="22"/>
    </row>
    <row r="12" spans="1:32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6"/>
      <c r="AE12" s="22"/>
      <c r="AF12" s="22"/>
    </row>
    <row r="13" spans="1:32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4108-53BC-4FD2-9713-B107796872BD}">
  <dimension ref="C1:C16"/>
  <sheetViews>
    <sheetView workbookViewId="0">
      <selection activeCell="C3" sqref="C3"/>
    </sheetView>
  </sheetViews>
  <sheetFormatPr defaultRowHeight="14.4" x14ac:dyDescent="0.3"/>
  <cols>
    <col min="3" max="3" width="12.77734375" customWidth="1"/>
  </cols>
  <sheetData>
    <row r="1" spans="3:3" ht="48" customHeight="1" x14ac:dyDescent="0.3">
      <c r="C1" s="20" t="s">
        <v>35</v>
      </c>
    </row>
    <row r="2" spans="3:3" x14ac:dyDescent="0.3">
      <c r="C2" s="20"/>
    </row>
    <row r="3" spans="3:3" x14ac:dyDescent="0.3">
      <c r="C3" s="21">
        <v>44562</v>
      </c>
    </row>
    <row r="4" spans="3:3" x14ac:dyDescent="0.3">
      <c r="C4" s="21">
        <v>44563</v>
      </c>
    </row>
    <row r="5" spans="3:3" x14ac:dyDescent="0.3">
      <c r="C5" s="21">
        <v>44564</v>
      </c>
    </row>
    <row r="6" spans="3:3" x14ac:dyDescent="0.3">
      <c r="C6" s="21">
        <v>44565</v>
      </c>
    </row>
    <row r="7" spans="3:3" x14ac:dyDescent="0.3">
      <c r="C7" s="21">
        <v>44566</v>
      </c>
    </row>
    <row r="8" spans="3:3" x14ac:dyDescent="0.3">
      <c r="C8" s="21">
        <v>44567</v>
      </c>
    </row>
    <row r="9" spans="3:3" x14ac:dyDescent="0.3">
      <c r="C9" s="21">
        <v>44568</v>
      </c>
    </row>
    <row r="10" spans="3:3" x14ac:dyDescent="0.3">
      <c r="C10" s="21">
        <v>44569</v>
      </c>
    </row>
    <row r="11" spans="3:3" x14ac:dyDescent="0.3">
      <c r="C11" s="21">
        <v>44615</v>
      </c>
    </row>
    <row r="12" spans="3:3" x14ac:dyDescent="0.3">
      <c r="C12" s="21">
        <v>44628</v>
      </c>
    </row>
    <row r="13" spans="3:3" x14ac:dyDescent="0.3">
      <c r="C13" s="21">
        <v>44682</v>
      </c>
    </row>
    <row r="14" spans="3:3" x14ac:dyDescent="0.3">
      <c r="C14" s="21">
        <v>44690</v>
      </c>
    </row>
    <row r="15" spans="3:3" x14ac:dyDescent="0.3">
      <c r="C15" s="21">
        <v>44724</v>
      </c>
    </row>
    <row r="16" spans="3:3" x14ac:dyDescent="0.3">
      <c r="C16" s="2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Aliyas</cp:lastModifiedBy>
  <dcterms:created xsi:type="dcterms:W3CDTF">2015-06-05T18:19:34Z</dcterms:created>
  <dcterms:modified xsi:type="dcterms:W3CDTF">2022-10-30T22:45:28Z</dcterms:modified>
</cp:coreProperties>
</file>