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тудент\Downloads\"/>
    </mc:Choice>
  </mc:AlternateContent>
  <xr:revisionPtr revIDLastSave="0" documentId="8_{D5220B7C-D439-4BF7-BF8C-F49D861A6D62}" xr6:coauthVersionLast="37" xr6:coauthVersionMax="37" xr10:uidLastSave="{00000000-0000-0000-0000-000000000000}"/>
  <bookViews>
    <workbookView xWindow="0" yWindow="0" windowWidth="28800" windowHeight="11580" xr2:uid="{FBC2178B-8B2C-413A-B063-B569D3B06775}"/>
  </bookViews>
  <sheets>
    <sheet name="Лист1" sheetId="1" r:id="rId1"/>
    <sheet name="Лист2" sheetId="2" r:id="rId2"/>
  </sheets>
  <externalReferences>
    <externalReference r:id="rId3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" i="1" l="1"/>
  <c r="V11" i="1" s="1"/>
  <c r="S11" i="1"/>
  <c r="O11" i="1"/>
  <c r="K11" i="1"/>
  <c r="G11" i="1"/>
  <c r="C11" i="1"/>
  <c r="U10" i="1"/>
  <c r="V10" i="1" s="1"/>
  <c r="S10" i="1"/>
  <c r="O10" i="1"/>
  <c r="K10" i="1"/>
  <c r="G10" i="1"/>
  <c r="D10" i="1"/>
  <c r="C10" i="1"/>
  <c r="U9" i="1"/>
  <c r="V9" i="1" s="1"/>
  <c r="S9" i="1"/>
  <c r="O9" i="1"/>
  <c r="K9" i="1"/>
  <c r="G9" i="1"/>
  <c r="D9" i="1"/>
  <c r="C9" i="1"/>
  <c r="U8" i="1"/>
  <c r="V8" i="1" s="1"/>
  <c r="S8" i="1"/>
  <c r="O8" i="1"/>
  <c r="K8" i="1"/>
  <c r="G8" i="1"/>
  <c r="C8" i="1"/>
  <c r="U7" i="1"/>
  <c r="V7" i="1" s="1"/>
  <c r="S7" i="1"/>
  <c r="O7" i="1"/>
  <c r="K7" i="1"/>
  <c r="G7" i="1"/>
  <c r="C7" i="1"/>
  <c r="U6" i="1"/>
  <c r="V6" i="1" s="1"/>
  <c r="S6" i="1"/>
  <c r="O6" i="1"/>
  <c r="K6" i="1"/>
  <c r="G6" i="1"/>
  <c r="D6" i="1"/>
  <c r="C6" i="1"/>
  <c r="U5" i="1"/>
  <c r="V5" i="1" s="1"/>
  <c r="S5" i="1"/>
  <c r="O5" i="1"/>
  <c r="K5" i="1"/>
  <c r="G5" i="1"/>
  <c r="D5" i="1"/>
  <c r="C5" i="1"/>
  <c r="U4" i="1"/>
  <c r="V4" i="1" s="1"/>
  <c r="S4" i="1"/>
  <c r="O4" i="1"/>
  <c r="K4" i="1"/>
  <c r="G4" i="1"/>
  <c r="C4" i="1"/>
  <c r="D4" i="1" l="1"/>
  <c r="H6" i="1"/>
  <c r="L6" i="1" s="1"/>
  <c r="H10" i="1"/>
  <c r="H5" i="1"/>
  <c r="L5" i="1" s="1"/>
  <c r="D7" i="1"/>
  <c r="H9" i="1"/>
  <c r="L9" i="1" s="1"/>
  <c r="D11" i="1"/>
  <c r="D8" i="1"/>
  <c r="H4" i="1"/>
  <c r="L4" i="1" s="1"/>
  <c r="P4" i="1" s="1"/>
  <c r="P5" i="1" l="1"/>
  <c r="P6" i="1"/>
  <c r="H7" i="1"/>
  <c r="L7" i="1" s="1"/>
  <c r="H8" i="1"/>
  <c r="L8" i="1" s="1"/>
  <c r="P8" i="1" s="1"/>
  <c r="H11" i="1"/>
  <c r="L10" i="1"/>
  <c r="P10" i="1" s="1"/>
  <c r="P9" i="1"/>
  <c r="P7" i="1" l="1"/>
  <c r="L11" i="1"/>
  <c r="P11" i="1" s="1"/>
</calcChain>
</file>

<file path=xl/sharedStrings.xml><?xml version="1.0" encoding="utf-8"?>
<sst xmlns="http://schemas.openxmlformats.org/spreadsheetml/2006/main" count="32" uniqueCount="32">
  <si>
    <t>-дата начала года</t>
  </si>
  <si>
    <t>Сотрудник</t>
  </si>
  <si>
    <t>Должность</t>
  </si>
  <si>
    <t>Начало года</t>
  </si>
  <si>
    <t>Столбец1</t>
  </si>
  <si>
    <t>Дата начала1</t>
  </si>
  <si>
    <t>Продолжительность1, дней</t>
  </si>
  <si>
    <t>Дата конца1</t>
  </si>
  <si>
    <t>Столбец2</t>
  </si>
  <si>
    <t>Дата начала2</t>
  </si>
  <si>
    <t>Продолжительность2, дней</t>
  </si>
  <si>
    <t>Дата конца2</t>
  </si>
  <si>
    <t>Столбец6</t>
  </si>
  <si>
    <t>Дата начала3</t>
  </si>
  <si>
    <t>Продолжительность3, дней</t>
  </si>
  <si>
    <t>Дата конца3</t>
  </si>
  <si>
    <t>Столбец10</t>
  </si>
  <si>
    <t>Дата начала4</t>
  </si>
  <si>
    <t>Продолжительность4, дней</t>
  </si>
  <si>
    <t>Дата конца4</t>
  </si>
  <si>
    <t>Положено за год</t>
  </si>
  <si>
    <t>Израсхо- довано</t>
  </si>
  <si>
    <t>Оста- лось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</si>
  <si>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</si>
  <si>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</si>
  <si>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</si>
  <si>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</si>
  <si>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</si>
  <si>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</si>
  <si>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</si>
  <si>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</si>
  <si>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Нераб. дни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</si>
</sst>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14" fontId="3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 applyProtection="1">
      <alignment horizontal="center"/>
      <protection locked="0"/>
    </xf>
    <xf numFmtId="164" fontId="3" fillId="2" borderId="1" xfId="0" applyNumberFormat="1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3" fillId="0" borderId="5" xfId="0" applyFont="1" applyBorder="1" applyAlignment="1" applyProtection="1">
      <alignment horizontal="left" vertical="center" wrapText="1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14" fontId="0" fillId="0" borderId="0" xfId="0" applyNumberFormat="1"/>
  </cellXfs>
  <cellStyles count="1">
    <cellStyle name="Обычный" xfId="0" builtinId="0"/>
  </cellStyles>
  <dxfs count="26"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[1]Sheet1!$D$3</c:f>
              <c:strCache>
                <c:ptCount val="1"/>
                <c:pt idx="0">
                  <c:v>Столбец1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[1]Sheet1!$D$4:$D$11</c:f>
              <c:numCache>
                <c:formatCode>General</c:formatCode>
                <c:ptCount val="8"/>
                <c:pt idx="0">
                  <c:v>10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11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D-4935-8A64-485EB62A4078}"/>
            </c:ext>
          </c:extLst>
        </c:ser>
        <c:ser>
          <c:idx val="1"/>
          <c:order val="1"/>
          <c:tx>
            <c:strRef>
              <c:f>Лист1!$F$3</c:f>
              <c:strCache>
                <c:ptCount val="1"/>
                <c:pt idx="0">
                  <c:v>Продолжительность1, дней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Лист1!$F$4:$F$11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13</c:v>
                </c:pt>
                <c:pt idx="4">
                  <c:v>11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D-4935-8A64-485EB62A4078}"/>
            </c:ext>
          </c:extLst>
        </c:ser>
        <c:ser>
          <c:idx val="2"/>
          <c:order val="2"/>
          <c:tx>
            <c:strRef>
              <c:f>Лист1!$H$3</c:f>
              <c:strCache>
                <c:ptCount val="1"/>
                <c:pt idx="0">
                  <c:v>Столбец2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Лист1!$H$4:$H$11</c:f>
              <c:numCache>
                <c:formatCode>General</c:formatCode>
                <c:ptCount val="8"/>
                <c:pt idx="0">
                  <c:v>32</c:v>
                </c:pt>
                <c:pt idx="1">
                  <c:v>36</c:v>
                </c:pt>
                <c:pt idx="2">
                  <c:v>33</c:v>
                </c:pt>
                <c:pt idx="3">
                  <c:v>28</c:v>
                </c:pt>
                <c:pt idx="4">
                  <c:v>30</c:v>
                </c:pt>
                <c:pt idx="5">
                  <c:v>33</c:v>
                </c:pt>
                <c:pt idx="6">
                  <c:v>33</c:v>
                </c:pt>
                <c:pt idx="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D-4935-8A64-485EB62A4078}"/>
            </c:ext>
          </c:extLst>
        </c:ser>
        <c:ser>
          <c:idx val="3"/>
          <c:order val="3"/>
          <c:tx>
            <c:strRef>
              <c:f>Лист1!$J$3</c:f>
              <c:strCache>
                <c:ptCount val="1"/>
                <c:pt idx="0">
                  <c:v>Продолжительность2,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Лист1!$J$4:$J$11</c:f>
              <c:numCache>
                <c:formatCode>General</c:formatCode>
                <c:ptCount val="8"/>
                <c:pt idx="0">
                  <c:v>11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8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D-4935-8A64-485EB62A4078}"/>
            </c:ext>
          </c:extLst>
        </c:ser>
        <c:ser>
          <c:idx val="4"/>
          <c:order val="4"/>
          <c:tx>
            <c:strRef>
              <c:f>Лист1!$L$3</c:f>
              <c:strCache>
                <c:ptCount val="1"/>
                <c:pt idx="0">
                  <c:v>Столбец6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Лист1!$L$4:$L$11</c:f>
              <c:numCache>
                <c:formatCode>General</c:formatCode>
                <c:ptCount val="8"/>
                <c:pt idx="0">
                  <c:v>72</c:v>
                </c:pt>
                <c:pt idx="1">
                  <c:v>75</c:v>
                </c:pt>
                <c:pt idx="2">
                  <c:v>77</c:v>
                </c:pt>
                <c:pt idx="3">
                  <c:v>77</c:v>
                </c:pt>
                <c:pt idx="4">
                  <c:v>74</c:v>
                </c:pt>
                <c:pt idx="5">
                  <c:v>75</c:v>
                </c:pt>
                <c:pt idx="6">
                  <c:v>82</c:v>
                </c:pt>
                <c:pt idx="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3D-4935-8A64-485EB62A4078}"/>
            </c:ext>
          </c:extLst>
        </c:ser>
        <c:ser>
          <c:idx val="5"/>
          <c:order val="5"/>
          <c:tx>
            <c:strRef>
              <c:f>Лист1!$N$3</c:f>
              <c:strCache>
                <c:ptCount val="1"/>
                <c:pt idx="0">
                  <c:v>Продолжительность3,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Лист1!$N$4:$N$11</c:f>
              <c:numCache>
                <c:formatCode>General</c:formatCode>
                <c:ptCount val="8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15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3D-4935-8A64-485EB62A4078}"/>
            </c:ext>
          </c:extLst>
        </c:ser>
        <c:ser>
          <c:idx val="6"/>
          <c:order val="6"/>
          <c:tx>
            <c:strRef>
              <c:f>Лист1!$P$3</c:f>
              <c:strCache>
                <c:ptCount val="1"/>
                <c:pt idx="0">
                  <c:v>Столбец10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val>
            <c:numRef>
              <c:f>Лист1!$P$4:$P$11</c:f>
              <c:numCache>
                <c:formatCode>General</c:formatCode>
                <c:ptCount val="8"/>
                <c:pt idx="0">
                  <c:v>178</c:v>
                </c:pt>
                <c:pt idx="1">
                  <c:v>167</c:v>
                </c:pt>
                <c:pt idx="2">
                  <c:v>173</c:v>
                </c:pt>
                <c:pt idx="3">
                  <c:v>179</c:v>
                </c:pt>
                <c:pt idx="4">
                  <c:v>177</c:v>
                </c:pt>
                <c:pt idx="5">
                  <c:v>173</c:v>
                </c:pt>
                <c:pt idx="6">
                  <c:v>166</c:v>
                </c:pt>
                <c:pt idx="7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3D-4935-8A64-485EB62A4078}"/>
            </c:ext>
          </c:extLst>
        </c:ser>
        <c:ser>
          <c:idx val="7"/>
          <c:order val="7"/>
          <c:tx>
            <c:strRef>
              <c:f>Лист1!$R$3</c:f>
              <c:strCache>
                <c:ptCount val="1"/>
                <c:pt idx="0">
                  <c:v>Продолжительность4,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Лист1!$R$4:$R$11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3D-4935-8A64-485EB62A40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7"/>
        <c:overlap val="100"/>
        <c:axId val="10126892"/>
        <c:axId val="55704167"/>
      </c:barChart>
      <c:catAx>
        <c:axId val="10126892"/>
        <c:scaling>
          <c:orientation val="maxMin"/>
        </c:scaling>
        <c:delete val="0"/>
        <c:axPos val="l"/>
        <c:majorGridlines>
          <c:spPr>
            <a:ln w="648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5704167"/>
        <c:crosses val="autoZero"/>
        <c:auto val="1"/>
        <c:lblAlgn val="ctr"/>
        <c:lblOffset val="100"/>
        <c:noMultiLvlLbl val="0"/>
      </c:catAx>
      <c:valAx>
        <c:axId val="55704167"/>
        <c:scaling>
          <c:orientation val="minMax"/>
          <c:min val="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[$-419]mmm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126892"/>
        <c:crosses val="autoZero"/>
        <c:crossBetween val="between"/>
        <c:majorUnit val="3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24</xdr:col>
      <xdr:colOff>274112</xdr:colOff>
      <xdr:row>28</xdr:row>
      <xdr:rowOff>167683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D9532C9-FBFB-491B-9BDC-B100889B3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_2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Лист1"/>
    </sheetNames>
    <sheetDataSet>
      <sheetData sheetId="0">
        <row r="3">
          <cell r="D3" t="str">
            <v>Столбец1</v>
          </cell>
          <cell r="F3" t="str">
            <v>Продолжительность1, дней</v>
          </cell>
          <cell r="H3" t="str">
            <v>Столбец2</v>
          </cell>
          <cell r="J3" t="str">
            <v>Продолжительность2, дней</v>
          </cell>
          <cell r="L3" t="str">
            <v>Столбец6</v>
          </cell>
          <cell r="N3" t="str">
            <v>Продолжительность3, дней</v>
          </cell>
          <cell r="P3" t="str">
            <v>Столбец10</v>
          </cell>
          <cell r="R3" t="str">
            <v>Продолжительность4, дней</v>
          </cell>
        </row>
        <row r="4">
          <cell r="D4">
            <v>10</v>
          </cell>
          <cell r="F4">
            <v>10</v>
          </cell>
          <cell r="H4">
            <v>30</v>
          </cell>
          <cell r="J4">
            <v>10</v>
          </cell>
          <cell r="L4">
            <v>72</v>
          </cell>
          <cell r="N4">
            <v>2</v>
          </cell>
          <cell r="P4">
            <v>176</v>
          </cell>
          <cell r="R4">
            <v>6</v>
          </cell>
        </row>
        <row r="5">
          <cell r="D5">
            <v>4</v>
          </cell>
          <cell r="F5">
            <v>3</v>
          </cell>
          <cell r="H5">
            <v>38</v>
          </cell>
          <cell r="J5">
            <v>10</v>
          </cell>
          <cell r="L5">
            <v>87</v>
          </cell>
          <cell r="N5">
            <v>7</v>
          </cell>
          <cell r="P5">
            <v>156</v>
          </cell>
          <cell r="R5">
            <v>8</v>
          </cell>
        </row>
        <row r="6">
          <cell r="D6">
            <v>8</v>
          </cell>
          <cell r="F6">
            <v>7</v>
          </cell>
          <cell r="H6">
            <v>37</v>
          </cell>
          <cell r="J6">
            <v>7</v>
          </cell>
          <cell r="L6">
            <v>76</v>
          </cell>
          <cell r="N6">
            <v>7</v>
          </cell>
          <cell r="P6">
            <v>170</v>
          </cell>
          <cell r="R6">
            <v>7</v>
          </cell>
        </row>
        <row r="7">
          <cell r="D7">
            <v>10</v>
          </cell>
          <cell r="F7">
            <v>14</v>
          </cell>
          <cell r="H7">
            <v>29</v>
          </cell>
          <cell r="J7">
            <v>7</v>
          </cell>
          <cell r="L7">
            <v>74</v>
          </cell>
          <cell r="N7">
            <v>1</v>
          </cell>
          <cell r="P7">
            <v>178</v>
          </cell>
          <cell r="R7">
            <v>6</v>
          </cell>
        </row>
        <row r="8">
          <cell r="D8">
            <v>15</v>
          </cell>
          <cell r="F8">
            <v>10</v>
          </cell>
          <cell r="H8">
            <v>27</v>
          </cell>
          <cell r="J8">
            <v>10</v>
          </cell>
          <cell r="L8">
            <v>63</v>
          </cell>
          <cell r="N8">
            <v>3</v>
          </cell>
          <cell r="P8">
            <v>186</v>
          </cell>
          <cell r="R8">
            <v>5</v>
          </cell>
        </row>
        <row r="9">
          <cell r="D9">
            <v>11</v>
          </cell>
          <cell r="F9">
            <v>7</v>
          </cell>
          <cell r="H9">
            <v>37</v>
          </cell>
          <cell r="J9">
            <v>9</v>
          </cell>
          <cell r="L9">
            <v>62</v>
          </cell>
          <cell r="N9">
            <v>7</v>
          </cell>
          <cell r="P9">
            <v>182</v>
          </cell>
          <cell r="R9">
            <v>5</v>
          </cell>
        </row>
        <row r="10">
          <cell r="D10">
            <v>6</v>
          </cell>
          <cell r="F10">
            <v>7</v>
          </cell>
          <cell r="H10">
            <v>20</v>
          </cell>
          <cell r="J10">
            <v>2</v>
          </cell>
          <cell r="L10">
            <v>88</v>
          </cell>
          <cell r="N10">
            <v>14</v>
          </cell>
          <cell r="P10">
            <v>179</v>
          </cell>
          <cell r="R10">
            <v>5</v>
          </cell>
        </row>
        <row r="11">
          <cell r="D11">
            <v>5</v>
          </cell>
          <cell r="F11">
            <v>3</v>
          </cell>
          <cell r="H11">
            <v>51</v>
          </cell>
          <cell r="J11">
            <v>10</v>
          </cell>
          <cell r="L11">
            <v>61</v>
          </cell>
          <cell r="N11">
            <v>14</v>
          </cell>
          <cell r="P11">
            <v>173</v>
          </cell>
          <cell r="R11">
            <v>1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787ADF-4AF9-426E-B280-BE2663BF3523}" name="Таблица1" displayName="Таблица1" ref="A3:V11" totalsRowShown="0" headerRowDxfId="24" dataDxfId="23" headerRowBorderDxfId="22">
  <tableColumns count="22">
    <tableColumn id="1" xr3:uid="{97D4490D-955D-4981-A406-48B6086E4648}" name="Сотрудник" dataDxfId="21"/>
    <tableColumn id="2" xr3:uid="{F854CFF7-1E31-44D4-ACB4-1443F98C084C}" name="Должность" dataDxfId="20"/>
    <tableColumn id="3" xr3:uid="{8953FCBC-3FE6-4582-A8A2-86A97FC00641}" name="Начало года" dataDxfId="19">
      <calculatedColumnFormula>$A$1</calculatedColumnFormula>
    </tableColumn>
    <tableColumn id="4" xr3:uid="{FA5B5A50-BC54-4118-9812-F5A48046BE9C}" name="Столбец1" dataDxfId="18">
      <calculatedColumnFormula>IF(MONTH(E4)&gt;2,E4-C4+2,E4-C4+1)</calculatedColumnFormula>
    </tableColumn>
    <tableColumn id="5" xr3:uid="{C6C31085-D6EB-4FB2-B2DB-93D40739B468}" name="Дата начала1" dataDxfId="17"/>
    <tableColumn id="6" xr3:uid="{EA8FA436-77C2-49BC-8823-6B14B3127D0E}" name="Продолжительность1, дней" dataDxfId="16"/>
    <tableColumn id="7" xr3:uid="{397C9E39-7EDE-4A62-AC5D-7215F847DD75}" name="Дата конца1" dataDxfId="15">
      <calculatedColumnFormula>Таблица1[[#This Row],[Дата начала1]]+Таблица1[[#This Row],[Продолжительность1, дней]]-1</calculatedColumnFormula>
    </tableColumn>
    <tableColumn id="8" xr3:uid="{83B46D5B-8D24-4F6C-A778-D0AC09F050FA}" name="Столбец2" dataDxfId="14">
      <calculatedColumnFormula>IF(AND(I4-$C4&gt;0,Таблица1[[#This Row],[Продолжительность1, дней]]&gt;0),I4-$C4-D4-(Таблица1[[#This Row],[Дата конца1]]-Таблица1[[#This Row],[Дата начала1]]),"")</calculatedColumnFormula>
    </tableColumn>
    <tableColumn id="9" xr3:uid="{4A0A28E8-FD6F-4D5F-98BD-3327AB487A27}" name="Дата начала2" dataDxfId="13"/>
    <tableColumn id="10" xr3:uid="{1E9673F6-6772-4853-8E4B-2E521B668635}" name="Продолжительность2, дней" dataDxfId="12"/>
    <tableColumn id="11" xr3:uid="{4DEDD551-CD5A-456F-921C-09D7241BB535}" name="Дата конца2" dataDxfId="11">
      <calculatedColumnFormula>Таблица1[[#This Row],[Дата начала2]]+Таблица1[[#This Row],[Продолжительность2, дней]]-1</calculatedColumnFormula>
    </tableColumn>
    <tableColumn id="12" xr3:uid="{81FB0F7D-9D47-4626-9347-85E575F785A5}" name="Столбец6" dataDxfId="10">
      <calculatedColumnFormula>IF(AND(M4-$C4&gt;0,Таблица1[[#This Row],[Продолжительность1, дней]]&gt;0,Таблица1[[#This Row],[Продолжительность2, дней]]&gt;0),M4-$C4-$D4-(Таблица1[[#This Row],[Дата конца1]]-Таблица1[[#This Row],[Дата начала1]])-$H4-(Таблица1[[#This Row],[Дата конца2]]-Таблица1[[#This Row],[Дата начала2]])-1,"")</calculatedColumnFormula>
    </tableColumn>
    <tableColumn id="13" xr3:uid="{5008F7B4-288B-4776-BEF7-432D217B727E}" name="Дата начала3" dataDxfId="9"/>
    <tableColumn id="14" xr3:uid="{37EDA3F0-3CA2-4F01-AD9E-76DF3AA93698}" name="Продолжительность3, дней" dataDxfId="8"/>
    <tableColumn id="15" xr3:uid="{CBF2A290-7484-4DEE-89B8-92AD15ABB07F}" name="Дата конца3" dataDxfId="7">
      <calculatedColumnFormula>Таблица1[[#This Row],[Дата начала3]]+Таблица1[[#This Row],[Продолжительность3, дней]]-1</calculatedColumnFormula>
    </tableColumn>
    <tableColumn id="16" xr3:uid="{F5CA1265-2CA9-40C9-92FC-0041C43C53FB}" name="Столбец10" dataDxfId="6">
      <calculatedColumnFormula>IF(AND(Q4-$C4&gt;0,Таблица1[[#This Row],[Продолжительность1, дней]]&gt;0,Таблица1[[#This Row],[Продолжительность2, дней]]&gt;0,Таблица1[[#This Row],[Продолжительность3, дней]]&gt;0),Q4-$C4-$D4-(Таблица1[[#This Row],[Дата конца1]]-Таблица1[[#This Row],[Дата начала1]])-$H4-(Таблица1[[#This Row],[Дата конца2]]-Таблица1[[#This Row],[Дата начала2]])-L4-(Таблица1[[#This Row],[Дата конца3]]-Таблица1[[#This Row],[Дата начала3]])-2,"")</calculatedColumnFormula>
    </tableColumn>
    <tableColumn id="17" xr3:uid="{53034E03-B965-48ED-A647-F3CEC3E5BD8E}" name="Дата начала4" dataDxfId="5"/>
    <tableColumn id="18" xr3:uid="{5E00FC13-87D8-4D60-9F14-15D732A12802}" name="Продолжительность4, дней" dataDxfId="4"/>
    <tableColumn id="19" xr3:uid="{EA2D7561-05C3-46A9-B21C-A357BDB0CF51}" name="Дата конца4" dataDxfId="3">
      <calculatedColumnFormula>Q4+R4-1</calculatedColumnFormula>
    </tableColumn>
    <tableColumn id="20" xr3:uid="{E5949D8B-47F9-40A7-B7E8-6B11E02A34C1}" name="Положено за год" dataDxfId="2"/>
    <tableColumn id="21" xr3:uid="{47BFBAB9-F87E-4804-A2B9-39BC7F875E21}" name="Израсхо- довано" dataDxfId="1">
      <calculatedColumnFormula>F4+J4+N4+R4</calculatedColumnFormula>
    </tableColumn>
    <tableColumn id="22" xr3:uid="{2B0471FB-690C-4EEA-ADC3-4C7A39AB8DE2}" name="Оста- лось" dataDxfId="0">
      <calculatedColumnFormula>T4-U4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4F49-CDF7-4AE5-8866-24295D7F77F8}">
  <dimension ref="A1:V11"/>
  <sheetViews>
    <sheetView tabSelected="1" workbookViewId="0">
      <selection activeCell="Y5" sqref="Y5"/>
    </sheetView>
  </sheetViews>
  <sheetFormatPr defaultRowHeight="15.75" x14ac:dyDescent="0.25"/>
  <cols>
    <col min="1" max="1" width="12.875" customWidth="1"/>
    <col min="2" max="2" width="12.375" customWidth="1"/>
    <col min="3" max="3" width="13" customWidth="1"/>
    <col min="5" max="5" width="14" customWidth="1"/>
    <col min="6" max="6" width="11" customWidth="1"/>
    <col min="7" max="7" width="13.875" customWidth="1"/>
    <col min="9" max="9" width="12.625" customWidth="1"/>
    <col min="10" max="10" width="12" customWidth="1"/>
    <col min="11" max="11" width="10.625" customWidth="1"/>
    <col min="13" max="13" width="10.25" customWidth="1"/>
    <col min="14" max="14" width="11.375" customWidth="1"/>
    <col min="15" max="15" width="10.5" customWidth="1"/>
    <col min="17" max="17" width="10.75" customWidth="1"/>
    <col min="18" max="18" width="10.375" customWidth="1"/>
    <col min="19" max="19" width="11.375" customWidth="1"/>
  </cols>
  <sheetData>
    <row r="1" spans="1:22" x14ac:dyDescent="0.25">
      <c r="A1" s="1">
        <v>44562</v>
      </c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44.25" customHeight="1" x14ac:dyDescent="0.25">
      <c r="A3" s="4" t="s">
        <v>1</v>
      </c>
      <c r="B3" s="5" t="s">
        <v>2</v>
      </c>
      <c r="C3" s="6" t="s">
        <v>3</v>
      </c>
      <c r="D3" s="5" t="s">
        <v>4</v>
      </c>
      <c r="E3" s="6" t="s">
        <v>5</v>
      </c>
      <c r="F3" s="6" t="s">
        <v>6</v>
      </c>
      <c r="G3" s="6" t="s">
        <v>7</v>
      </c>
      <c r="H3" s="5" t="s">
        <v>8</v>
      </c>
      <c r="I3" s="6" t="s">
        <v>9</v>
      </c>
      <c r="J3" s="6" t="s">
        <v>10</v>
      </c>
      <c r="K3" s="6" t="s">
        <v>11</v>
      </c>
      <c r="L3" s="5" t="s">
        <v>12</v>
      </c>
      <c r="M3" s="6" t="s">
        <v>13</v>
      </c>
      <c r="N3" s="6" t="s">
        <v>14</v>
      </c>
      <c r="O3" s="6" t="s">
        <v>15</v>
      </c>
      <c r="P3" s="5" t="s">
        <v>16</v>
      </c>
      <c r="Q3" s="6" t="s">
        <v>17</v>
      </c>
      <c r="R3" s="6" t="s">
        <v>18</v>
      </c>
      <c r="S3" s="6" t="s">
        <v>19</v>
      </c>
      <c r="T3" s="7" t="s">
        <v>20</v>
      </c>
      <c r="U3" s="7" t="s">
        <v>21</v>
      </c>
      <c r="V3" s="7" t="s">
        <v>22</v>
      </c>
    </row>
    <row r="4" spans="1:22" ht="14.25" customHeight="1" x14ac:dyDescent="0.25">
      <c r="A4" s="8" t="s">
        <v>23</v>
      </c>
      <c r="B4" s="9"/>
      <c r="C4" s="10">
        <f>$A$1</f>
        <v>44562</v>
      </c>
      <c r="D4" s="11">
        <f t="shared" ref="D4:D11" si="0">IF(MONTH(E4)&gt;2,E4-C4+2,E4-C4+1)</f>
        <v>5</v>
      </c>
      <c r="E4" s="12">
        <v>44566</v>
      </c>
      <c r="F4" s="13">
        <v>9</v>
      </c>
      <c r="G4" s="14">
        <f>Таблица1[[#This Row],[Дата начала1]]+Таблица1[[#This Row],[Продолжительность1, дней]]-1</f>
        <v>44574</v>
      </c>
      <c r="H4" s="15">
        <f>IF(AND(I4-$C4&gt;0,Таблица1[[#This Row],[Продолжительность1, дней]]&gt;0),I4-$C4-D4-(Таблица1[[#This Row],[Дата конца1]]-Таблица1[[#This Row],[Дата начала1]]),"")</f>
        <v>32</v>
      </c>
      <c r="I4" s="12">
        <v>44607</v>
      </c>
      <c r="J4" s="13">
        <v>11</v>
      </c>
      <c r="K4" s="14">
        <f>Таблица1[[#This Row],[Дата начала2]]+Таблица1[[#This Row],[Продолжительность2, дней]]-1</f>
        <v>44617</v>
      </c>
      <c r="L4" s="15">
        <f>IF(AND(M4-$C4&gt;0,Таблица1[[#This Row],[Продолжительность1, дней]]&gt;0,Таблица1[[#This Row],[Продолжительность2, дней]]&gt;0),M4-$C4-$D4-(Таблица1[[#This Row],[Дата конца1]]-Таблица1[[#This Row],[Дата начала1]])-$H4-(Таблица1[[#This Row],[Дата конца2]]-Таблица1[[#This Row],[Дата начала2]])-1,"")</f>
        <v>72</v>
      </c>
      <c r="M4" s="12">
        <v>44690</v>
      </c>
      <c r="N4" s="13">
        <v>3</v>
      </c>
      <c r="O4" s="14">
        <f>Таблица1[[#This Row],[Дата начала3]]+Таблица1[[#This Row],[Продолжительность3, дней]]-1</f>
        <v>44692</v>
      </c>
      <c r="P4" s="15">
        <f>IF(AND(Q4-$C4&gt;0,Таблица1[[#This Row],[Продолжительность1, дней]]&gt;0,Таблица1[[#This Row],[Продолжительность2, дней]]&gt;0,Таблица1[[#This Row],[Продолжительность3, дней]]&gt;0),Q4-$C4-$D4-(Таблица1[[#This Row],[Дата конца1]]-Таблица1[[#This Row],[Дата начала1]])-$H4-(Таблица1[[#This Row],[Дата конца2]]-Таблица1[[#This Row],[Дата начала2]])-L4-(Таблица1[[#This Row],[Дата конца3]]-Таблица1[[#This Row],[Дата начала3]])-2,"")</f>
        <v>178</v>
      </c>
      <c r="Q4" s="12">
        <v>44871</v>
      </c>
      <c r="R4" s="13">
        <v>5</v>
      </c>
      <c r="S4" s="16">
        <f>Q4+R4-1</f>
        <v>44875</v>
      </c>
      <c r="T4" s="17">
        <v>28</v>
      </c>
      <c r="U4" s="18">
        <f t="shared" ref="U4:U11" si="1">F4+J4+N4+R4</f>
        <v>28</v>
      </c>
      <c r="V4" s="19">
        <f t="shared" ref="V4:V11" si="2">T4-U4</f>
        <v>0</v>
      </c>
    </row>
    <row r="5" spans="1:22" ht="15" customHeight="1" x14ac:dyDescent="0.25">
      <c r="A5" s="8" t="s">
        <v>24</v>
      </c>
      <c r="B5" s="9"/>
      <c r="C5" s="10">
        <f t="shared" ref="C5:C11" si="3">$A$1</f>
        <v>44562</v>
      </c>
      <c r="D5" s="11">
        <f t="shared" si="0"/>
        <v>6</v>
      </c>
      <c r="E5" s="12">
        <v>44567</v>
      </c>
      <c r="F5" s="13">
        <v>5</v>
      </c>
      <c r="G5" s="14">
        <f>Таблица1[[#This Row],[Дата начала1]]+Таблица1[[#This Row],[Продолжительность1, дней]]-1</f>
        <v>44571</v>
      </c>
      <c r="H5" s="15">
        <f>IF(AND(I5-$C5&gt;0,Таблица1[[#This Row],[Продолжительность1, дней]]&gt;0),I5-$C5-D5-(Таблица1[[#This Row],[Дата конца1]]-Таблица1[[#This Row],[Дата начала1]]),"")</f>
        <v>36</v>
      </c>
      <c r="I5" s="12">
        <v>44608</v>
      </c>
      <c r="J5" s="13">
        <v>8</v>
      </c>
      <c r="K5" s="14">
        <f>Таблица1[[#This Row],[Дата начала2]]+Таблица1[[#This Row],[Продолжительность2, дней]]-1</f>
        <v>44615</v>
      </c>
      <c r="L5" s="15">
        <f>IF(AND(M5-$C5&gt;0,Таблица1[[#This Row],[Продолжительность1, дней]]&gt;0,Таблица1[[#This Row],[Продолжительность2, дней]]&gt;0),M5-$C5-$D5-(Таблица1[[#This Row],[Дата конца1]]-Таблица1[[#This Row],[Дата начала1]])-$H5-(Таблица1[[#This Row],[Дата конца2]]-Таблица1[[#This Row],[Дата начала2]])-1,"")</f>
        <v>75</v>
      </c>
      <c r="M5" s="12">
        <v>44691</v>
      </c>
      <c r="N5" s="13">
        <v>8</v>
      </c>
      <c r="O5" s="14">
        <f>Таблица1[[#This Row],[Дата начала3]]+Таблица1[[#This Row],[Продолжительность3, дней]]-1</f>
        <v>44698</v>
      </c>
      <c r="P5" s="15">
        <f>IF(AND(Q5-$C5&gt;0,Таблица1[[#This Row],[Продолжительность1, дней]]&gt;0,Таблица1[[#This Row],[Продолжительность2, дней]]&gt;0,Таблица1[[#This Row],[Продолжительность3, дней]]&gt;0),Q5-$C5-$D5-(Таблица1[[#This Row],[Дата конца1]]-Таблица1[[#This Row],[Дата начала1]])-$H5-(Таблица1[[#This Row],[Дата конца2]]-Таблица1[[#This Row],[Дата начала2]])-L5-(Таблица1[[#This Row],[Дата конца3]]-Таблица1[[#This Row],[Дата начала3]])-2,"")</f>
        <v>167</v>
      </c>
      <c r="Q5" s="12">
        <v>44866</v>
      </c>
      <c r="R5" s="13">
        <v>7</v>
      </c>
      <c r="S5" s="16">
        <f t="shared" ref="S5:S11" si="4">Q5+R5-1</f>
        <v>44872</v>
      </c>
      <c r="T5" s="17">
        <v>28</v>
      </c>
      <c r="U5" s="18">
        <f t="shared" si="1"/>
        <v>28</v>
      </c>
      <c r="V5" s="19">
        <f t="shared" si="2"/>
        <v>0</v>
      </c>
    </row>
    <row r="6" spans="1:22" ht="13.5" customHeight="1" x14ac:dyDescent="0.25">
      <c r="A6" s="8" t="s">
        <v>25</v>
      </c>
      <c r="B6" s="9"/>
      <c r="C6" s="10">
        <f t="shared" si="3"/>
        <v>44562</v>
      </c>
      <c r="D6" s="11">
        <f t="shared" si="0"/>
        <v>7</v>
      </c>
      <c r="E6" s="12">
        <v>44568</v>
      </c>
      <c r="F6" s="13">
        <v>8</v>
      </c>
      <c r="G6" s="14">
        <f>Таблица1[[#This Row],[Дата начала1]]+Таблица1[[#This Row],[Продолжительность1, дней]]-1</f>
        <v>44575</v>
      </c>
      <c r="H6" s="15">
        <f>IF(AND(I6-$C6&gt;0,Таблица1[[#This Row],[Продолжительность1, дней]]&gt;0),I6-$C6-D6-(Таблица1[[#This Row],[Дата конца1]]-Таблица1[[#This Row],[Дата начала1]]),"")</f>
        <v>33</v>
      </c>
      <c r="I6" s="12">
        <v>44609</v>
      </c>
      <c r="J6" s="13">
        <v>6</v>
      </c>
      <c r="K6" s="14">
        <f>Таблица1[[#This Row],[Дата начала2]]+Таблица1[[#This Row],[Продолжительность2, дней]]-1</f>
        <v>44614</v>
      </c>
      <c r="L6" s="15">
        <f>IF(AND(M6-$C6&gt;0,Таблица1[[#This Row],[Продолжительность1, дней]]&gt;0,Таблица1[[#This Row],[Продолжительность2, дней]]&gt;0),M6-$C6-$D6-(Таблица1[[#This Row],[Дата конца1]]-Таблица1[[#This Row],[Дата начала1]])-$H6-(Таблица1[[#This Row],[Дата конца2]]-Таблица1[[#This Row],[Дата начала2]])-1,"")</f>
        <v>77</v>
      </c>
      <c r="M6" s="12">
        <v>44692</v>
      </c>
      <c r="N6" s="13">
        <v>8</v>
      </c>
      <c r="O6" s="14">
        <f>Таблица1[[#This Row],[Дата начала3]]+Таблица1[[#This Row],[Продолжительность3, дней]]-1</f>
        <v>44699</v>
      </c>
      <c r="P6" s="15">
        <f>IF(AND(Q6-$C6&gt;0,Таблица1[[#This Row],[Продолжительность1, дней]]&gt;0,Таблица1[[#This Row],[Продолжительность2, дней]]&gt;0,Таблица1[[#This Row],[Продолжительность3, дней]]&gt;0),Q6-$C6-$D6-(Таблица1[[#This Row],[Дата конца1]]-Таблица1[[#This Row],[Дата начала1]])-$H6-(Таблица1[[#This Row],[Дата конца2]]-Таблица1[[#This Row],[Дата начала2]])-L6-(Таблица1[[#This Row],[Дата конца3]]-Таблица1[[#This Row],[Дата начала3]])-2,"")</f>
        <v>173</v>
      </c>
      <c r="Q6" s="12">
        <v>44873</v>
      </c>
      <c r="R6" s="13">
        <v>6</v>
      </c>
      <c r="S6" s="16">
        <f t="shared" si="4"/>
        <v>44878</v>
      </c>
      <c r="T6" s="17">
        <v>28</v>
      </c>
      <c r="U6" s="18">
        <f t="shared" si="1"/>
        <v>28</v>
      </c>
      <c r="V6" s="19">
        <f t="shared" si="2"/>
        <v>0</v>
      </c>
    </row>
    <row r="7" spans="1:22" ht="15" customHeight="1" x14ac:dyDescent="0.25">
      <c r="A7" s="8" t="s">
        <v>26</v>
      </c>
      <c r="B7" s="9"/>
      <c r="C7" s="10">
        <f t="shared" si="3"/>
        <v>44562</v>
      </c>
      <c r="D7" s="11">
        <f t="shared" si="0"/>
        <v>8</v>
      </c>
      <c r="E7" s="12">
        <v>44569</v>
      </c>
      <c r="F7" s="13">
        <v>13</v>
      </c>
      <c r="G7" s="14">
        <f>Таблица1[[#This Row],[Дата начала1]]+Таблица1[[#This Row],[Продолжительность1, дней]]-1</f>
        <v>44581</v>
      </c>
      <c r="H7" s="15">
        <f>IF(AND(I7-$C7&gt;0,Таблица1[[#This Row],[Продолжительность1, дней]]&gt;0),I7-$C7-D7-(Таблица1[[#This Row],[Дата конца1]]-Таблица1[[#This Row],[Дата начала1]]),"")</f>
        <v>28</v>
      </c>
      <c r="I7" s="12">
        <v>44610</v>
      </c>
      <c r="J7" s="13">
        <v>6</v>
      </c>
      <c r="K7" s="14">
        <f>Таблица1[[#This Row],[Дата начала2]]+Таблица1[[#This Row],[Продолжительность2, дней]]-1</f>
        <v>44615</v>
      </c>
      <c r="L7" s="15">
        <f>IF(AND(M7-$C7&gt;0,Таблица1[[#This Row],[Продолжительность1, дней]]&gt;0,Таблица1[[#This Row],[Продолжительность2, дней]]&gt;0),M7-$C7-$D7-(Таблица1[[#This Row],[Дата конца1]]-Таблица1[[#This Row],[Дата начала1]])-$H7-(Таблица1[[#This Row],[Дата конца2]]-Таблица1[[#This Row],[Дата начала2]])-1,"")</f>
        <v>77</v>
      </c>
      <c r="M7" s="12">
        <v>44693</v>
      </c>
      <c r="N7" s="13">
        <v>2</v>
      </c>
      <c r="O7" s="14">
        <f>Таблица1[[#This Row],[Дата начала3]]+Таблица1[[#This Row],[Продолжительность3, дней]]-1</f>
        <v>44694</v>
      </c>
      <c r="P7" s="15">
        <f>IF(AND(Q7-$C7&gt;0,Таблица1[[#This Row],[Продолжительность1, дней]]&gt;0,Таблица1[[#This Row],[Продолжительность2, дней]]&gt;0,Таблица1[[#This Row],[Продолжительность3, дней]]&gt;0),Q7-$C7-$D7-(Таблица1[[#This Row],[Дата конца1]]-Таблица1[[#This Row],[Дата начала1]])-$H7-(Таблица1[[#This Row],[Дата конца2]]-Таблица1[[#This Row],[Дата начала2]])-L7-(Таблица1[[#This Row],[Дата конца3]]-Таблица1[[#This Row],[Дата начала3]])-2,"")</f>
        <v>179</v>
      </c>
      <c r="Q7" s="12">
        <v>44874</v>
      </c>
      <c r="R7" s="13">
        <v>5</v>
      </c>
      <c r="S7" s="16">
        <f t="shared" si="4"/>
        <v>44878</v>
      </c>
      <c r="T7" s="17">
        <v>28</v>
      </c>
      <c r="U7" s="18">
        <f t="shared" si="1"/>
        <v>26</v>
      </c>
      <c r="V7" s="19">
        <f t="shared" si="2"/>
        <v>2</v>
      </c>
    </row>
    <row r="8" spans="1:22" ht="14.25" customHeight="1" x14ac:dyDescent="0.25">
      <c r="A8" s="8" t="s">
        <v>27</v>
      </c>
      <c r="B8" s="9"/>
      <c r="C8" s="10">
        <f t="shared" si="3"/>
        <v>44562</v>
      </c>
      <c r="D8" s="11">
        <f t="shared" si="0"/>
        <v>9</v>
      </c>
      <c r="E8" s="12">
        <v>44570</v>
      </c>
      <c r="F8" s="13">
        <v>11</v>
      </c>
      <c r="G8" s="14">
        <f>Таблица1[[#This Row],[Дата начала1]]+Таблица1[[#This Row],[Продолжительность1, дней]]-1</f>
        <v>44580</v>
      </c>
      <c r="H8" s="15">
        <f>IF(AND(I8-$C8&gt;0,Таблица1[[#This Row],[Продолжительность1, дней]]&gt;0),I8-$C8-D8-(Таблица1[[#This Row],[Дата конца1]]-Таблица1[[#This Row],[Дата начала1]]),"")</f>
        <v>30</v>
      </c>
      <c r="I8" s="12">
        <v>44611</v>
      </c>
      <c r="J8" s="13">
        <v>9</v>
      </c>
      <c r="K8" s="14">
        <f>Таблица1[[#This Row],[Дата начала2]]+Таблица1[[#This Row],[Продолжительность2, дней]]-1</f>
        <v>44619</v>
      </c>
      <c r="L8" s="15">
        <f>IF(AND(M8-$C8&gt;0,Таблица1[[#This Row],[Продолжительность1, дней]]&gt;0,Таблица1[[#This Row],[Продолжительность2, дней]]&gt;0),M8-$C8-$D8-(Таблица1[[#This Row],[Дата конца1]]-Таблица1[[#This Row],[Дата начала1]])-$H8-(Таблица1[[#This Row],[Дата конца2]]-Таблица1[[#This Row],[Дата начала2]])-1,"")</f>
        <v>74</v>
      </c>
      <c r="M8" s="12">
        <v>44694</v>
      </c>
      <c r="N8" s="13">
        <v>4</v>
      </c>
      <c r="O8" s="14">
        <f>Таблица1[[#This Row],[Дата начала3]]+Таблица1[[#This Row],[Продолжительность3, дней]]-1</f>
        <v>44697</v>
      </c>
      <c r="P8" s="15">
        <f>IF(AND(Q8-$C8&gt;0,Таблица1[[#This Row],[Продолжительность1, дней]]&gt;0,Таблица1[[#This Row],[Продолжительность2, дней]]&gt;0,Таблица1[[#This Row],[Продолжительность3, дней]]&gt;0),Q8-$C8-$D8-(Таблица1[[#This Row],[Дата конца1]]-Таблица1[[#This Row],[Дата начала1]])-$H8-(Таблица1[[#This Row],[Дата конца2]]-Таблица1[[#This Row],[Дата начала2]])-L8-(Таблица1[[#This Row],[Дата конца3]]-Таблица1[[#This Row],[Дата начала3]])-2,"")</f>
        <v>177</v>
      </c>
      <c r="Q8" s="12">
        <v>44875</v>
      </c>
      <c r="R8" s="13">
        <v>4</v>
      </c>
      <c r="S8" s="16">
        <f t="shared" si="4"/>
        <v>44878</v>
      </c>
      <c r="T8" s="17">
        <v>28</v>
      </c>
      <c r="U8" s="18">
        <f t="shared" si="1"/>
        <v>28</v>
      </c>
      <c r="V8" s="19">
        <f t="shared" si="2"/>
        <v>0</v>
      </c>
    </row>
    <row r="9" spans="1:22" ht="15.75" customHeight="1" x14ac:dyDescent="0.25">
      <c r="A9" s="8" t="s">
        <v>28</v>
      </c>
      <c r="B9" s="9"/>
      <c r="C9" s="10">
        <f t="shared" si="3"/>
        <v>44562</v>
      </c>
      <c r="D9" s="11">
        <f t="shared" si="0"/>
        <v>10</v>
      </c>
      <c r="E9" s="12">
        <v>44571</v>
      </c>
      <c r="F9" s="13">
        <v>8</v>
      </c>
      <c r="G9" s="14">
        <f>Таблица1[[#This Row],[Дата начала1]]+Таблица1[[#This Row],[Продолжительность1, дней]]-1</f>
        <v>44578</v>
      </c>
      <c r="H9" s="15">
        <f>IF(AND(I9-$C9&gt;0,Таблица1[[#This Row],[Продолжительность1, дней]]&gt;0),I9-$C9-D9-(Таблица1[[#This Row],[Дата конца1]]-Таблица1[[#This Row],[Дата начала1]]),"")</f>
        <v>33</v>
      </c>
      <c r="I9" s="12">
        <v>44612</v>
      </c>
      <c r="J9" s="13">
        <v>8</v>
      </c>
      <c r="K9" s="14">
        <f>Таблица1[[#This Row],[Дата начала2]]+Таблица1[[#This Row],[Продолжительность2, дней]]-1</f>
        <v>44619</v>
      </c>
      <c r="L9" s="15">
        <f>IF(AND(M9-$C9&gt;0,Таблица1[[#This Row],[Продолжительность1, дней]]&gt;0,Таблица1[[#This Row],[Продолжительность2, дней]]&gt;0),M9-$C9-$D9-(Таблица1[[#This Row],[Дата конца1]]-Таблица1[[#This Row],[Дата начала1]])-$H9-(Таблица1[[#This Row],[Дата конца2]]-Таблица1[[#This Row],[Дата начала2]])-1,"")</f>
        <v>75</v>
      </c>
      <c r="M9" s="12">
        <v>44695</v>
      </c>
      <c r="N9" s="13">
        <v>8</v>
      </c>
      <c r="O9" s="14">
        <f>Таблица1[[#This Row],[Дата начала3]]+Таблица1[[#This Row],[Продолжительность3, дней]]-1</f>
        <v>44702</v>
      </c>
      <c r="P9" s="15">
        <f>IF(AND(Q9-$C9&gt;0,Таблица1[[#This Row],[Продолжительность1, дней]]&gt;0,Таблица1[[#This Row],[Продолжительность2, дней]]&gt;0,Таблица1[[#This Row],[Продолжительность3, дней]]&gt;0),Q9-$C9-$D9-(Таблица1[[#This Row],[Дата конца1]]-Таблица1[[#This Row],[Дата начала1]])-$H9-(Таблица1[[#This Row],[Дата конца2]]-Таблица1[[#This Row],[Дата начала2]])-L9-(Таблица1[[#This Row],[Дата конца3]]-Таблица1[[#This Row],[Дата начала3]])-2,"")</f>
        <v>173</v>
      </c>
      <c r="Q9" s="12">
        <v>44876</v>
      </c>
      <c r="R9" s="13">
        <v>4</v>
      </c>
      <c r="S9" s="16">
        <f t="shared" si="4"/>
        <v>44879</v>
      </c>
      <c r="T9" s="17">
        <v>28</v>
      </c>
      <c r="U9" s="18">
        <f t="shared" si="1"/>
        <v>28</v>
      </c>
      <c r="V9" s="19">
        <f t="shared" si="2"/>
        <v>0</v>
      </c>
    </row>
    <row r="10" spans="1:22" ht="13.5" customHeight="1" x14ac:dyDescent="0.25">
      <c r="A10" s="8" t="s">
        <v>29</v>
      </c>
      <c r="B10" s="9"/>
      <c r="C10" s="10">
        <f t="shared" si="3"/>
        <v>44562</v>
      </c>
      <c r="D10" s="11">
        <f t="shared" si="0"/>
        <v>11</v>
      </c>
      <c r="E10" s="12">
        <v>44572</v>
      </c>
      <c r="F10" s="13">
        <v>8</v>
      </c>
      <c r="G10" s="14">
        <f>Таблица1[[#This Row],[Дата начала1]]+Таблица1[[#This Row],[Продолжительность1, дней]]-1</f>
        <v>44579</v>
      </c>
      <c r="H10" s="15">
        <f>IF(AND(I10-$C10&gt;0,Таблица1[[#This Row],[Продолжительность1, дней]]&gt;0),I10-$C10-D10-(Таблица1[[#This Row],[Дата конца1]]-Таблица1[[#This Row],[Дата начала1]]),"")</f>
        <v>33</v>
      </c>
      <c r="I10" s="12">
        <v>44613</v>
      </c>
      <c r="J10" s="13">
        <v>1</v>
      </c>
      <c r="K10" s="14">
        <f>Таблица1[[#This Row],[Дата начала2]]+Таблица1[[#This Row],[Продолжительность2, дней]]-1</f>
        <v>44613</v>
      </c>
      <c r="L10" s="15">
        <f>IF(AND(M10-$C10&gt;0,Таблица1[[#This Row],[Продолжительность1, дней]]&gt;0,Таблица1[[#This Row],[Продолжительность2, дней]]&gt;0),M10-$C10-$D10-(Таблица1[[#This Row],[Дата конца1]]-Таблица1[[#This Row],[Дата начала1]])-$H10-(Таблица1[[#This Row],[Дата конца2]]-Таблица1[[#This Row],[Дата начала2]])-1,"")</f>
        <v>82</v>
      </c>
      <c r="M10" s="12">
        <v>44696</v>
      </c>
      <c r="N10" s="13">
        <v>15</v>
      </c>
      <c r="O10" s="14">
        <f>Таблица1[[#This Row],[Дата начала3]]+Таблица1[[#This Row],[Продолжительность3, дней]]-1</f>
        <v>44710</v>
      </c>
      <c r="P10" s="15">
        <f>IF(AND(Q10-$C10&gt;0,Таблица1[[#This Row],[Продолжительность1, дней]]&gt;0,Таблица1[[#This Row],[Продолжительность2, дней]]&gt;0,Таблица1[[#This Row],[Продолжительность3, дней]]&gt;0),Q10-$C10-$D10-(Таблица1[[#This Row],[Дата конца1]]-Таблица1[[#This Row],[Дата начала1]])-$H10-(Таблица1[[#This Row],[Дата конца2]]-Таблица1[[#This Row],[Дата начала2]])-L10-(Таблица1[[#This Row],[Дата конца3]]-Таблица1[[#This Row],[Дата начала3]])-2,"")</f>
        <v>166</v>
      </c>
      <c r="Q10" s="12">
        <v>44877</v>
      </c>
      <c r="R10" s="13">
        <v>4</v>
      </c>
      <c r="S10" s="16">
        <f t="shared" si="4"/>
        <v>44880</v>
      </c>
      <c r="T10" s="17">
        <v>28</v>
      </c>
      <c r="U10" s="18">
        <f t="shared" si="1"/>
        <v>28</v>
      </c>
      <c r="V10" s="19">
        <f t="shared" si="2"/>
        <v>0</v>
      </c>
    </row>
    <row r="11" spans="1:22" ht="14.25" customHeight="1" x14ac:dyDescent="0.25">
      <c r="A11" s="8" t="s">
        <v>30</v>
      </c>
      <c r="B11" s="20"/>
      <c r="C11" s="10">
        <f t="shared" si="3"/>
        <v>44562</v>
      </c>
      <c r="D11" s="11">
        <f t="shared" si="0"/>
        <v>12</v>
      </c>
      <c r="E11" s="12">
        <v>44573</v>
      </c>
      <c r="F11" s="13">
        <v>4</v>
      </c>
      <c r="G11" s="14">
        <f>Таблица1[[#This Row],[Дата начала1]]+Таблица1[[#This Row],[Продолжительность1, дней]]-1</f>
        <v>44576</v>
      </c>
      <c r="H11" s="15">
        <f>IF(AND(I11-$C11&gt;0,Таблица1[[#This Row],[Продолжительность1, дней]]&gt;0),I11-$C11-D11-(Таблица1[[#This Row],[Дата конца1]]-Таблица1[[#This Row],[Дата начала1]]),"")</f>
        <v>37</v>
      </c>
      <c r="I11" s="12">
        <v>44614</v>
      </c>
      <c r="J11" s="13">
        <v>9</v>
      </c>
      <c r="K11" s="14">
        <f>Таблица1[[#This Row],[Дата начала2]]+Таблица1[[#This Row],[Продолжительность2, дней]]-1</f>
        <v>44622</v>
      </c>
      <c r="L11" s="15">
        <f>IF(AND(M11-$C11&gt;0,Таблица1[[#This Row],[Продолжительность1, дней]]&gt;0,Таблица1[[#This Row],[Продолжительность2, дней]]&gt;0),M11-$C11-$D11-(Таблица1[[#This Row],[Дата конца1]]-Таблица1[[#This Row],[Дата начала1]])-$H11-(Таблица1[[#This Row],[Дата конца2]]-Таблица1[[#This Row],[Дата начала2]])-1,"")</f>
        <v>74</v>
      </c>
      <c r="M11" s="12">
        <v>44697</v>
      </c>
      <c r="N11" s="13">
        <v>14</v>
      </c>
      <c r="O11" s="14">
        <f>Таблица1[[#This Row],[Дата начала3]]+Таблица1[[#This Row],[Продолжительность3, дней]]-1</f>
        <v>44710</v>
      </c>
      <c r="P11" s="15">
        <f>IF(AND(Q11-$C11&gt;0,Таблица1[[#This Row],[Продолжительность1, дней]]&gt;0,Таблица1[[#This Row],[Продолжительность2, дней]]&gt;0,Таблица1[[#This Row],[Продолжительность3, дней]]&gt;0),Q11-$C11-$D11-(Таблица1[[#This Row],[Дата конца1]]-Таблица1[[#This Row],[Дата начала1]])-$H11-(Таблица1[[#This Row],[Дата конца2]]-Таблица1[[#This Row],[Дата начала2]])-L11-(Таблица1[[#This Row],[Дата конца3]]-Таблица1[[#This Row],[Дата начала3]])-2,"")</f>
        <v>167</v>
      </c>
      <c r="Q11" s="12">
        <v>44878</v>
      </c>
      <c r="R11" s="13">
        <v>1</v>
      </c>
      <c r="S11" s="16">
        <f t="shared" si="4"/>
        <v>44878</v>
      </c>
      <c r="T11" s="21">
        <v>28</v>
      </c>
      <c r="U11" s="22">
        <f t="shared" si="1"/>
        <v>28</v>
      </c>
      <c r="V11" s="23">
        <f t="shared" si="2"/>
        <v>0</v>
      </c>
    </row>
  </sheetData>
  <conditionalFormatting sqref="Q4:Q11 E4:E11 I4:I11 M4:M11">
    <cfRule type="cellIs" dxfId="25" priority="1" operator="lessThan">
      <formula>$A$1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65C8-E23B-442B-8B8B-D6C30CABA54E}">
  <dimension ref="A1:A19"/>
  <sheetViews>
    <sheetView workbookViewId="0">
      <selection activeCell="A6" sqref="A6:A7"/>
    </sheetView>
  </sheetViews>
  <sheetFormatPr defaultRowHeight="15.75" x14ac:dyDescent="0.25"/>
  <cols>
    <col min="1" max="1" width="11.25" customWidth="1"/>
  </cols>
  <sheetData>
    <row r="1" spans="1:1" x14ac:dyDescent="0.25">
      <c r="A1" s="3" t="s">
        <v>31</v>
      </c>
    </row>
    <row r="3" spans="1:1" x14ac:dyDescent="0.25">
      <c r="A3" s="24">
        <v>44562</v>
      </c>
    </row>
    <row r="4" spans="1:1" x14ac:dyDescent="0.25">
      <c r="A4" s="24">
        <v>44563</v>
      </c>
    </row>
    <row r="5" spans="1:1" x14ac:dyDescent="0.25">
      <c r="A5" s="24">
        <v>44564</v>
      </c>
    </row>
    <row r="6" spans="1:1" x14ac:dyDescent="0.25">
      <c r="A6" s="24">
        <v>44565</v>
      </c>
    </row>
    <row r="7" spans="1:1" x14ac:dyDescent="0.25">
      <c r="A7" s="24">
        <v>44566</v>
      </c>
    </row>
    <row r="8" spans="1:1" x14ac:dyDescent="0.25">
      <c r="A8" s="24">
        <v>44567</v>
      </c>
    </row>
    <row r="9" spans="1:1" x14ac:dyDescent="0.25">
      <c r="A9" s="24">
        <v>44568</v>
      </c>
    </row>
    <row r="10" spans="1:1" x14ac:dyDescent="0.25">
      <c r="A10" s="24">
        <v>44569</v>
      </c>
    </row>
    <row r="11" spans="1:1" x14ac:dyDescent="0.25">
      <c r="A11" s="24">
        <v>44615</v>
      </c>
    </row>
    <row r="12" spans="1:1" x14ac:dyDescent="0.25">
      <c r="A12" s="24">
        <v>44627</v>
      </c>
    </row>
    <row r="13" spans="1:1" x14ac:dyDescent="0.25">
      <c r="A13" s="24">
        <v>44628</v>
      </c>
    </row>
    <row r="14" spans="1:1" x14ac:dyDescent="0.25">
      <c r="A14" s="24">
        <v>44683</v>
      </c>
    </row>
    <row r="15" spans="1:1" x14ac:dyDescent="0.25">
      <c r="A15" s="24">
        <v>44684</v>
      </c>
    </row>
    <row r="16" spans="1:1" x14ac:dyDescent="0.25">
      <c r="A16" s="24">
        <v>44690</v>
      </c>
    </row>
    <row r="17" spans="1:1" x14ac:dyDescent="0.25">
      <c r="A17" s="24">
        <v>44691</v>
      </c>
    </row>
    <row r="18" spans="1:1" x14ac:dyDescent="0.25">
      <c r="A18" s="24">
        <v>44725</v>
      </c>
    </row>
    <row r="19" spans="1:1" x14ac:dyDescent="0.25">
      <c r="A19" s="24"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2022-12-05T06:02:23Z</dcterms:created>
  <dcterms:modified xsi:type="dcterms:W3CDTF">2022-12-05T06:19:00Z</dcterms:modified>
</cp:coreProperties>
</file>