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3" i="1" l="1"/>
  <c r="K2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F20" i="1"/>
  <c r="F22" i="1" s="1"/>
  <c r="G22" i="1" s="1"/>
  <c r="G23" i="1" s="1"/>
  <c r="K18" i="1"/>
  <c r="K19" i="1" s="1"/>
  <c r="K20" i="1" s="1"/>
  <c r="K21" i="1" s="1"/>
  <c r="G20" i="1"/>
  <c r="G19" i="1"/>
  <c r="H22" i="1"/>
  <c r="I21" i="1"/>
  <c r="H21" i="1"/>
  <c r="H23" i="1" s="1"/>
  <c r="G18" i="1"/>
  <c r="I22" i="1" l="1"/>
  <c r="H24" i="1"/>
  <c r="G14" i="1"/>
  <c r="G15" i="1"/>
  <c r="G13" i="1"/>
  <c r="G12" i="1"/>
  <c r="G11" i="1"/>
  <c r="G10" i="1"/>
  <c r="G9" i="1"/>
  <c r="H9" i="1"/>
  <c r="I9" i="1" s="1"/>
  <c r="H10" i="1"/>
  <c r="H12" i="1"/>
  <c r="I12" i="1" s="1"/>
  <c r="H13" i="1"/>
  <c r="I13" i="1" s="1"/>
  <c r="H14" i="1"/>
  <c r="H15" i="1"/>
  <c r="H6" i="1"/>
  <c r="G3" i="1"/>
  <c r="G4" i="1"/>
  <c r="G5" i="1"/>
  <c r="G2" i="1"/>
  <c r="I10" i="1" l="1"/>
  <c r="G6" i="1"/>
  <c r="I6" i="1" s="1"/>
  <c r="I14" i="1"/>
  <c r="I15" i="1"/>
  <c r="I16" i="1" l="1"/>
</calcChain>
</file>

<file path=xl/sharedStrings.xml><?xml version="1.0" encoding="utf-8"?>
<sst xmlns="http://schemas.openxmlformats.org/spreadsheetml/2006/main" count="46" uniqueCount="30">
  <si>
    <t>date_oper</t>
  </si>
  <si>
    <t>client</t>
  </si>
  <si>
    <t>share</t>
  </si>
  <si>
    <t>quantity</t>
  </si>
  <si>
    <t>price</t>
  </si>
  <si>
    <t>2022-01-13 17:36:32.000</t>
  </si>
  <si>
    <t>VTBR</t>
  </si>
  <si>
    <t>2022-01-13 17:36:37.000</t>
  </si>
  <si>
    <t>2022-01-13 17:36:39.000</t>
  </si>
  <si>
    <t>2022-01-13 17:36:40.000</t>
  </si>
  <si>
    <t>2022-01-13 21:23:07.000</t>
  </si>
  <si>
    <t>2022-01-13 21:23:10.000</t>
  </si>
  <si>
    <t>2022-01-13 21:23:12.000</t>
  </si>
  <si>
    <t>2022-01-13 21:23:18.000</t>
  </si>
  <si>
    <t>2022-01-13 21:23:19.000</t>
  </si>
  <si>
    <t>2022-01-13 21:23:26.000</t>
  </si>
  <si>
    <t>2022-01-13 21:23:28.000</t>
  </si>
  <si>
    <t>2022-01-13 21:23:33.000</t>
  </si>
  <si>
    <t>2022-01-13 21:23:34.000</t>
  </si>
  <si>
    <t>2022-01-14 10:10:34.000</t>
  </si>
  <si>
    <t>ADT</t>
  </si>
  <si>
    <t>2022-01-14 11:15:18.000</t>
  </si>
  <si>
    <t>2022-01-14 11:15:19.000</t>
  </si>
  <si>
    <t>2022-01-14 12:15:20.000</t>
  </si>
  <si>
    <t>2022-01-14 12:15:21.000</t>
  </si>
  <si>
    <t>итого VTBR</t>
  </si>
  <si>
    <t>доход по 
продаже</t>
  </si>
  <si>
    <t>сумма покупки обеспечива-ющие продажу в ценах закупа</t>
  </si>
  <si>
    <t>продажа</t>
  </si>
  <si>
    <t>кол-во по-купки обес-печивающей продажу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</si>
</sst>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7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4" fontId="0" fillId="2" borderId="2" xfId="0" applyNumberFormat="1" applyFill="1" applyBorder="1"/>
    <xf numFmtId="4" fontId="0" fillId="0" borderId="2" xfId="0" applyNumberFormat="1" applyBorder="1"/>
    <xf numFmtId="0" fontId="0" fillId="0" borderId="3" xfId="0" applyBorder="1"/>
    <xf numFmtId="0" fontId="0" fillId="0" borderId="0" xfId="0" applyBorder="1"/>
    <xf numFmtId="4" fontId="0" fillId="2" borderId="0" xfId="0" applyNumberFormat="1" applyFill="1" applyBorder="1"/>
    <xf numFmtId="4" fontId="0" fillId="0" borderId="0" xfId="0" applyNumberFormat="1" applyBorder="1"/>
    <xf numFmtId="0" fontId="0" fillId="0" borderId="4" xfId="0" applyBorder="1"/>
    <xf numFmtId="0" fontId="0" fillId="0" borderId="5" xfId="0" applyBorder="1"/>
    <xf numFmtId="4" fontId="0" fillId="2" borderId="5" xfId="0" applyNumberFormat="1" applyFill="1" applyBorder="1"/>
    <xf numFmtId="4" fontId="0" fillId="0" borderId="5" xfId="0" applyNumberFormat="1" applyBorder="1"/>
    <xf numFmtId="164" fontId="0" fillId="0" borderId="0" xfId="0" applyNumberFormat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4" fontId="0" fillId="2" borderId="7" xfId="0" applyNumberFormat="1" applyFill="1" applyBorder="1"/>
    <xf numFmtId="164" fontId="0" fillId="2" borderId="7" xfId="0" applyNumberFormat="1" applyFill="1" applyBorder="1"/>
    <xf numFmtId="4" fontId="0" fillId="0" borderId="7" xfId="0" applyNumberFormat="1" applyBorder="1"/>
    <xf numFmtId="4" fontId="0" fillId="3" borderId="0" xfId="0" applyNumberFormat="1" applyFill="1"/>
    <xf numFmtId="164" fontId="0" fillId="3" borderId="0" xfId="0" applyNumberFormat="1" applyFill="1"/>
    <xf numFmtId="164" fontId="0" fillId="0" borderId="2" xfId="0" applyNumberFormat="1" applyBorder="1"/>
    <xf numFmtId="164" fontId="0" fillId="0" borderId="5" xfId="0" applyNumberFormat="1" applyBorder="1"/>
    <xf numFmtId="4" fontId="0" fillId="3" borderId="5" xfId="0" applyNumberFormat="1" applyFill="1" applyBorder="1"/>
    <xf numFmtId="164" fontId="0" fillId="3" borderId="5" xfId="0" applyNumberFormat="1" applyFill="1" applyBorder="1"/>
    <xf numFmtId="164" fontId="0" fillId="0" borderId="7" xfId="0" applyNumberFormat="1" applyBorder="1"/>
    <xf numFmtId="4" fontId="0" fillId="3" borderId="7" xfId="0" applyNumberFormat="1" applyFill="1" applyBorder="1"/>
    <xf numFmtId="164" fontId="0" fillId="3" borderId="7" xfId="0" applyNumberFormat="1" applyFill="1" applyBorder="1"/>
    <xf numFmtId="4" fontId="0" fillId="4" borderId="0" xfId="0" applyNumberFormat="1" applyFill="1"/>
    <xf numFmtId="164" fontId="0" fillId="4" borderId="0" xfId="0" applyNumberFormat="1" applyFill="1"/>
    <xf numFmtId="4" fontId="0" fillId="4" borderId="7" xfId="0" applyNumberFormat="1" applyFill="1" applyBorder="1"/>
    <xf numFmtId="164" fontId="0" fillId="4" borderId="7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164" fontId="0" fillId="0" borderId="0" xfId="0" applyNumberFormat="1" applyFill="1" applyBorder="1"/>
    <xf numFmtId="167" fontId="0" fillId="0" borderId="0" xfId="0" applyNumberFormat="1"/>
    <xf numFmtId="167" fontId="0" fillId="5" borderId="2" xfId="0" applyNumberFormat="1" applyFill="1" applyBorder="1"/>
    <xf numFmtId="167" fontId="0" fillId="0" borderId="2" xfId="0" applyNumberFormat="1" applyBorder="1"/>
    <xf numFmtId="167" fontId="0" fillId="0" borderId="8" xfId="0" applyNumberFormat="1" applyBorder="1"/>
    <xf numFmtId="167" fontId="0" fillId="5" borderId="0" xfId="0" applyNumberFormat="1" applyFill="1" applyBorder="1"/>
    <xf numFmtId="167" fontId="0" fillId="0" borderId="0" xfId="0" applyNumberFormat="1" applyBorder="1"/>
    <xf numFmtId="167" fontId="0" fillId="0" borderId="9" xfId="0" applyNumberFormat="1" applyBorder="1"/>
    <xf numFmtId="167" fontId="0" fillId="2" borderId="0" xfId="0" applyNumberFormat="1" applyFill="1" applyBorder="1"/>
    <xf numFmtId="167" fontId="0" fillId="0" borderId="5" xfId="0" applyNumberFormat="1" applyBorder="1"/>
    <xf numFmtId="167" fontId="0" fillId="0" borderId="10" xfId="0" applyNumberFormat="1" applyBorder="1"/>
    <xf numFmtId="167" fontId="0" fillId="2" borderId="5" xfId="0" applyNumberFormat="1" applyFill="1" applyBorder="1"/>
    <xf numFmtId="167" fontId="1" fillId="0" borderId="0" xfId="0" applyNumberFormat="1" applyFont="1"/>
    <xf numFmtId="164" fontId="1" fillId="0" borderId="0" xfId="0" applyNumberFormat="1" applyFont="1"/>
    <xf numFmtId="4" fontId="0" fillId="0" borderId="5" xfId="0" applyNumberFormat="1" applyFill="1" applyBorder="1"/>
    <xf numFmtId="164" fontId="0" fillId="0" borderId="5" xfId="0" applyNumberFormat="1" applyFill="1" applyBorder="1"/>
    <xf numFmtId="0" fontId="0" fillId="6" borderId="0" xfId="0" applyFill="1" applyAlignment="1">
      <alignment wrapText="1"/>
    </xf>
    <xf numFmtId="0" fontId="0" fillId="6" borderId="2" xfId="0" applyFill="1" applyBorder="1"/>
    <xf numFmtId="0" fontId="0" fillId="6" borderId="0" xfId="0" applyFill="1" applyBorder="1"/>
    <xf numFmtId="4" fontId="0" fillId="6" borderId="5" xfId="0" applyNumberFormat="1" applyFill="1" applyBorder="1"/>
    <xf numFmtId="0" fontId="0" fillId="6" borderId="0" xfId="0" applyFill="1"/>
    <xf numFmtId="4" fontId="0" fillId="6" borderId="7" xfId="0" applyNumberFormat="1" applyFill="1" applyBorder="1"/>
    <xf numFmtId="4" fontId="0" fillId="6" borderId="2" xfId="0" applyNumberFormat="1" applyFill="1" applyBorder="1"/>
    <xf numFmtId="4" fontId="0" fillId="6" borderId="0" xfId="0" applyNumberFormat="1" applyFill="1" applyBorder="1"/>
    <xf numFmtId="167" fontId="0" fillId="6" borderId="2" xfId="0" applyNumberFormat="1" applyFill="1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167" fontId="1" fillId="6" borderId="0" xfId="0" applyNumberFormat="1" applyFont="1" applyFill="1"/>
    <xf numFmtId="164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1" sqref="F1"/>
    </sheetView>
  </sheetViews>
  <sheetFormatPr defaultRowHeight="15" x14ac:dyDescent="0.25"/>
  <cols>
    <col min="1" max="1" width="22" bestFit="1" customWidth="1"/>
    <col min="2" max="2" width="7" bestFit="1" customWidth="1"/>
    <col min="3" max="3" width="7.28515625" bestFit="1" customWidth="1"/>
    <col min="4" max="4" width="18" style="1" bestFit="1" customWidth="1"/>
    <col min="5" max="5" width="14" style="14" bestFit="1" customWidth="1"/>
    <col min="6" max="6" width="12.85546875" style="1" bestFit="1" customWidth="1"/>
    <col min="7" max="7" width="16.42578125" style="14" bestFit="1" customWidth="1"/>
    <col min="8" max="8" width="12.5703125" style="1" bestFit="1" customWidth="1"/>
    <col min="9" max="9" width="10.5703125" bestFit="1" customWidth="1"/>
    <col min="11" max="11" width="16.140625" style="14" bestFit="1" customWidth="1"/>
  </cols>
  <sheetData>
    <row r="1" spans="1:11" s="7" customFormat="1" ht="60.75" thickBot="1" x14ac:dyDescent="0.3">
      <c r="A1" t="s">
        <v>0</v>
      </c>
      <c r="B1" t="s">
        <v>1</v>
      </c>
      <c r="C1" t="s">
        <v>2</v>
      </c>
      <c r="D1" s="1" t="s">
        <v>3</v>
      </c>
      <c r="E1" s="14" t="s">
        <v>4</v>
      </c>
      <c r="F1" s="66" t="s">
        <v>29</v>
      </c>
      <c r="G1" s="66" t="s">
        <v>27</v>
      </c>
      <c r="H1" s="1" t="s">
        <v>28</v>
      </c>
      <c r="I1" s="54" t="s">
        <v>26</v>
      </c>
      <c r="J1"/>
      <c r="K1" s="36">
        <v>0</v>
      </c>
    </row>
    <row r="2" spans="1:11" s="7" customFormat="1" x14ac:dyDescent="0.25">
      <c r="A2" s="2" t="s">
        <v>5</v>
      </c>
      <c r="B2" s="3">
        <v>16084</v>
      </c>
      <c r="C2" s="3" t="s">
        <v>6</v>
      </c>
      <c r="D2" s="4">
        <v>15000000</v>
      </c>
      <c r="E2" s="15">
        <v>6.0130000000000001E-3</v>
      </c>
      <c r="F2" s="4">
        <v>15000000</v>
      </c>
      <c r="G2" s="15">
        <f>F2*E2</f>
        <v>90195</v>
      </c>
      <c r="H2" s="5"/>
      <c r="I2" s="55"/>
      <c r="J2" s="3"/>
      <c r="K2" s="36">
        <f>E2*D2+K1</f>
        <v>90195</v>
      </c>
    </row>
    <row r="3" spans="1:11" s="7" customFormat="1" x14ac:dyDescent="0.25">
      <c r="A3" s="6" t="s">
        <v>7</v>
      </c>
      <c r="B3" s="7">
        <v>16084</v>
      </c>
      <c r="C3" s="7" t="s">
        <v>6</v>
      </c>
      <c r="D3" s="8">
        <v>10000000</v>
      </c>
      <c r="E3" s="16">
        <v>6.0140000000000002E-3</v>
      </c>
      <c r="F3" s="8">
        <v>10000000</v>
      </c>
      <c r="G3" s="16">
        <f t="shared" ref="G3:G5" si="0">F3*E3</f>
        <v>60140</v>
      </c>
      <c r="H3" s="9"/>
      <c r="I3" s="56"/>
      <c r="K3" s="36">
        <f t="shared" ref="K3:K15" si="1">E3*D3+K2</f>
        <v>150335</v>
      </c>
    </row>
    <row r="4" spans="1:11" s="7" customFormat="1" x14ac:dyDescent="0.25">
      <c r="A4" s="6" t="s">
        <v>8</v>
      </c>
      <c r="B4" s="7">
        <v>16084</v>
      </c>
      <c r="C4" s="7" t="s">
        <v>6</v>
      </c>
      <c r="D4" s="8">
        <v>10000000</v>
      </c>
      <c r="E4" s="16">
        <v>6.0150000000000004E-3</v>
      </c>
      <c r="F4" s="8">
        <v>10000000</v>
      </c>
      <c r="G4" s="16">
        <f t="shared" si="0"/>
        <v>60150.000000000007</v>
      </c>
      <c r="H4" s="9"/>
      <c r="I4" s="56"/>
      <c r="K4" s="36">
        <f t="shared" si="1"/>
        <v>210485</v>
      </c>
    </row>
    <row r="5" spans="1:11" s="7" customFormat="1" x14ac:dyDescent="0.25">
      <c r="A5" s="6" t="s">
        <v>9</v>
      </c>
      <c r="B5" s="7">
        <v>16084</v>
      </c>
      <c r="C5" s="7" t="s">
        <v>6</v>
      </c>
      <c r="D5" s="8">
        <v>7000000</v>
      </c>
      <c r="E5" s="16">
        <v>6.012E-3</v>
      </c>
      <c r="F5" s="8">
        <v>5000000</v>
      </c>
      <c r="G5" s="16">
        <f t="shared" si="0"/>
        <v>30060</v>
      </c>
      <c r="H5" s="9"/>
      <c r="I5" s="56"/>
      <c r="K5" s="36">
        <f t="shared" si="1"/>
        <v>252569</v>
      </c>
    </row>
    <row r="6" spans="1:11" s="7" customFormat="1" ht="15.75" thickBot="1" x14ac:dyDescent="0.3">
      <c r="A6" s="10" t="s">
        <v>10</v>
      </c>
      <c r="B6" s="11">
        <v>16084</v>
      </c>
      <c r="C6" s="11" t="s">
        <v>6</v>
      </c>
      <c r="D6" s="52">
        <v>-40000000</v>
      </c>
      <c r="E6" s="53">
        <v>6.0200000000000002E-3</v>
      </c>
      <c r="F6" s="12"/>
      <c r="G6" s="17">
        <f>SUM(G2:G5)</f>
        <v>240545</v>
      </c>
      <c r="H6" s="13">
        <f>D6*E6*-1</f>
        <v>240800</v>
      </c>
      <c r="I6" s="57">
        <f>H6-G6</f>
        <v>255</v>
      </c>
      <c r="J6" s="11"/>
      <c r="K6" s="36">
        <f t="shared" si="1"/>
        <v>11769</v>
      </c>
    </row>
    <row r="7" spans="1:11" s="7" customFormat="1" x14ac:dyDescent="0.25">
      <c r="A7" t="s">
        <v>11</v>
      </c>
      <c r="B7">
        <v>16084</v>
      </c>
      <c r="C7" t="s">
        <v>6</v>
      </c>
      <c r="D7" s="23">
        <v>1000000</v>
      </c>
      <c r="E7" s="24">
        <v>6.0159999999999996E-3</v>
      </c>
      <c r="F7" s="1"/>
      <c r="G7" s="14"/>
      <c r="H7" s="1"/>
      <c r="I7" s="58"/>
      <c r="J7"/>
      <c r="K7" s="36">
        <f t="shared" si="1"/>
        <v>17785</v>
      </c>
    </row>
    <row r="8" spans="1:11" s="7" customFormat="1" ht="15.75" thickBot="1" x14ac:dyDescent="0.3">
      <c r="A8" t="s">
        <v>12</v>
      </c>
      <c r="B8">
        <v>16084</v>
      </c>
      <c r="C8" t="s">
        <v>6</v>
      </c>
      <c r="D8" s="32">
        <v>10000000</v>
      </c>
      <c r="E8" s="33">
        <v>6.0179999999999999E-3</v>
      </c>
      <c r="F8" s="1"/>
      <c r="G8" s="14"/>
      <c r="H8" s="1"/>
      <c r="I8" s="58"/>
      <c r="J8"/>
      <c r="K8" s="36">
        <f t="shared" si="1"/>
        <v>77965</v>
      </c>
    </row>
    <row r="9" spans="1:11" s="7" customFormat="1" ht="15.75" thickBot="1" x14ac:dyDescent="0.3">
      <c r="A9" s="18" t="s">
        <v>13</v>
      </c>
      <c r="B9" s="19">
        <v>16084</v>
      </c>
      <c r="C9" s="19" t="s">
        <v>6</v>
      </c>
      <c r="D9" s="20">
        <v>-1500000</v>
      </c>
      <c r="E9" s="21">
        <v>6.012E-3</v>
      </c>
      <c r="F9" s="20">
        <v>1500000</v>
      </c>
      <c r="G9" s="21">
        <f>F9*E5</f>
        <v>9018</v>
      </c>
      <c r="H9" s="22">
        <f t="shared" ref="H9:H15" si="2">D9*E9*-1</f>
        <v>9018</v>
      </c>
      <c r="I9" s="59">
        <f>H9-G9</f>
        <v>0</v>
      </c>
      <c r="J9" s="19"/>
      <c r="K9" s="36">
        <f t="shared" si="1"/>
        <v>68947</v>
      </c>
    </row>
    <row r="10" spans="1:11" s="7" customFormat="1" x14ac:dyDescent="0.25">
      <c r="A10" s="2" t="s">
        <v>14</v>
      </c>
      <c r="B10" s="3">
        <v>16084</v>
      </c>
      <c r="C10" s="3" t="s">
        <v>6</v>
      </c>
      <c r="D10" s="5">
        <v>-1000000</v>
      </c>
      <c r="E10" s="25">
        <v>6.0130000000000001E-3</v>
      </c>
      <c r="F10" s="4">
        <v>500000</v>
      </c>
      <c r="G10" s="15">
        <f>F10*E5</f>
        <v>3006</v>
      </c>
      <c r="H10" s="5">
        <f t="shared" si="2"/>
        <v>6013</v>
      </c>
      <c r="I10" s="60">
        <f>H10-G10-G11</f>
        <v>-1</v>
      </c>
      <c r="J10" s="3"/>
      <c r="K10" s="36">
        <f t="shared" si="1"/>
        <v>62934</v>
      </c>
    </row>
    <row r="11" spans="1:11" s="7" customFormat="1" ht="15.75" thickBot="1" x14ac:dyDescent="0.3">
      <c r="A11" s="10"/>
      <c r="B11" s="11"/>
      <c r="C11" s="11"/>
      <c r="D11" s="13"/>
      <c r="E11" s="26"/>
      <c r="F11" s="27">
        <v>500000</v>
      </c>
      <c r="G11" s="28">
        <f>F11*E7</f>
        <v>3008</v>
      </c>
      <c r="H11" s="13"/>
      <c r="I11" s="57"/>
      <c r="J11" s="11"/>
      <c r="K11" s="36">
        <f t="shared" si="1"/>
        <v>62934</v>
      </c>
    </row>
    <row r="12" spans="1:11" s="7" customFormat="1" ht="15.75" thickBot="1" x14ac:dyDescent="0.3">
      <c r="A12" s="18" t="s">
        <v>15</v>
      </c>
      <c r="B12" s="19">
        <v>16084</v>
      </c>
      <c r="C12" s="19" t="s">
        <v>6</v>
      </c>
      <c r="D12" s="22">
        <v>-500000</v>
      </c>
      <c r="E12" s="29">
        <v>6.0099999999999997E-3</v>
      </c>
      <c r="F12" s="30">
        <v>500000</v>
      </c>
      <c r="G12" s="31">
        <f>F12*E7</f>
        <v>3008</v>
      </c>
      <c r="H12" s="22">
        <f t="shared" si="2"/>
        <v>3005</v>
      </c>
      <c r="I12" s="59">
        <f>H12-G12</f>
        <v>-3</v>
      </c>
      <c r="J12" s="19"/>
      <c r="K12" s="36">
        <f t="shared" si="1"/>
        <v>59929</v>
      </c>
    </row>
    <row r="13" spans="1:11" s="7" customFormat="1" ht="15.75" thickBot="1" x14ac:dyDescent="0.3">
      <c r="A13" s="18" t="s">
        <v>16</v>
      </c>
      <c r="B13" s="19">
        <v>16084</v>
      </c>
      <c r="C13" s="19" t="s">
        <v>6</v>
      </c>
      <c r="D13" s="22">
        <v>-2000000</v>
      </c>
      <c r="E13" s="29">
        <v>6.025E-3</v>
      </c>
      <c r="F13" s="34">
        <v>2000000</v>
      </c>
      <c r="G13" s="35">
        <f>F13*E8</f>
        <v>12036</v>
      </c>
      <c r="H13" s="22">
        <f t="shared" si="2"/>
        <v>12050</v>
      </c>
      <c r="I13" s="59">
        <f>H13-G13</f>
        <v>14</v>
      </c>
      <c r="J13" s="19"/>
      <c r="K13" s="36">
        <f t="shared" si="1"/>
        <v>47879</v>
      </c>
    </row>
    <row r="14" spans="1:11" s="7" customFormat="1" ht="15.75" thickBot="1" x14ac:dyDescent="0.3">
      <c r="A14" s="18" t="s">
        <v>17</v>
      </c>
      <c r="B14" s="19">
        <v>16084</v>
      </c>
      <c r="C14" s="19" t="s">
        <v>6</v>
      </c>
      <c r="D14" s="22">
        <v>-2000000</v>
      </c>
      <c r="E14" s="29">
        <v>6.0299999999999998E-3</v>
      </c>
      <c r="F14" s="34">
        <v>2000000</v>
      </c>
      <c r="G14" s="35">
        <f>F14*E8</f>
        <v>12036</v>
      </c>
      <c r="H14" s="22">
        <f t="shared" si="2"/>
        <v>12060</v>
      </c>
      <c r="I14" s="59">
        <f>H14-G14</f>
        <v>24</v>
      </c>
      <c r="J14" s="19"/>
      <c r="K14" s="36">
        <f t="shared" si="1"/>
        <v>35819</v>
      </c>
    </row>
    <row r="15" spans="1:11" s="7" customFormat="1" ht="15.75" thickBot="1" x14ac:dyDescent="0.3">
      <c r="A15" s="18" t="s">
        <v>18</v>
      </c>
      <c r="B15" s="19">
        <v>16084</v>
      </c>
      <c r="C15" s="19" t="s">
        <v>6</v>
      </c>
      <c r="D15" s="22">
        <v>-6000000</v>
      </c>
      <c r="E15" s="29">
        <v>6.0299999999999998E-3</v>
      </c>
      <c r="F15" s="34">
        <v>6000000</v>
      </c>
      <c r="G15" s="35">
        <f>F15*E8</f>
        <v>36108</v>
      </c>
      <c r="H15" s="22">
        <f t="shared" si="2"/>
        <v>36180</v>
      </c>
      <c r="I15" s="59">
        <f>H15-G15</f>
        <v>72</v>
      </c>
      <c r="J15" s="19"/>
      <c r="K15" s="36">
        <f t="shared" si="1"/>
        <v>-361</v>
      </c>
    </row>
    <row r="16" spans="1:11" s="7" customFormat="1" x14ac:dyDescent="0.25">
      <c r="D16" s="9"/>
      <c r="E16" s="36"/>
      <c r="F16" s="37"/>
      <c r="G16" s="38"/>
      <c r="H16" s="38" t="s">
        <v>25</v>
      </c>
      <c r="I16" s="61">
        <f>SUM(I6:I15)</f>
        <v>361</v>
      </c>
      <c r="K16" s="36"/>
    </row>
    <row r="17" spans="1:12" s="7" customFormat="1" ht="15.75" thickBot="1" x14ac:dyDescent="0.3">
      <c r="D17" s="9"/>
      <c r="E17" s="36"/>
      <c r="F17" s="37"/>
      <c r="G17" s="38"/>
      <c r="H17" s="9"/>
      <c r="I17" s="61"/>
      <c r="K17" s="36">
        <v>0</v>
      </c>
    </row>
    <row r="18" spans="1:12" x14ac:dyDescent="0.25">
      <c r="A18" s="2" t="s">
        <v>19</v>
      </c>
      <c r="B18" s="3">
        <v>16085</v>
      </c>
      <c r="C18" s="3" t="s">
        <v>20</v>
      </c>
      <c r="D18" s="40">
        <v>0.53669999999999995</v>
      </c>
      <c r="E18" s="41">
        <v>80.150000000000006</v>
      </c>
      <c r="F18" s="40">
        <v>0.53669999999999995</v>
      </c>
      <c r="G18" s="41">
        <f>F18*E18</f>
        <v>43.016505000000002</v>
      </c>
      <c r="H18" s="41"/>
      <c r="I18" s="62"/>
      <c r="J18" s="42"/>
      <c r="K18" s="14">
        <f>E18*D18+K17</f>
        <v>43.016505000000002</v>
      </c>
      <c r="L18" s="39"/>
    </row>
    <row r="19" spans="1:12" x14ac:dyDescent="0.25">
      <c r="A19" s="6" t="s">
        <v>21</v>
      </c>
      <c r="B19" s="7">
        <v>16085</v>
      </c>
      <c r="C19" s="7" t="s">
        <v>20</v>
      </c>
      <c r="D19" s="43">
        <v>0.48299999999999998</v>
      </c>
      <c r="E19" s="44">
        <v>81.150000000000006</v>
      </c>
      <c r="F19" s="43">
        <v>0.48299999999999998</v>
      </c>
      <c r="G19" s="44">
        <f>F19*E19</f>
        <v>39.195450000000001</v>
      </c>
      <c r="H19" s="44"/>
      <c r="I19" s="63"/>
      <c r="J19" s="45"/>
      <c r="K19" s="14">
        <f t="shared" ref="K19:K22" si="3">E19*D19+K18</f>
        <v>82.211955000000003</v>
      </c>
      <c r="L19" s="39"/>
    </row>
    <row r="20" spans="1:12" x14ac:dyDescent="0.25">
      <c r="A20" s="6" t="s">
        <v>22</v>
      </c>
      <c r="B20" s="7">
        <v>16085</v>
      </c>
      <c r="C20" s="7" t="s">
        <v>20</v>
      </c>
      <c r="D20" s="46">
        <v>0.28299999999999997</v>
      </c>
      <c r="E20" s="44">
        <v>81.150000000000006</v>
      </c>
      <c r="F20" s="46">
        <f>D21*-1-(F19+F18)</f>
        <v>6.920000000000015E-2</v>
      </c>
      <c r="G20" s="44">
        <f>F20*E20</f>
        <v>5.6155800000000129</v>
      </c>
      <c r="H20" s="44"/>
      <c r="I20" s="63"/>
      <c r="J20" s="45"/>
      <c r="K20" s="14">
        <f t="shared" si="3"/>
        <v>105.17740500000001</v>
      </c>
      <c r="L20" s="39"/>
    </row>
    <row r="21" spans="1:12" ht="15.75" thickBot="1" x14ac:dyDescent="0.3">
      <c r="A21" s="10" t="s">
        <v>23</v>
      </c>
      <c r="B21" s="11">
        <v>16085</v>
      </c>
      <c r="C21" s="11" t="s">
        <v>20</v>
      </c>
      <c r="D21" s="47">
        <v>-1.0889</v>
      </c>
      <c r="E21" s="47">
        <v>82.25</v>
      </c>
      <c r="F21" s="47"/>
      <c r="G21" s="47"/>
      <c r="H21" s="47">
        <f>-1*D21*E21</f>
        <v>89.562024999999991</v>
      </c>
      <c r="I21" s="64">
        <f>H21-G20-G19-G18</f>
        <v>1.7344899999999797</v>
      </c>
      <c r="J21" s="48"/>
      <c r="K21" s="14">
        <f t="shared" si="3"/>
        <v>15.615380000000016</v>
      </c>
      <c r="L21" s="39"/>
    </row>
    <row r="22" spans="1:12" ht="15.75" thickBot="1" x14ac:dyDescent="0.3">
      <c r="A22" s="10" t="s">
        <v>24</v>
      </c>
      <c r="B22" s="11">
        <v>16085</v>
      </c>
      <c r="C22" s="11" t="s">
        <v>20</v>
      </c>
      <c r="D22" s="47">
        <v>-0.21379999999999999</v>
      </c>
      <c r="E22" s="47">
        <v>82.28</v>
      </c>
      <c r="F22" s="49">
        <f>D20-F20</f>
        <v>0.21379999999999982</v>
      </c>
      <c r="G22" s="47">
        <f>F22*E20</f>
        <v>17.349869999999989</v>
      </c>
      <c r="H22" s="47">
        <f t="shared" ref="H22" si="4">-1*D22*E22</f>
        <v>17.591463999999998</v>
      </c>
      <c r="I22" s="64">
        <f>H22-G22</f>
        <v>0.24159400000000986</v>
      </c>
      <c r="J22" s="48"/>
      <c r="K22" s="51">
        <f t="shared" si="3"/>
        <v>-1.9760839999999824</v>
      </c>
      <c r="L22" s="39"/>
    </row>
    <row r="23" spans="1:12" x14ac:dyDescent="0.25">
      <c r="D23" s="39"/>
      <c r="E23" s="39"/>
      <c r="F23" s="39"/>
      <c r="G23" s="39">
        <f>SUM(G18:G22)</f>
        <v>105.17740499999999</v>
      </c>
      <c r="H23" s="39">
        <f>SUM(H21:H22)</f>
        <v>107.15348899999999</v>
      </c>
      <c r="I23" s="65">
        <f>SUM(I21:I22)</f>
        <v>1.9760839999999895</v>
      </c>
      <c r="J23" s="39"/>
      <c r="L23" s="39"/>
    </row>
    <row r="24" spans="1:12" x14ac:dyDescent="0.25">
      <c r="D24" s="39"/>
      <c r="E24" s="39"/>
      <c r="F24" s="39"/>
      <c r="G24" s="39"/>
      <c r="H24" s="50">
        <f>H23-G23</f>
        <v>1.9760840000000002</v>
      </c>
      <c r="I24" s="39"/>
      <c r="J24" s="39"/>
      <c r="L24" s="39"/>
    </row>
    <row r="25" spans="1:12" x14ac:dyDescent="0.25">
      <c r="I25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</dc:creator>
  <cp:lastModifiedBy>il</cp:lastModifiedBy>
  <dcterms:created xsi:type="dcterms:W3CDTF">2023-01-06T13:15:02Z</dcterms:created>
  <dcterms:modified xsi:type="dcterms:W3CDTF">2023-01-06T19:56:56Z</dcterms:modified>
</cp:coreProperties>
</file>