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00605911\Desktop\"/>
    </mc:Choice>
  </mc:AlternateContent>
  <bookViews>
    <workbookView xWindow="0" yWindow="0" windowWidth="38400" windowHeight="17835"/>
  </bookViews>
  <sheets>
    <sheet name="defectInfo50214" sheetId="1" r:id="rId1"/>
  </sheets>
  <calcPr calcId="152511"/>
  <fileRecoveryPr repairLoad="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B52" i="1"/>
  <c r="B51" i="1"/>
  <c r="C50" i="1"/>
  <c r="B50" i="1"/>
  <c r="C49" i="1"/>
  <c r="B49" i="1"/>
  <c r="B48" i="1"/>
  <c r="B47" i="1"/>
  <c r="B46" i="1"/>
  <c r="B45" i="1"/>
  <c r="C44" i="1"/>
  <c r="B44" i="1"/>
  <c r="C43" i="1"/>
  <c r="B43" i="1"/>
  <c r="C42" i="1"/>
  <c r="B42" i="1"/>
  <c r="B41" i="1"/>
  <c r="B40" i="1"/>
  <c r="B39" i="1"/>
  <c r="B38" i="1"/>
  <c r="B37" i="1"/>
  <c r="B36" i="1"/>
  <c r="B35" i="1"/>
  <c r="C34" i="1"/>
  <c r="B34" i="1"/>
  <c r="B33" i="1"/>
  <c r="C32" i="1"/>
  <c r="B32" i="1"/>
  <c r="B31" i="1"/>
  <c r="C30" i="1"/>
  <c r="B30" i="1"/>
  <c r="B29" i="1"/>
  <c r="B28" i="1"/>
  <c r="C27" i="1"/>
  <c r="B27" i="1"/>
  <c r="B26" i="1"/>
  <c r="B25" i="1"/>
  <c r="B24" i="1"/>
  <c r="C23" i="1"/>
  <c r="B23" i="1"/>
  <c r="C22" i="1"/>
  <c r="B22" i="1"/>
  <c r="C21" i="1"/>
  <c r="B21" i="1"/>
  <c r="C20" i="1"/>
  <c r="B20" i="1"/>
  <c r="B19" i="1"/>
  <c r="B18" i="1"/>
  <c r="B17" i="1"/>
  <c r="B16" i="1"/>
  <c r="B15" i="1"/>
  <c r="B14" i="1"/>
  <c r="C13" i="1"/>
  <c r="B13" i="1"/>
  <c r="B12" i="1"/>
  <c r="B11" i="1"/>
  <c r="B10" i="1"/>
  <c r="B9" i="1"/>
  <c r="B8" i="1"/>
  <c r="B7" i="1"/>
  <c r="B6" i="1"/>
  <c r="B5" i="1"/>
  <c r="B4" i="1"/>
  <c r="C3" i="1"/>
  <c r="B3" i="1"/>
  <c r="B2" i="1"/>
</calcChain>
</file>

<file path=xl/sharedStrings.xml><?xml version="1.0" encoding="utf-8"?>
<sst xmlns="http://schemas.openxmlformats.org/spreadsheetml/2006/main" count="444" uniqueCount="166">
  <si>
    <t>CID</t>
  </si>
  <si>
    <t>Portal Url</t>
  </si>
  <si>
    <t>CodingStandards</t>
  </si>
  <si>
    <t>Checker</t>
  </si>
  <si>
    <t>Type</t>
  </si>
  <si>
    <t>Category</t>
  </si>
  <si>
    <t>File</t>
  </si>
  <si>
    <t>Line Number</t>
  </si>
  <si>
    <t>Function</t>
  </si>
  <si>
    <t>Occurance Count</t>
  </si>
  <si>
    <t>1</t>
  </si>
  <si>
    <t/>
  </si>
  <si>
    <t>FORWARD_NULL</t>
  </si>
  <si>
    <t>Dereference after null check</t>
  </si>
  <si>
    <t>Null pointer dereferences</t>
  </si>
  <si>
    <t>Incorrect expression</t>
  </si>
  <si>
    <t>NULL_RETURNS</t>
  </si>
  <si>
    <t>Dereference null return value</t>
  </si>
  <si>
    <t>124</t>
  </si>
  <si>
    <t>Explicit null dereferenced</t>
  </si>
  <si>
    <t>88</t>
  </si>
  <si>
    <t>24064706</t>
  </si>
  <si>
    <t>USELESS_CALL</t>
  </si>
  <si>
    <t>Useless call</t>
  </si>
  <si>
    <t>21</t>
  </si>
  <si>
    <t>InferNullableTests.nullableParamNPE(java.lang.Object)</t>
  </si>
  <si>
    <t>24064707</t>
  </si>
  <si>
    <t>130</t>
  </si>
  <si>
    <t>InferTrivialNPETests.nullPointerExceptionCallArrayReadMethod()</t>
  </si>
  <si>
    <t>24064708</t>
  </si>
  <si>
    <t>164</t>
  </si>
  <si>
    <t>InferTrivialNPETests.dereferenceAfterLoopOnList(InferTrivialNPETests$L)</t>
  </si>
  <si>
    <t>24064709</t>
  </si>
  <si>
    <t>100</t>
  </si>
  <si>
    <t>InferTrivialNPETests.nullPointerExceptionUnlessFrameFails()</t>
  </si>
  <si>
    <t>24064710</t>
  </si>
  <si>
    <t>12</t>
  </si>
  <si>
    <t>InferNullableTests.guardedNullableFieldDeref()</t>
  </si>
  <si>
    <t>24064711</t>
  </si>
  <si>
    <t>94</t>
  </si>
  <si>
    <t>InferNullableTests.derefNullableRetOK(boolean)</t>
  </si>
  <si>
    <t>24064712</t>
  </si>
  <si>
    <t>25</t>
  </si>
  <si>
    <t>InferNullableTests.guardedNullableParamDeref(java.lang.Object)</t>
  </si>
  <si>
    <t>24064713</t>
  </si>
  <si>
    <t>30</t>
  </si>
  <si>
    <t>InferNullableTests.allocNullableParamDeref(java.lang.Object)</t>
  </si>
  <si>
    <t>24064714</t>
  </si>
  <si>
    <t>67</t>
  </si>
  <si>
    <t>InferNullableTests.nullableFieldReassign3(java.lang.Object)</t>
  </si>
  <si>
    <t>24064715</t>
  </si>
  <si>
    <t>112</t>
  </si>
  <si>
    <t>InferTrivialNPETests.nullPointerExceptionInArrayLengthLoop(java.lang.Object[])</t>
  </si>
  <si>
    <t>24064716</t>
  </si>
  <si>
    <t>76</t>
  </si>
  <si>
    <t>InferNullableTests.derefNullableGetter()</t>
  </si>
  <si>
    <t>24064717</t>
  </si>
  <si>
    <t>147</t>
  </si>
  <si>
    <t>InferTrivialNPETests.derefNull()</t>
  </si>
  <si>
    <t>24064718</t>
  </si>
  <si>
    <t>105</t>
  </si>
  <si>
    <t>InferNullableTests$E.dereferenceNullableInterfaceFieldBad()</t>
  </si>
  <si>
    <t>24064719</t>
  </si>
  <si>
    <t>55</t>
  </si>
  <si>
    <t>InferNullableTests.nullableFieldReassign1()</t>
  </si>
  <si>
    <t>24064720</t>
  </si>
  <si>
    <t>17</t>
  </si>
  <si>
    <t>InferNullableTests.allocNullableFieldDeref()</t>
  </si>
  <si>
    <t>24064721</t>
  </si>
  <si>
    <t>91</t>
  </si>
  <si>
    <t>InferSTDLibNPETests.dereferenceAfterUnlock2(java.util.concurrent.locks.Lock)</t>
  </si>
  <si>
    <t>24064722</t>
  </si>
  <si>
    <t>DIVIDE_BY_ZERO</t>
  </si>
  <si>
    <t>Division or modulo by zero</t>
  </si>
  <si>
    <t>Integer handling issues</t>
  </si>
  <si>
    <t>DivideByZero.callDivideByZeroInterProc()</t>
  </si>
  <si>
    <t>24064723</t>
  </si>
  <si>
    <t>53</t>
  </si>
  <si>
    <t>InferNativeNPETests.derefUndefNullableRetWrapper()</t>
  </si>
  <si>
    <t>24064724</t>
  </si>
  <si>
    <t>InferNullableTests.derefNullableRet(boolean)</t>
  </si>
  <si>
    <t>24064725</t>
  </si>
  <si>
    <t>24064726</t>
  </si>
  <si>
    <t>60</t>
  </si>
  <si>
    <t>InferSTDLibNPETests.nullListFiles(java.lang.String)</t>
  </si>
  <si>
    <t>24064727</t>
  </si>
  <si>
    <t>74</t>
  </si>
  <si>
    <t>InferSTDLibNPETests.tryLockThrows(java.nio.channels.FileChannel)</t>
  </si>
  <si>
    <t>24064728</t>
  </si>
  <si>
    <t>44</t>
  </si>
  <si>
    <t>InferNativeNPETests.assumeUndefNullableIdempotentOk()</t>
  </si>
  <si>
    <t>24064729</t>
  </si>
  <si>
    <t>83</t>
  </si>
  <si>
    <t>InferNativeNPETests.noNPEWhenCallingSkippedNonnullAnnotatedMethodGood()</t>
  </si>
  <si>
    <t>24064730</t>
  </si>
  <si>
    <t>InferNativeNPETests.badCheckShouldCauseNPE()</t>
  </si>
  <si>
    <t>24064731</t>
  </si>
  <si>
    <t>43</t>
  </si>
  <si>
    <t>InferTrivialNPETests.nullPointerExceptionWithExceptionHandling(boolean)</t>
  </si>
  <si>
    <t>24064732</t>
  </si>
  <si>
    <t>24064733</t>
  </si>
  <si>
    <t>141</t>
  </si>
  <si>
    <t>InferTrivialNPETests.derefUndefinedCallee()</t>
  </si>
  <si>
    <t>24064734</t>
  </si>
  <si>
    <t>24064735</t>
  </si>
  <si>
    <t>32</t>
  </si>
  <si>
    <t>InferNativeNPETests.derefUndefNullableRet()</t>
  </si>
  <si>
    <t>24064736</t>
  </si>
  <si>
    <t>24064737</t>
  </si>
  <si>
    <t>15</t>
  </si>
  <si>
    <t>DivideByZero.divByZeroLocal(java.lang.String)</t>
  </si>
  <si>
    <t>24064738</t>
  </si>
  <si>
    <t>InferNativeNPETests.nullDerefernceReturnOfSkippedFunctionBad()</t>
  </si>
  <si>
    <t>24064739</t>
  </si>
  <si>
    <t>InferTrivialNPETests.arrayReadShouldNotCauseSymexMemoryError(int)</t>
  </si>
  <si>
    <t>24064740</t>
  </si>
  <si>
    <t>InferTrivialNPETests.id_generics(java.lang.Object)</t>
  </si>
  <si>
    <t>24064741</t>
  </si>
  <si>
    <t>8</t>
  </si>
  <si>
    <t>InferNullableTests.nullableFieldNPE()</t>
  </si>
  <si>
    <t>24064742</t>
  </si>
  <si>
    <t>24064743</t>
  </si>
  <si>
    <t>39</t>
  </si>
  <si>
    <t>InferNullableTests.nullableParamReassign1(java.lang.Object)</t>
  </si>
  <si>
    <t>24064744</t>
  </si>
  <si>
    <t>62</t>
  </si>
  <si>
    <t>InferNullableTests.nullableFieldReassign2(java.lang.Object)</t>
  </si>
  <si>
    <t>24064745</t>
  </si>
  <si>
    <t>28</t>
  </si>
  <si>
    <t>InferTrivialNPETests.expectNotNullArrayParameter(InferTrivialNPETests$A[])</t>
  </si>
  <si>
    <t>24064746</t>
  </si>
  <si>
    <t>118</t>
  </si>
  <si>
    <t>InferTrivialNPETests.nullPointerExceptionArrayLength()</t>
  </si>
  <si>
    <t>24064747</t>
  </si>
  <si>
    <t>34</t>
  </si>
  <si>
    <t>InferTrivialNPETests.nullPointerExceptionInterProc()</t>
  </si>
  <si>
    <t>24064748</t>
  </si>
  <si>
    <t>82</t>
  </si>
  <si>
    <t>InferSTDLibNPETests.dereferenceAfterUnlock1(java.util.concurrent.locks.Lock)</t>
  </si>
  <si>
    <t>24064749</t>
  </si>
  <si>
    <t>24064750</t>
  </si>
  <si>
    <t>46</t>
  </si>
  <si>
    <t>InferNullableTests.nullableParamReassign2(java.lang.Object, java.lang.Object)</t>
  </si>
  <si>
    <t>24064751</t>
  </si>
  <si>
    <t>38</t>
  </si>
  <si>
    <t>InferNativeNPETests.derefUndefNullableRetOK()</t>
  </si>
  <si>
    <t>24064752</t>
  </si>
  <si>
    <t>65</t>
  </si>
  <si>
    <t>InferNativeNPETests.testNullablePrecision()</t>
  </si>
  <si>
    <t>24064753</t>
  </si>
  <si>
    <t>24064754</t>
  </si>
  <si>
    <t>71</t>
  </si>
  <si>
    <t>InferTrivialNPETests.nullPointerExceptionWithNullObjectParameter()</t>
  </si>
  <si>
    <t>24064755</t>
  </si>
  <si>
    <t>24064756</t>
  </si>
  <si>
    <t>24064757</t>
  </si>
  <si>
    <t>24064758</t>
  </si>
  <si>
    <t>InferTrivialNPETests.nullPointerExceptionWithNullArrayParameter()</t>
  </si>
  <si>
    <t>24064759</t>
  </si>
  <si>
    <t>14</t>
  </si>
  <si>
    <t>InferTrivialNPETests.nullPointerException()</t>
  </si>
  <si>
    <t>/Infer/NullPointerExceptions/Nullable/InferNullableTests.java</t>
  </si>
  <si>
    <t>/Infer/NullPointerExceptions/Trivial/InferTrivialNPETests.java</t>
  </si>
  <si>
    <t>/Infer/NullPointerExceptions/WithStandardLib/InferSTDLibNPETests.java</t>
  </si>
  <si>
    <t>/Infer/DivideByZero/DivideByZero.java</t>
  </si>
  <si>
    <t>/Infer/NullPointerExceptions/Native/InferNativeNPETests.java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</si>
</sst>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C1" zoomScaleNormal="100" workbookViewId="0">
      <selection activeCell="K1" sqref="K1:K1048576"/>
    </sheetView>
  </sheetViews>
  <sheetFormatPr defaultRowHeight="15" x14ac:dyDescent="0.25"/>
  <cols>
    <col min="2" max="2" width="10.7109375" customWidth="1"/>
    <col min="3" max="3" width="54.42578125" customWidth="1"/>
    <col min="4" max="4" width="23.28515625" customWidth="1"/>
    <col min="5" max="5" width="31.5703125" customWidth="1"/>
    <col min="6" max="6" width="31.28515625" customWidth="1"/>
    <col min="7" max="7" width="67.140625" customWidth="1"/>
    <col min="8" max="8" width="15.140625" customWidth="1"/>
    <col min="9" max="9" width="83.28515625" customWidth="1"/>
    <col min="10" max="10" width="22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21</v>
      </c>
      <c r="B2" t="str">
        <f>HYPERLINK("http://rnd-secsolar-green.huawei.com/portal/workspace/projectDefectsView?projectName=MyProject&amp;cid=24064706","http://rnd-secsolar-green.huawei.com/portal/workspace/projectDefectsView?projectName=MyProject&amp;cid=24064706")</f>
        <v>http://rnd-secsolar-green.huawei.com/portal/workspace/projectDefectsView?projectName=MyProject&amp;cid=24064706</v>
      </c>
      <c r="C2">
        <v>0</v>
      </c>
      <c r="D2" t="s">
        <v>22</v>
      </c>
      <c r="E2" t="s">
        <v>23</v>
      </c>
      <c r="F2" t="s">
        <v>15</v>
      </c>
      <c r="G2" t="s">
        <v>161</v>
      </c>
      <c r="H2" t="s">
        <v>24</v>
      </c>
      <c r="I2" t="s">
        <v>25</v>
      </c>
      <c r="J2" t="s">
        <v>10</v>
      </c>
    </row>
    <row r="3" spans="1:10" x14ac:dyDescent="0.25">
      <c r="A3" t="s">
        <v>26</v>
      </c>
      <c r="B3" t="str">
        <f>HYPERLINK("http://rnd-secsolar-green.huawei.com/portal/workspace/projectDefectsView?projectName=MyProject&amp;cid=24064707","http://rnd-secsolar-green.huawei.com/portal/workspace/projectDefectsView?projectName=MyProject&amp;cid=24064707")</f>
        <v>http://rnd-secsolar-green.huawei.com/portal/workspace/projectDefectsView?projectName=MyProject&amp;cid=24064707</v>
      </c>
      <c r="C3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3" t="s">
        <v>16</v>
      </c>
      <c r="E3" t="s">
        <v>17</v>
      </c>
      <c r="F3" t="s">
        <v>14</v>
      </c>
      <c r="G3" t="s">
        <v>162</v>
      </c>
      <c r="H3" t="s">
        <v>27</v>
      </c>
      <c r="I3" t="s">
        <v>28</v>
      </c>
      <c r="J3" t="s">
        <v>10</v>
      </c>
    </row>
    <row r="4" spans="1:10" x14ac:dyDescent="0.25">
      <c r="A4" t="s">
        <v>29</v>
      </c>
      <c r="B4" t="str">
        <f>HYPERLINK("http://rnd-secsolar-green.huawei.com/portal/workspace/projectDefectsView?projectName=MyProject&amp;cid=24064708","http://rnd-secsolar-green.huawei.com/portal/workspace/projectDefectsView?projectName=MyProject&amp;cid=24064708")</f>
        <v>http://rnd-secsolar-green.huawei.com/portal/workspace/projectDefectsView?projectName=MyProject&amp;cid=24064708</v>
      </c>
      <c r="C4">
        <v>0</v>
      </c>
      <c r="D4" t="s">
        <v>22</v>
      </c>
      <c r="E4" t="s">
        <v>23</v>
      </c>
      <c r="F4" t="s">
        <v>15</v>
      </c>
      <c r="G4" t="s">
        <v>162</v>
      </c>
      <c r="H4" t="s">
        <v>30</v>
      </c>
      <c r="I4" t="s">
        <v>31</v>
      </c>
      <c r="J4" t="s">
        <v>10</v>
      </c>
    </row>
    <row r="5" spans="1:10" x14ac:dyDescent="0.25">
      <c r="A5" t="s">
        <v>32</v>
      </c>
      <c r="B5" t="str">
        <f>HYPERLINK("http://rnd-secsolar-green.huawei.com/portal/workspace/projectDefectsView?projectName=MyProject&amp;cid=24064709","http://rnd-secsolar-green.huawei.com/portal/workspace/projectDefectsView?projectName=MyProject&amp;cid=24064709")</f>
        <v>http://rnd-secsolar-green.huawei.com/portal/workspace/projectDefectsView?projectName=MyProject&amp;cid=24064709</v>
      </c>
      <c r="C5">
        <v>0</v>
      </c>
      <c r="D5" t="s">
        <v>22</v>
      </c>
      <c r="E5" t="s">
        <v>23</v>
      </c>
      <c r="F5" t="s">
        <v>15</v>
      </c>
      <c r="G5" t="s">
        <v>162</v>
      </c>
      <c r="H5" t="s">
        <v>33</v>
      </c>
      <c r="I5" t="s">
        <v>34</v>
      </c>
      <c r="J5" t="s">
        <v>10</v>
      </c>
    </row>
    <row r="6" spans="1:10" x14ac:dyDescent="0.25">
      <c r="A6" t="s">
        <v>35</v>
      </c>
      <c r="B6" t="str">
        <f>HYPERLINK("http://rnd-secsolar-green.huawei.com/portal/workspace/projectDefectsView?projectName=MyProject&amp;cid=24064710","http://rnd-secsolar-green.huawei.com/portal/workspace/projectDefectsView?projectName=MyProject&amp;cid=24064710")</f>
        <v>http://rnd-secsolar-green.huawei.com/portal/workspace/projectDefectsView?projectName=MyProject&amp;cid=24064710</v>
      </c>
      <c r="C6">
        <v>0</v>
      </c>
      <c r="D6" t="s">
        <v>22</v>
      </c>
      <c r="E6" t="s">
        <v>23</v>
      </c>
      <c r="F6" t="s">
        <v>15</v>
      </c>
      <c r="G6" t="s">
        <v>161</v>
      </c>
      <c r="H6" t="s">
        <v>36</v>
      </c>
      <c r="I6" t="s">
        <v>37</v>
      </c>
      <c r="J6" t="s">
        <v>10</v>
      </c>
    </row>
    <row r="7" spans="1:10" x14ac:dyDescent="0.25">
      <c r="A7" t="s">
        <v>38</v>
      </c>
      <c r="B7" t="str">
        <f>HYPERLINK("http://rnd-secsolar-green.huawei.com/portal/workspace/projectDefectsView?projectName=MyProject&amp;cid=24064711","http://rnd-secsolar-green.huawei.com/portal/workspace/projectDefectsView?projectName=MyProject&amp;cid=24064711")</f>
        <v>http://rnd-secsolar-green.huawei.com/portal/workspace/projectDefectsView?projectName=MyProject&amp;cid=24064711</v>
      </c>
      <c r="C7">
        <v>0</v>
      </c>
      <c r="D7" t="s">
        <v>22</v>
      </c>
      <c r="E7" t="s">
        <v>23</v>
      </c>
      <c r="F7" t="s">
        <v>15</v>
      </c>
      <c r="G7" t="s">
        <v>161</v>
      </c>
      <c r="H7" t="s">
        <v>39</v>
      </c>
      <c r="I7" t="s">
        <v>40</v>
      </c>
      <c r="J7" t="s">
        <v>10</v>
      </c>
    </row>
    <row r="8" spans="1:10" x14ac:dyDescent="0.25">
      <c r="A8" t="s">
        <v>41</v>
      </c>
      <c r="B8" t="str">
        <f>HYPERLINK("http://rnd-secsolar-green.huawei.com/portal/workspace/projectDefectsView?projectName=MyProject&amp;cid=24064712","http://rnd-secsolar-green.huawei.com/portal/workspace/projectDefectsView?projectName=MyProject&amp;cid=24064712")</f>
        <v>http://rnd-secsolar-green.huawei.com/portal/workspace/projectDefectsView?projectName=MyProject&amp;cid=24064712</v>
      </c>
      <c r="C8">
        <v>0</v>
      </c>
      <c r="D8" t="s">
        <v>22</v>
      </c>
      <c r="E8" t="s">
        <v>23</v>
      </c>
      <c r="F8" t="s">
        <v>15</v>
      </c>
      <c r="G8" t="s">
        <v>161</v>
      </c>
      <c r="H8" t="s">
        <v>42</v>
      </c>
      <c r="I8" t="s">
        <v>43</v>
      </c>
      <c r="J8" t="s">
        <v>10</v>
      </c>
    </row>
    <row r="9" spans="1:10" x14ac:dyDescent="0.25">
      <c r="A9" t="s">
        <v>44</v>
      </c>
      <c r="B9" t="str">
        <f>HYPERLINK("http://rnd-secsolar-green.huawei.com/portal/workspace/projectDefectsView?projectName=MyProject&amp;cid=24064713","http://rnd-secsolar-green.huawei.com/portal/workspace/projectDefectsView?projectName=MyProject&amp;cid=24064713")</f>
        <v>http://rnd-secsolar-green.huawei.com/portal/workspace/projectDefectsView?projectName=MyProject&amp;cid=24064713</v>
      </c>
      <c r="C9">
        <v>0</v>
      </c>
      <c r="D9" t="s">
        <v>22</v>
      </c>
      <c r="E9" t="s">
        <v>23</v>
      </c>
      <c r="F9" t="s">
        <v>15</v>
      </c>
      <c r="G9" t="s">
        <v>161</v>
      </c>
      <c r="H9" t="s">
        <v>45</v>
      </c>
      <c r="I9" t="s">
        <v>46</v>
      </c>
      <c r="J9" t="s">
        <v>10</v>
      </c>
    </row>
    <row r="10" spans="1:10" x14ac:dyDescent="0.25">
      <c r="A10" t="s">
        <v>47</v>
      </c>
      <c r="B10" t="str">
        <f>HYPERLINK("http://rnd-secsolar-green.huawei.com/portal/workspace/projectDefectsView?projectName=MyProject&amp;cid=24064714","http://rnd-secsolar-green.huawei.com/portal/workspace/projectDefectsView?projectName=MyProject&amp;cid=24064714")</f>
        <v>http://rnd-secsolar-green.huawei.com/portal/workspace/projectDefectsView?projectName=MyProject&amp;cid=24064714</v>
      </c>
      <c r="C10">
        <v>0</v>
      </c>
      <c r="D10" t="s">
        <v>22</v>
      </c>
      <c r="E10" t="s">
        <v>23</v>
      </c>
      <c r="F10" t="s">
        <v>15</v>
      </c>
      <c r="G10" t="s">
        <v>161</v>
      </c>
      <c r="H10" t="s">
        <v>48</v>
      </c>
      <c r="I10" t="s">
        <v>49</v>
      </c>
      <c r="J10" t="s">
        <v>10</v>
      </c>
    </row>
    <row r="11" spans="1:10" x14ac:dyDescent="0.25">
      <c r="A11" t="s">
        <v>50</v>
      </c>
      <c r="B11" t="str">
        <f>HYPERLINK("http://rnd-secsolar-green.huawei.com/portal/workspace/projectDefectsView?projectName=MyProject&amp;cid=24064715","http://rnd-secsolar-green.huawei.com/portal/workspace/projectDefectsView?projectName=MyProject&amp;cid=24064715")</f>
        <v>http://rnd-secsolar-green.huawei.com/portal/workspace/projectDefectsView?projectName=MyProject&amp;cid=24064715</v>
      </c>
      <c r="C11">
        <v>0</v>
      </c>
      <c r="D11" t="s">
        <v>22</v>
      </c>
      <c r="E11" t="s">
        <v>23</v>
      </c>
      <c r="F11" t="s">
        <v>15</v>
      </c>
      <c r="G11" t="s">
        <v>162</v>
      </c>
      <c r="H11" t="s">
        <v>51</v>
      </c>
      <c r="I11" t="s">
        <v>52</v>
      </c>
      <c r="J11" t="s">
        <v>10</v>
      </c>
    </row>
    <row r="12" spans="1:10" x14ac:dyDescent="0.25">
      <c r="A12" t="s">
        <v>53</v>
      </c>
      <c r="B12" t="str">
        <f>HYPERLINK("http://rnd-secsolar-green.huawei.com/portal/workspace/projectDefectsView?projectName=MyProject&amp;cid=24064716","http://rnd-secsolar-green.huawei.com/portal/workspace/projectDefectsView?projectName=MyProject&amp;cid=24064716")</f>
        <v>http://rnd-secsolar-green.huawei.com/portal/workspace/projectDefectsView?projectName=MyProject&amp;cid=24064716</v>
      </c>
      <c r="C12">
        <v>0</v>
      </c>
      <c r="D12" t="s">
        <v>22</v>
      </c>
      <c r="E12" t="s">
        <v>23</v>
      </c>
      <c r="F12" t="s">
        <v>15</v>
      </c>
      <c r="G12" t="s">
        <v>161</v>
      </c>
      <c r="H12" t="s">
        <v>54</v>
      </c>
      <c r="I12" t="s">
        <v>55</v>
      </c>
      <c r="J12" t="s">
        <v>10</v>
      </c>
    </row>
    <row r="13" spans="1:10" x14ac:dyDescent="0.25">
      <c r="A13" t="s">
        <v>56</v>
      </c>
      <c r="B13" t="str">
        <f>HYPERLINK("http://rnd-secsolar-green.huawei.com/portal/workspace/projectDefectsView?projectName=MyProject&amp;cid=24064717","http://rnd-secsolar-green.huawei.com/portal/workspace/projectDefectsView?projectName=MyProject&amp;cid=24064717")</f>
        <v>http://rnd-secsolar-green.huawei.com/portal/workspace/projectDefectsView?projectName=MyProject&amp;cid=24064717</v>
      </c>
      <c r="C13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13" t="s">
        <v>16</v>
      </c>
      <c r="E13" t="s">
        <v>17</v>
      </c>
      <c r="F13" t="s">
        <v>14</v>
      </c>
      <c r="G13" t="s">
        <v>162</v>
      </c>
      <c r="H13" t="s">
        <v>57</v>
      </c>
      <c r="I13" t="s">
        <v>58</v>
      </c>
      <c r="J13" t="s">
        <v>10</v>
      </c>
    </row>
    <row r="14" spans="1:10" x14ac:dyDescent="0.25">
      <c r="A14" t="s">
        <v>59</v>
      </c>
      <c r="B14" t="str">
        <f>HYPERLINK("http://rnd-secsolar-green.huawei.com/portal/workspace/projectDefectsView?projectName=MyProject&amp;cid=24064718","http://rnd-secsolar-green.huawei.com/portal/workspace/projectDefectsView?projectName=MyProject&amp;cid=24064718")</f>
        <v>http://rnd-secsolar-green.huawei.com/portal/workspace/projectDefectsView?projectName=MyProject&amp;cid=24064718</v>
      </c>
      <c r="C14">
        <v>0</v>
      </c>
      <c r="D14" t="s">
        <v>22</v>
      </c>
      <c r="E14" t="s">
        <v>23</v>
      </c>
      <c r="F14" t="s">
        <v>15</v>
      </c>
      <c r="G14" t="s">
        <v>161</v>
      </c>
      <c r="H14" t="s">
        <v>60</v>
      </c>
      <c r="I14" t="s">
        <v>61</v>
      </c>
      <c r="J14" t="s">
        <v>10</v>
      </c>
    </row>
    <row r="15" spans="1:10" x14ac:dyDescent="0.25">
      <c r="A15" t="s">
        <v>62</v>
      </c>
      <c r="B15" t="str">
        <f>HYPERLINK("http://rnd-secsolar-green.huawei.com/portal/workspace/projectDefectsView?projectName=MyProject&amp;cid=24064719","http://rnd-secsolar-green.huawei.com/portal/workspace/projectDefectsView?projectName=MyProject&amp;cid=24064719")</f>
        <v>http://rnd-secsolar-green.huawei.com/portal/workspace/projectDefectsView?projectName=MyProject&amp;cid=24064719</v>
      </c>
      <c r="C15">
        <v>0</v>
      </c>
      <c r="D15" t="s">
        <v>22</v>
      </c>
      <c r="E15" t="s">
        <v>23</v>
      </c>
      <c r="F15" t="s">
        <v>15</v>
      </c>
      <c r="G15" t="s">
        <v>161</v>
      </c>
      <c r="H15" t="s">
        <v>63</v>
      </c>
      <c r="I15" t="s">
        <v>64</v>
      </c>
      <c r="J15" t="s">
        <v>10</v>
      </c>
    </row>
    <row r="16" spans="1:10" x14ac:dyDescent="0.25">
      <c r="A16" t="s">
        <v>65</v>
      </c>
      <c r="B16" t="str">
        <f>HYPERLINK("http://rnd-secsolar-green.huawei.com/portal/workspace/projectDefectsView?projectName=MyProject&amp;cid=24064720","http://rnd-secsolar-green.huawei.com/portal/workspace/projectDefectsView?projectName=MyProject&amp;cid=24064720")</f>
        <v>http://rnd-secsolar-green.huawei.com/portal/workspace/projectDefectsView?projectName=MyProject&amp;cid=24064720</v>
      </c>
      <c r="C16">
        <v>0</v>
      </c>
      <c r="D16" t="s">
        <v>22</v>
      </c>
      <c r="E16" t="s">
        <v>23</v>
      </c>
      <c r="F16" t="s">
        <v>15</v>
      </c>
      <c r="G16" t="s">
        <v>161</v>
      </c>
      <c r="H16" t="s">
        <v>66</v>
      </c>
      <c r="I16" t="s">
        <v>67</v>
      </c>
      <c r="J16" t="s">
        <v>10</v>
      </c>
    </row>
    <row r="17" spans="1:10" x14ac:dyDescent="0.25">
      <c r="A17" t="s">
        <v>68</v>
      </c>
      <c r="B17" t="str">
        <f>HYPERLINK("http://rnd-secsolar-green.huawei.com/portal/workspace/projectDefectsView?projectName=MyProject&amp;cid=24064721","http://rnd-secsolar-green.huawei.com/portal/workspace/projectDefectsView?projectName=MyProject&amp;cid=24064721")</f>
        <v>http://rnd-secsolar-green.huawei.com/portal/workspace/projectDefectsView?projectName=MyProject&amp;cid=24064721</v>
      </c>
      <c r="C17">
        <v>0</v>
      </c>
      <c r="D17" t="s">
        <v>22</v>
      </c>
      <c r="E17" t="s">
        <v>23</v>
      </c>
      <c r="F17" t="s">
        <v>15</v>
      </c>
      <c r="G17" t="s">
        <v>163</v>
      </c>
      <c r="H17" t="s">
        <v>69</v>
      </c>
      <c r="I17" t="s">
        <v>70</v>
      </c>
      <c r="J17" t="s">
        <v>10</v>
      </c>
    </row>
    <row r="18" spans="1:10" x14ac:dyDescent="0.25">
      <c r="A18" t="s">
        <v>71</v>
      </c>
      <c r="B18" t="str">
        <f>HYPERLINK("http://rnd-secsolar-green.huawei.com/portal/workspace/projectDefectsView?projectName=MyProject&amp;cid=24064722","http://rnd-secsolar-green.huawei.com/portal/workspace/projectDefectsView?projectName=MyProject&amp;cid=24064722")</f>
        <v>http://rnd-secsolar-green.huawei.com/portal/workspace/projectDefectsView?projectName=MyProject&amp;cid=24064722</v>
      </c>
      <c r="C18" t="s">
        <v>11</v>
      </c>
      <c r="D18" t="s">
        <v>72</v>
      </c>
      <c r="E18" t="s">
        <v>73</v>
      </c>
      <c r="F18" t="s">
        <v>74</v>
      </c>
      <c r="G18" t="s">
        <v>164</v>
      </c>
      <c r="H18" t="s">
        <v>42</v>
      </c>
      <c r="I18" t="s">
        <v>75</v>
      </c>
      <c r="J18" t="s">
        <v>10</v>
      </c>
    </row>
    <row r="19" spans="1:10" x14ac:dyDescent="0.25">
      <c r="A19" t="s">
        <v>76</v>
      </c>
      <c r="B19" t="str">
        <f>HYPERLINK("http://rnd-secsolar-green.huawei.com/portal/workspace/projectDefectsView?projectName=MyProject&amp;cid=24064723","http://rnd-secsolar-green.huawei.com/portal/workspace/projectDefectsView?projectName=MyProject&amp;cid=24064723")</f>
        <v>http://rnd-secsolar-green.huawei.com/portal/workspace/projectDefectsView?projectName=MyProject&amp;cid=24064723</v>
      </c>
      <c r="C19">
        <v>0</v>
      </c>
      <c r="D19" t="s">
        <v>22</v>
      </c>
      <c r="E19" t="s">
        <v>23</v>
      </c>
      <c r="F19" t="s">
        <v>15</v>
      </c>
      <c r="G19" t="s">
        <v>165</v>
      </c>
      <c r="H19" t="s">
        <v>77</v>
      </c>
      <c r="I19" t="s">
        <v>78</v>
      </c>
      <c r="J19" t="s">
        <v>10</v>
      </c>
    </row>
    <row r="20" spans="1:10" x14ac:dyDescent="0.25">
      <c r="A20" t="s">
        <v>79</v>
      </c>
      <c r="B20" t="str">
        <f>HYPERLINK("http://rnd-secsolar-green.huawei.com/portal/workspace/projectDefectsView?projectName=MyProject&amp;cid=24064724","http://rnd-secsolar-green.huawei.com/portal/workspace/projectDefectsView?projectName=MyProject&amp;cid=24064724")</f>
        <v>http://rnd-secsolar-green.huawei.com/portal/workspace/projectDefectsView?projectName=MyProject&amp;cid=24064724</v>
      </c>
      <c r="C20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20" t="s">
        <v>16</v>
      </c>
      <c r="E20" t="s">
        <v>17</v>
      </c>
      <c r="F20" t="s">
        <v>14</v>
      </c>
      <c r="G20" t="s">
        <v>161</v>
      </c>
      <c r="H20" t="s">
        <v>20</v>
      </c>
      <c r="I20" t="s">
        <v>80</v>
      </c>
      <c r="J20" t="s">
        <v>10</v>
      </c>
    </row>
    <row r="21" spans="1:10" x14ac:dyDescent="0.25">
      <c r="A21" t="s">
        <v>81</v>
      </c>
      <c r="B21" t="str">
        <f>HYPERLINK("http://rnd-secsolar-green.huawei.com/portal/workspace/projectDefectsView?projectName=MyProject&amp;cid=24064725","http://rnd-secsolar-green.huawei.com/portal/workspace/projectDefectsView?projectName=MyProject&amp;cid=24064725")</f>
        <v>http://rnd-secsolar-green.huawei.com/portal/workspace/projectDefectsView?projectName=MyProject&amp;cid=24064725</v>
      </c>
      <c r="C21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21" t="s">
        <v>12</v>
      </c>
      <c r="E21" t="s">
        <v>19</v>
      </c>
      <c r="F21" t="s">
        <v>14</v>
      </c>
      <c r="G21" t="s">
        <v>162</v>
      </c>
      <c r="H21" t="s">
        <v>51</v>
      </c>
      <c r="I21" t="s">
        <v>52</v>
      </c>
      <c r="J21" t="s">
        <v>10</v>
      </c>
    </row>
    <row r="22" spans="1:10" x14ac:dyDescent="0.25">
      <c r="A22" t="s">
        <v>82</v>
      </c>
      <c r="B22" t="str">
        <f>HYPERLINK("http://rnd-secsolar-green.huawei.com/portal/workspace/projectDefectsView?projectName=MyProject&amp;cid=24064726","http://rnd-secsolar-green.huawei.com/portal/workspace/projectDefectsView?projectName=MyProject&amp;cid=24064726")</f>
        <v>http://rnd-secsolar-green.huawei.com/portal/workspace/projectDefectsView?projectName=MyProject&amp;cid=24064726</v>
      </c>
      <c r="C22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22" t="s">
        <v>16</v>
      </c>
      <c r="E22" t="s">
        <v>17</v>
      </c>
      <c r="F22" t="s">
        <v>14</v>
      </c>
      <c r="G22" t="s">
        <v>163</v>
      </c>
      <c r="H22" t="s">
        <v>83</v>
      </c>
      <c r="I22" t="s">
        <v>84</v>
      </c>
      <c r="J22" t="s">
        <v>10</v>
      </c>
    </row>
    <row r="23" spans="1:10" x14ac:dyDescent="0.25">
      <c r="A23" t="s">
        <v>85</v>
      </c>
      <c r="B23" t="str">
        <f>HYPERLINK("http://rnd-secsolar-green.huawei.com/portal/workspace/projectDefectsView?projectName=MyProject&amp;cid=24064727","http://rnd-secsolar-green.huawei.com/portal/workspace/projectDefectsView?projectName=MyProject&amp;cid=24064727")</f>
        <v>http://rnd-secsolar-green.huawei.com/portal/workspace/projectDefectsView?projectName=MyProject&amp;cid=24064727</v>
      </c>
      <c r="C23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23" t="s">
        <v>12</v>
      </c>
      <c r="E23" t="s">
        <v>19</v>
      </c>
      <c r="F23" t="s">
        <v>14</v>
      </c>
      <c r="G23" t="s">
        <v>163</v>
      </c>
      <c r="H23" t="s">
        <v>86</v>
      </c>
      <c r="I23" t="s">
        <v>87</v>
      </c>
      <c r="J23" t="s">
        <v>10</v>
      </c>
    </row>
    <row r="24" spans="1:10" x14ac:dyDescent="0.25">
      <c r="A24" t="s">
        <v>88</v>
      </c>
      <c r="B24" t="str">
        <f>HYPERLINK("http://rnd-secsolar-green.huawei.com/portal/workspace/projectDefectsView?projectName=MyProject&amp;cid=24064728","http://rnd-secsolar-green.huawei.com/portal/workspace/projectDefectsView?projectName=MyProject&amp;cid=24064728")</f>
        <v>http://rnd-secsolar-green.huawei.com/portal/workspace/projectDefectsView?projectName=MyProject&amp;cid=24064728</v>
      </c>
      <c r="C24">
        <v>0</v>
      </c>
      <c r="D24" t="s">
        <v>22</v>
      </c>
      <c r="E24" t="s">
        <v>23</v>
      </c>
      <c r="F24" t="s">
        <v>15</v>
      </c>
      <c r="G24" t="s">
        <v>165</v>
      </c>
      <c r="H24" t="s">
        <v>89</v>
      </c>
      <c r="I24" t="s">
        <v>90</v>
      </c>
      <c r="J24" t="s">
        <v>10</v>
      </c>
    </row>
    <row r="25" spans="1:10" x14ac:dyDescent="0.25">
      <c r="A25" t="s">
        <v>91</v>
      </c>
      <c r="B25" t="str">
        <f>HYPERLINK("http://rnd-secsolar-green.huawei.com/portal/workspace/projectDefectsView?projectName=MyProject&amp;cid=24064729","http://rnd-secsolar-green.huawei.com/portal/workspace/projectDefectsView?projectName=MyProject&amp;cid=24064729")</f>
        <v>http://rnd-secsolar-green.huawei.com/portal/workspace/projectDefectsView?projectName=MyProject&amp;cid=24064729</v>
      </c>
      <c r="C25">
        <v>0</v>
      </c>
      <c r="D25" t="s">
        <v>22</v>
      </c>
      <c r="E25" t="s">
        <v>23</v>
      </c>
      <c r="F25" t="s">
        <v>15</v>
      </c>
      <c r="G25" t="s">
        <v>165</v>
      </c>
      <c r="H25" t="s">
        <v>92</v>
      </c>
      <c r="I25" t="s">
        <v>93</v>
      </c>
      <c r="J25" t="s">
        <v>10</v>
      </c>
    </row>
    <row r="26" spans="1:10" x14ac:dyDescent="0.25">
      <c r="A26" t="s">
        <v>94</v>
      </c>
      <c r="B26" t="str">
        <f>HYPERLINK("http://rnd-secsolar-green.huawei.com/portal/workspace/projectDefectsView?projectName=MyProject&amp;cid=24064730","http://rnd-secsolar-green.huawei.com/portal/workspace/projectDefectsView?projectName=MyProject&amp;cid=24064730")</f>
        <v>http://rnd-secsolar-green.huawei.com/portal/workspace/projectDefectsView?projectName=MyProject&amp;cid=24064730</v>
      </c>
      <c r="C26">
        <v>0</v>
      </c>
      <c r="D26" t="s">
        <v>22</v>
      </c>
      <c r="E26" t="s">
        <v>23</v>
      </c>
      <c r="F26" t="s">
        <v>15</v>
      </c>
      <c r="G26" t="s">
        <v>165</v>
      </c>
      <c r="H26" t="s">
        <v>42</v>
      </c>
      <c r="I26" t="s">
        <v>95</v>
      </c>
      <c r="J26" t="s">
        <v>10</v>
      </c>
    </row>
    <row r="27" spans="1:10" x14ac:dyDescent="0.25">
      <c r="A27" t="s">
        <v>96</v>
      </c>
      <c r="B27" t="str">
        <f>HYPERLINK("http://rnd-secsolar-green.huawei.com/portal/workspace/projectDefectsView?projectName=MyProject&amp;cid=24064731","http://rnd-secsolar-green.huawei.com/portal/workspace/projectDefectsView?projectName=MyProject&amp;cid=24064731")</f>
        <v>http://rnd-secsolar-green.huawei.com/portal/workspace/projectDefectsView?projectName=MyProject&amp;cid=24064731</v>
      </c>
      <c r="C27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27" t="s">
        <v>12</v>
      </c>
      <c r="E27" t="s">
        <v>19</v>
      </c>
      <c r="F27" t="s">
        <v>14</v>
      </c>
      <c r="G27" t="s">
        <v>162</v>
      </c>
      <c r="H27" t="s">
        <v>97</v>
      </c>
      <c r="I27" t="s">
        <v>98</v>
      </c>
      <c r="J27" t="s">
        <v>10</v>
      </c>
    </row>
    <row r="28" spans="1:10" x14ac:dyDescent="0.25">
      <c r="A28" t="s">
        <v>99</v>
      </c>
      <c r="B28" t="str">
        <f>HYPERLINK("http://rnd-secsolar-green.huawei.com/portal/workspace/projectDefectsView?projectName=MyProject&amp;cid=24064732","http://rnd-secsolar-green.huawei.com/portal/workspace/projectDefectsView?projectName=MyProject&amp;cid=24064732")</f>
        <v>http://rnd-secsolar-green.huawei.com/portal/workspace/projectDefectsView?projectName=MyProject&amp;cid=24064732</v>
      </c>
      <c r="C28">
        <v>0</v>
      </c>
      <c r="D28" t="s">
        <v>22</v>
      </c>
      <c r="E28" t="s">
        <v>23</v>
      </c>
      <c r="F28" t="s">
        <v>15</v>
      </c>
      <c r="G28" t="s">
        <v>162</v>
      </c>
      <c r="H28" t="s">
        <v>57</v>
      </c>
      <c r="I28" t="s">
        <v>58</v>
      </c>
      <c r="J28" t="s">
        <v>10</v>
      </c>
    </row>
    <row r="29" spans="1:10" x14ac:dyDescent="0.25">
      <c r="A29" t="s">
        <v>100</v>
      </c>
      <c r="B29" t="str">
        <f>HYPERLINK("http://rnd-secsolar-green.huawei.com/portal/workspace/projectDefectsView?projectName=MyProject&amp;cid=24064733","http://rnd-secsolar-green.huawei.com/portal/workspace/projectDefectsView?projectName=MyProject&amp;cid=24064733")</f>
        <v>http://rnd-secsolar-green.huawei.com/portal/workspace/projectDefectsView?projectName=MyProject&amp;cid=24064733</v>
      </c>
      <c r="C29">
        <v>0</v>
      </c>
      <c r="D29" t="s">
        <v>22</v>
      </c>
      <c r="E29" t="s">
        <v>23</v>
      </c>
      <c r="F29" t="s">
        <v>15</v>
      </c>
      <c r="G29" t="s">
        <v>162</v>
      </c>
      <c r="H29" t="s">
        <v>101</v>
      </c>
      <c r="I29" t="s">
        <v>102</v>
      </c>
      <c r="J29" t="s">
        <v>10</v>
      </c>
    </row>
    <row r="30" spans="1:10" x14ac:dyDescent="0.25">
      <c r="A30" t="s">
        <v>103</v>
      </c>
      <c r="B30" t="str">
        <f>HYPERLINK("http://rnd-secsolar-green.huawei.com/portal/workspace/projectDefectsView?projectName=MyProject&amp;cid=24064734","http://rnd-secsolar-green.huawei.com/portal/workspace/projectDefectsView?projectName=MyProject&amp;cid=24064734")</f>
        <v>http://rnd-secsolar-green.huawei.com/portal/workspace/projectDefectsView?projectName=MyProject&amp;cid=24064734</v>
      </c>
      <c r="C30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30" t="s">
        <v>12</v>
      </c>
      <c r="E30" t="s">
        <v>19</v>
      </c>
      <c r="F30" t="s">
        <v>14</v>
      </c>
      <c r="G30" t="s">
        <v>163</v>
      </c>
      <c r="H30" t="s">
        <v>69</v>
      </c>
      <c r="I30" t="s">
        <v>70</v>
      </c>
      <c r="J30" t="s">
        <v>10</v>
      </c>
    </row>
    <row r="31" spans="1:10" x14ac:dyDescent="0.25">
      <c r="A31" t="s">
        <v>104</v>
      </c>
      <c r="B31" t="str">
        <f>HYPERLINK("http://rnd-secsolar-green.huawei.com/portal/workspace/projectDefectsView?projectName=MyProject&amp;cid=24064735","http://rnd-secsolar-green.huawei.com/portal/workspace/projectDefectsView?projectName=MyProject&amp;cid=24064735")</f>
        <v>http://rnd-secsolar-green.huawei.com/portal/workspace/projectDefectsView?projectName=MyProject&amp;cid=24064735</v>
      </c>
      <c r="C31">
        <v>0</v>
      </c>
      <c r="D31" t="s">
        <v>22</v>
      </c>
      <c r="E31" t="s">
        <v>23</v>
      </c>
      <c r="F31" t="s">
        <v>15</v>
      </c>
      <c r="G31" t="s">
        <v>165</v>
      </c>
      <c r="H31" t="s">
        <v>105</v>
      </c>
      <c r="I31" t="s">
        <v>106</v>
      </c>
      <c r="J31" t="s">
        <v>10</v>
      </c>
    </row>
    <row r="32" spans="1:10" x14ac:dyDescent="0.25">
      <c r="A32" t="s">
        <v>107</v>
      </c>
      <c r="B32" t="str">
        <f>HYPERLINK("http://rnd-secsolar-green.huawei.com/portal/workspace/projectDefectsView?projectName=MyProject&amp;cid=24064736","http://rnd-secsolar-green.huawei.com/portal/workspace/projectDefectsView?projectName=MyProject&amp;cid=24064736")</f>
        <v>http://rnd-secsolar-green.huawei.com/portal/workspace/projectDefectsView?projectName=MyProject&amp;cid=24064736</v>
      </c>
      <c r="C32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32" t="s">
        <v>12</v>
      </c>
      <c r="E32" t="s">
        <v>13</v>
      </c>
      <c r="F32" t="s">
        <v>14</v>
      </c>
      <c r="G32" t="s">
        <v>165</v>
      </c>
      <c r="H32" t="s">
        <v>92</v>
      </c>
      <c r="I32" t="s">
        <v>93</v>
      </c>
      <c r="J32" t="s">
        <v>10</v>
      </c>
    </row>
    <row r="33" spans="1:10" x14ac:dyDescent="0.25">
      <c r="A33" t="s">
        <v>108</v>
      </c>
      <c r="B33" t="str">
        <f>HYPERLINK("http://rnd-secsolar-green.huawei.com/portal/workspace/projectDefectsView?projectName=MyProject&amp;cid=24064737","http://rnd-secsolar-green.huawei.com/portal/workspace/projectDefectsView?projectName=MyProject&amp;cid=24064737")</f>
        <v>http://rnd-secsolar-green.huawei.com/portal/workspace/projectDefectsView?projectName=MyProject&amp;cid=24064737</v>
      </c>
      <c r="C33" t="s">
        <v>11</v>
      </c>
      <c r="D33" t="s">
        <v>72</v>
      </c>
      <c r="E33" t="s">
        <v>73</v>
      </c>
      <c r="F33" t="s">
        <v>74</v>
      </c>
      <c r="G33" t="s">
        <v>164</v>
      </c>
      <c r="H33" t="s">
        <v>109</v>
      </c>
      <c r="I33" t="s">
        <v>110</v>
      </c>
      <c r="J33" t="s">
        <v>10</v>
      </c>
    </row>
    <row r="34" spans="1:10" x14ac:dyDescent="0.25">
      <c r="A34" t="s">
        <v>111</v>
      </c>
      <c r="B34" t="str">
        <f>HYPERLINK("http://rnd-secsolar-green.huawei.com/portal/workspace/projectDefectsView?projectName=MyProject&amp;cid=24064738","http://rnd-secsolar-green.huawei.com/portal/workspace/projectDefectsView?projectName=MyProject&amp;cid=24064738")</f>
        <v>http://rnd-secsolar-green.huawei.com/portal/workspace/projectDefectsView?projectName=MyProject&amp;cid=24064738</v>
      </c>
      <c r="C34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34" t="s">
        <v>12</v>
      </c>
      <c r="E34" t="s">
        <v>13</v>
      </c>
      <c r="F34" t="s">
        <v>14</v>
      </c>
      <c r="G34" t="s">
        <v>165</v>
      </c>
      <c r="H34" t="s">
        <v>86</v>
      </c>
      <c r="I34" t="s">
        <v>112</v>
      </c>
      <c r="J34" t="s">
        <v>10</v>
      </c>
    </row>
    <row r="35" spans="1:10" x14ac:dyDescent="0.25">
      <c r="A35" t="s">
        <v>113</v>
      </c>
      <c r="B35" t="str">
        <f>HYPERLINK("http://rnd-secsolar-green.huawei.com/portal/workspace/projectDefectsView?projectName=MyProject&amp;cid=24064739","http://rnd-secsolar-green.huawei.com/portal/workspace/projectDefectsView?projectName=MyProject&amp;cid=24064739")</f>
        <v>http://rnd-secsolar-green.huawei.com/portal/workspace/projectDefectsView?projectName=MyProject&amp;cid=24064739</v>
      </c>
      <c r="C35">
        <v>0</v>
      </c>
      <c r="D35" t="s">
        <v>22</v>
      </c>
      <c r="E35" t="s">
        <v>23</v>
      </c>
      <c r="F35" t="s">
        <v>15</v>
      </c>
      <c r="G35" t="s">
        <v>162</v>
      </c>
      <c r="H35" t="s">
        <v>18</v>
      </c>
      <c r="I35" t="s">
        <v>114</v>
      </c>
      <c r="J35" t="s">
        <v>10</v>
      </c>
    </row>
    <row r="36" spans="1:10" x14ac:dyDescent="0.25">
      <c r="A36" t="s">
        <v>115</v>
      </c>
      <c r="B36" t="str">
        <f>HYPERLINK("http://rnd-secsolar-green.huawei.com/portal/workspace/projectDefectsView?projectName=MyProject&amp;cid=24064740","http://rnd-secsolar-green.huawei.com/portal/workspace/projectDefectsView?projectName=MyProject&amp;cid=24064740")</f>
        <v>http://rnd-secsolar-green.huawei.com/portal/workspace/projectDefectsView?projectName=MyProject&amp;cid=24064740</v>
      </c>
      <c r="C36">
        <v>0</v>
      </c>
      <c r="D36" t="s">
        <v>22</v>
      </c>
      <c r="E36" t="s">
        <v>23</v>
      </c>
      <c r="F36" t="s">
        <v>15</v>
      </c>
      <c r="G36" t="s">
        <v>162</v>
      </c>
      <c r="H36" t="s">
        <v>20</v>
      </c>
      <c r="I36" t="s">
        <v>116</v>
      </c>
      <c r="J36" t="s">
        <v>10</v>
      </c>
    </row>
    <row r="37" spans="1:10" x14ac:dyDescent="0.25">
      <c r="A37" t="s">
        <v>117</v>
      </c>
      <c r="B37" t="str">
        <f>HYPERLINK("http://rnd-secsolar-green.huawei.com/portal/workspace/projectDefectsView?projectName=MyProject&amp;cid=24064741","http://rnd-secsolar-green.huawei.com/portal/workspace/projectDefectsView?projectName=MyProject&amp;cid=24064741")</f>
        <v>http://rnd-secsolar-green.huawei.com/portal/workspace/projectDefectsView?projectName=MyProject&amp;cid=24064741</v>
      </c>
      <c r="C37">
        <v>0</v>
      </c>
      <c r="D37" t="s">
        <v>22</v>
      </c>
      <c r="E37" t="s">
        <v>23</v>
      </c>
      <c r="F37" t="s">
        <v>15</v>
      </c>
      <c r="G37" t="s">
        <v>161</v>
      </c>
      <c r="H37" t="s">
        <v>118</v>
      </c>
      <c r="I37" t="s">
        <v>119</v>
      </c>
      <c r="J37" t="s">
        <v>10</v>
      </c>
    </row>
    <row r="38" spans="1:10" x14ac:dyDescent="0.25">
      <c r="A38" t="s">
        <v>120</v>
      </c>
      <c r="B38" t="str">
        <f>HYPERLINK("http://rnd-secsolar-green.huawei.com/portal/workspace/projectDefectsView?projectName=MyProject&amp;cid=24064742","http://rnd-secsolar-green.huawei.com/portal/workspace/projectDefectsView?projectName=MyProject&amp;cid=24064742")</f>
        <v>http://rnd-secsolar-green.huawei.com/portal/workspace/projectDefectsView?projectName=MyProject&amp;cid=24064742</v>
      </c>
      <c r="C38">
        <v>0</v>
      </c>
      <c r="D38" t="s">
        <v>22</v>
      </c>
      <c r="E38" t="s">
        <v>23</v>
      </c>
      <c r="F38" t="s">
        <v>15</v>
      </c>
      <c r="G38" t="s">
        <v>165</v>
      </c>
      <c r="H38" t="s">
        <v>86</v>
      </c>
      <c r="I38" t="s">
        <v>112</v>
      </c>
      <c r="J38" t="s">
        <v>10</v>
      </c>
    </row>
    <row r="39" spans="1:10" x14ac:dyDescent="0.25">
      <c r="A39" t="s">
        <v>121</v>
      </c>
      <c r="B39" t="str">
        <f>HYPERLINK("http://rnd-secsolar-green.huawei.com/portal/workspace/projectDefectsView?projectName=MyProject&amp;cid=24064743","http://rnd-secsolar-green.huawei.com/portal/workspace/projectDefectsView?projectName=MyProject&amp;cid=24064743")</f>
        <v>http://rnd-secsolar-green.huawei.com/portal/workspace/projectDefectsView?projectName=MyProject&amp;cid=24064743</v>
      </c>
      <c r="C39">
        <v>0</v>
      </c>
      <c r="D39" t="s">
        <v>22</v>
      </c>
      <c r="E39" t="s">
        <v>23</v>
      </c>
      <c r="F39" t="s">
        <v>15</v>
      </c>
      <c r="G39" t="s">
        <v>161</v>
      </c>
      <c r="H39" t="s">
        <v>122</v>
      </c>
      <c r="I39" t="s">
        <v>123</v>
      </c>
      <c r="J39" t="s">
        <v>10</v>
      </c>
    </row>
    <row r="40" spans="1:10" x14ac:dyDescent="0.25">
      <c r="A40" t="s">
        <v>124</v>
      </c>
      <c r="B40" t="str">
        <f>HYPERLINK("http://rnd-secsolar-green.huawei.com/portal/workspace/projectDefectsView?projectName=MyProject&amp;cid=24064744","http://rnd-secsolar-green.huawei.com/portal/workspace/projectDefectsView?projectName=MyProject&amp;cid=24064744")</f>
        <v>http://rnd-secsolar-green.huawei.com/portal/workspace/projectDefectsView?projectName=MyProject&amp;cid=24064744</v>
      </c>
      <c r="C40">
        <v>0</v>
      </c>
      <c r="D40" t="s">
        <v>22</v>
      </c>
      <c r="E40" t="s">
        <v>23</v>
      </c>
      <c r="F40" t="s">
        <v>15</v>
      </c>
      <c r="G40" t="s">
        <v>161</v>
      </c>
      <c r="H40" t="s">
        <v>125</v>
      </c>
      <c r="I40" t="s">
        <v>126</v>
      </c>
      <c r="J40" t="s">
        <v>10</v>
      </c>
    </row>
    <row r="41" spans="1:10" x14ac:dyDescent="0.25">
      <c r="A41" t="s">
        <v>127</v>
      </c>
      <c r="B41" t="str">
        <f>HYPERLINK("http://rnd-secsolar-green.huawei.com/portal/workspace/projectDefectsView?projectName=MyProject&amp;cid=24064745","http://rnd-secsolar-green.huawei.com/portal/workspace/projectDefectsView?projectName=MyProject&amp;cid=24064745")</f>
        <v>http://rnd-secsolar-green.huawei.com/portal/workspace/projectDefectsView?projectName=MyProject&amp;cid=24064745</v>
      </c>
      <c r="C41">
        <v>0</v>
      </c>
      <c r="D41" t="s">
        <v>22</v>
      </c>
      <c r="E41" t="s">
        <v>23</v>
      </c>
      <c r="F41" t="s">
        <v>15</v>
      </c>
      <c r="G41" t="s">
        <v>162</v>
      </c>
      <c r="H41" t="s">
        <v>128</v>
      </c>
      <c r="I41" t="s">
        <v>129</v>
      </c>
      <c r="J41" t="s">
        <v>10</v>
      </c>
    </row>
    <row r="42" spans="1:10" x14ac:dyDescent="0.25">
      <c r="A42" t="s">
        <v>130</v>
      </c>
      <c r="B42" t="str">
        <f>HYPERLINK("http://rnd-secsolar-green.huawei.com/portal/workspace/projectDefectsView?projectName=MyProject&amp;cid=24064746","http://rnd-secsolar-green.huawei.com/portal/workspace/projectDefectsView?projectName=MyProject&amp;cid=24064746")</f>
        <v>http://rnd-secsolar-green.huawei.com/portal/workspace/projectDefectsView?projectName=MyProject&amp;cid=24064746</v>
      </c>
      <c r="C42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42" t="s">
        <v>12</v>
      </c>
      <c r="E42" t="s">
        <v>19</v>
      </c>
      <c r="F42" t="s">
        <v>14</v>
      </c>
      <c r="G42" t="s">
        <v>162</v>
      </c>
      <c r="H42" t="s">
        <v>131</v>
      </c>
      <c r="I42" t="s">
        <v>132</v>
      </c>
      <c r="J42" t="s">
        <v>10</v>
      </c>
    </row>
    <row r="43" spans="1:10" x14ac:dyDescent="0.25">
      <c r="A43" t="s">
        <v>133</v>
      </c>
      <c r="B43" t="str">
        <f>HYPERLINK("http://rnd-secsolar-green.huawei.com/portal/workspace/projectDefectsView?projectName=MyProject&amp;cid=24064747","http://rnd-secsolar-green.huawei.com/portal/workspace/projectDefectsView?projectName=MyProject&amp;cid=24064747")</f>
        <v>http://rnd-secsolar-green.huawei.com/portal/workspace/projectDefectsView?projectName=MyProject&amp;cid=24064747</v>
      </c>
      <c r="C43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43" t="s">
        <v>16</v>
      </c>
      <c r="E43" t="s">
        <v>17</v>
      </c>
      <c r="F43" t="s">
        <v>14</v>
      </c>
      <c r="G43" t="s">
        <v>162</v>
      </c>
      <c r="H43" t="s">
        <v>134</v>
      </c>
      <c r="I43" t="s">
        <v>135</v>
      </c>
      <c r="J43" t="s">
        <v>10</v>
      </c>
    </row>
    <row r="44" spans="1:10" x14ac:dyDescent="0.25">
      <c r="A44" t="s">
        <v>136</v>
      </c>
      <c r="B44" t="str">
        <f>HYPERLINK("http://rnd-secsolar-green.huawei.com/portal/workspace/projectDefectsView?projectName=MyProject&amp;cid=24064748","http://rnd-secsolar-green.huawei.com/portal/workspace/projectDefectsView?projectName=MyProject&amp;cid=24064748")</f>
        <v>http://rnd-secsolar-green.huawei.com/portal/workspace/projectDefectsView?projectName=MyProject&amp;cid=24064748</v>
      </c>
      <c r="C44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44" t="s">
        <v>12</v>
      </c>
      <c r="E44" t="s">
        <v>19</v>
      </c>
      <c r="F44" t="s">
        <v>14</v>
      </c>
      <c r="G44" t="s">
        <v>163</v>
      </c>
      <c r="H44" t="s">
        <v>137</v>
      </c>
      <c r="I44" t="s">
        <v>138</v>
      </c>
      <c r="J44" t="s">
        <v>10</v>
      </c>
    </row>
    <row r="45" spans="1:10" x14ac:dyDescent="0.25">
      <c r="A45" t="s">
        <v>139</v>
      </c>
      <c r="B45" t="str">
        <f>HYPERLINK("http://rnd-secsolar-green.huawei.com/portal/workspace/projectDefectsView?projectName=MyProject&amp;cid=24064749","http://rnd-secsolar-green.huawei.com/portal/workspace/projectDefectsView?projectName=MyProject&amp;cid=24064749")</f>
        <v>http://rnd-secsolar-green.huawei.com/portal/workspace/projectDefectsView?projectName=MyProject&amp;cid=24064749</v>
      </c>
      <c r="C45">
        <v>0</v>
      </c>
      <c r="D45" t="s">
        <v>22</v>
      </c>
      <c r="E45" t="s">
        <v>23</v>
      </c>
      <c r="F45" t="s">
        <v>15</v>
      </c>
      <c r="G45" t="s">
        <v>161</v>
      </c>
      <c r="H45" t="s">
        <v>20</v>
      </c>
      <c r="I45" t="s">
        <v>80</v>
      </c>
      <c r="J45" t="s">
        <v>10</v>
      </c>
    </row>
    <row r="46" spans="1:10" x14ac:dyDescent="0.25">
      <c r="A46" t="s">
        <v>140</v>
      </c>
      <c r="B46" t="str">
        <f>HYPERLINK("http://rnd-secsolar-green.huawei.com/portal/workspace/projectDefectsView?projectName=MyProject&amp;cid=24064750","http://rnd-secsolar-green.huawei.com/portal/workspace/projectDefectsView?projectName=MyProject&amp;cid=24064750")</f>
        <v>http://rnd-secsolar-green.huawei.com/portal/workspace/projectDefectsView?projectName=MyProject&amp;cid=24064750</v>
      </c>
      <c r="C46">
        <v>0</v>
      </c>
      <c r="D46" t="s">
        <v>22</v>
      </c>
      <c r="E46" t="s">
        <v>23</v>
      </c>
      <c r="F46" t="s">
        <v>15</v>
      </c>
      <c r="G46" t="s">
        <v>161</v>
      </c>
      <c r="H46" t="s">
        <v>141</v>
      </c>
      <c r="I46" t="s">
        <v>142</v>
      </c>
      <c r="J46" t="s">
        <v>10</v>
      </c>
    </row>
    <row r="47" spans="1:10" x14ac:dyDescent="0.25">
      <c r="A47" t="s">
        <v>143</v>
      </c>
      <c r="B47" t="str">
        <f>HYPERLINK("http://rnd-secsolar-green.huawei.com/portal/workspace/projectDefectsView?projectName=MyProject&amp;cid=24064751","http://rnd-secsolar-green.huawei.com/portal/workspace/projectDefectsView?projectName=MyProject&amp;cid=24064751")</f>
        <v>http://rnd-secsolar-green.huawei.com/portal/workspace/projectDefectsView?projectName=MyProject&amp;cid=24064751</v>
      </c>
      <c r="C47">
        <v>0</v>
      </c>
      <c r="D47" t="s">
        <v>22</v>
      </c>
      <c r="E47" t="s">
        <v>23</v>
      </c>
      <c r="F47" t="s">
        <v>15</v>
      </c>
      <c r="G47" t="s">
        <v>165</v>
      </c>
      <c r="H47" t="s">
        <v>144</v>
      </c>
      <c r="I47" t="s">
        <v>145</v>
      </c>
      <c r="J47" t="s">
        <v>10</v>
      </c>
    </row>
    <row r="48" spans="1:10" x14ac:dyDescent="0.25">
      <c r="A48" t="s">
        <v>146</v>
      </c>
      <c r="B48" t="str">
        <f>HYPERLINK("http://rnd-secsolar-green.huawei.com/portal/workspace/projectDefectsView?projectName=MyProject&amp;cid=24064752","http://rnd-secsolar-green.huawei.com/portal/workspace/projectDefectsView?projectName=MyProject&amp;cid=24064752")</f>
        <v>http://rnd-secsolar-green.huawei.com/portal/workspace/projectDefectsView?projectName=MyProject&amp;cid=24064752</v>
      </c>
      <c r="C48">
        <v>0</v>
      </c>
      <c r="D48" t="s">
        <v>22</v>
      </c>
      <c r="E48" t="s">
        <v>23</v>
      </c>
      <c r="F48" t="s">
        <v>15</v>
      </c>
      <c r="G48" t="s">
        <v>165</v>
      </c>
      <c r="H48" t="s">
        <v>147</v>
      </c>
      <c r="I48" t="s">
        <v>148</v>
      </c>
      <c r="J48" t="s">
        <v>10</v>
      </c>
    </row>
    <row r="49" spans="1:10" x14ac:dyDescent="0.25">
      <c r="A49" t="s">
        <v>149</v>
      </c>
      <c r="B49" t="str">
        <f>HYPERLINK("http://rnd-secsolar-green.huawei.com/portal/workspace/projectDefectsView?projectName=MyProject&amp;cid=24064753","http://rnd-secsolar-green.huawei.com/portal/workspace/projectDefectsView?projectName=MyProject&amp;cid=24064753")</f>
        <v>http://rnd-secsolar-green.huawei.com/portal/workspace/projectDefectsView?projectName=MyProject&amp;cid=24064753</v>
      </c>
      <c r="C49" t="str">
        <f>HYPERLINK("https://rnd-skb.huawei.com/seccoding/ruleModellib/rulemodel/getDetailItem/CRG20171222181949977736","6.5.6:All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49" t="s">
        <v>16</v>
      </c>
      <c r="E49" t="s">
        <v>17</v>
      </c>
      <c r="F49" t="s">
        <v>14</v>
      </c>
      <c r="G49" t="s">
        <v>165</v>
      </c>
      <c r="H49" t="s">
        <v>42</v>
      </c>
      <c r="I49" t="s">
        <v>95</v>
      </c>
      <c r="J49" t="s">
        <v>10</v>
      </c>
    </row>
    <row r="50" spans="1:10" x14ac:dyDescent="0.25">
      <c r="A50" t="s">
        <v>150</v>
      </c>
      <c r="B50" t="str">
        <f>HYPERLINK("http://rnd-secsolar-green.huawei.com/portal/workspace/projectDefectsView?projectName=MyProject&amp;cid=24064754","http://rnd-secsolar-green.huawei.com/portal/workspace/projectDefectsView?projectName=MyProject&amp;cid=24064754")</f>
        <v>http://rnd-secsolar-green.huawei.com/portal/workspace/projectDefectsView?projectName=MyProject&amp;cid=24064754</v>
      </c>
      <c r="C50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50" t="s">
        <v>12</v>
      </c>
      <c r="E50" t="s">
        <v>19</v>
      </c>
      <c r="F50" t="s">
        <v>14</v>
      </c>
      <c r="G50" t="s">
        <v>162</v>
      </c>
      <c r="H50" t="s">
        <v>151</v>
      </c>
      <c r="I50" t="s">
        <v>152</v>
      </c>
      <c r="J50" t="s">
        <v>10</v>
      </c>
    </row>
    <row r="51" spans="1:10" x14ac:dyDescent="0.25">
      <c r="A51" t="s">
        <v>153</v>
      </c>
      <c r="B51" t="str">
        <f>HYPERLINK("http://rnd-secsolar-green.huawei.com/portal/workspace/projectDefectsView?projectName=MyProject&amp;cid=24064755","http://rnd-secsolar-green.huawei.com/portal/workspace/projectDefectsView?projectName=MyProject&amp;cid=24064755")</f>
        <v>http://rnd-secsolar-green.huawei.com/portal/workspace/projectDefectsView?projectName=MyProject&amp;cid=24064755</v>
      </c>
      <c r="C51">
        <v>0</v>
      </c>
      <c r="D51" t="s">
        <v>22</v>
      </c>
      <c r="E51" t="s">
        <v>23</v>
      </c>
      <c r="F51" t="s">
        <v>15</v>
      </c>
      <c r="G51" t="s">
        <v>162</v>
      </c>
      <c r="H51" t="s">
        <v>27</v>
      </c>
      <c r="I51" t="s">
        <v>28</v>
      </c>
      <c r="J51" t="s">
        <v>10</v>
      </c>
    </row>
    <row r="52" spans="1:10" x14ac:dyDescent="0.25">
      <c r="A52" t="s">
        <v>154</v>
      </c>
      <c r="B52" t="str">
        <f>HYPERLINK("http://rnd-secsolar-green.huawei.com/portal/workspace/projectDefectsView?projectName=MyProject&amp;cid=24064756","http://rnd-secsolar-green.huawei.com/portal/workspace/projectDefectsView?projectName=MyProject&amp;cid=24064756")</f>
        <v>http://rnd-secsolar-green.huawei.com/portal/workspace/projectDefectsView?projectName=MyProject&amp;cid=24064756</v>
      </c>
      <c r="C52">
        <v>0</v>
      </c>
      <c r="D52" t="s">
        <v>22</v>
      </c>
      <c r="E52" t="s">
        <v>23</v>
      </c>
      <c r="F52" t="s">
        <v>15</v>
      </c>
      <c r="G52" t="s">
        <v>163</v>
      </c>
      <c r="H52" t="s">
        <v>137</v>
      </c>
      <c r="I52" t="s">
        <v>138</v>
      </c>
      <c r="J52" t="s">
        <v>10</v>
      </c>
    </row>
    <row r="53" spans="1:10" x14ac:dyDescent="0.25">
      <c r="A53" t="s">
        <v>155</v>
      </c>
      <c r="B53" t="str">
        <f>HYPERLINK("http://rnd-secsolar-green.huawei.com/portal/workspace/projectDefectsView?projectName=MyProject&amp;cid=24064757","http://rnd-secsolar-green.huawei.com/portal/workspace/projectDefectsView?projectName=MyProject&amp;cid=24064757")</f>
        <v>http://rnd-secsolar-green.huawei.com/portal/workspace/projectDefectsView?projectName=MyProject&amp;cid=24064757</v>
      </c>
      <c r="C53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53" t="s">
        <v>12</v>
      </c>
      <c r="E53" t="s">
        <v>19</v>
      </c>
      <c r="F53" t="s">
        <v>14</v>
      </c>
      <c r="G53" t="s">
        <v>162</v>
      </c>
      <c r="H53" t="s">
        <v>33</v>
      </c>
      <c r="I53" t="s">
        <v>34</v>
      </c>
      <c r="J53" t="s">
        <v>10</v>
      </c>
    </row>
    <row r="54" spans="1:10" x14ac:dyDescent="0.25">
      <c r="A54" t="s">
        <v>156</v>
      </c>
      <c r="B54" t="str">
        <f>HYPERLINK("http://rnd-secsolar-green.huawei.com/portal/workspace/projectDefectsView?projectName=MyProject&amp;cid=24064758","http://rnd-secsolar-green.huawei.com/portal/workspace/projectDefectsView?projectName=MyProject&amp;cid=24064758")</f>
        <v>http://rnd-secsolar-green.huawei.com/portal/workspace/projectDefectsView?projectName=MyProject&amp;cid=24064758</v>
      </c>
      <c r="C54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54" t="s">
        <v>12</v>
      </c>
      <c r="E54" t="s">
        <v>19</v>
      </c>
      <c r="F54" t="s">
        <v>14</v>
      </c>
      <c r="G54" t="s">
        <v>162</v>
      </c>
      <c r="H54" t="s">
        <v>54</v>
      </c>
      <c r="I54" t="s">
        <v>157</v>
      </c>
      <c r="J54" t="s">
        <v>10</v>
      </c>
    </row>
    <row r="55" spans="1:10" x14ac:dyDescent="0.25">
      <c r="A55" t="s">
        <v>158</v>
      </c>
      <c r="B55" t="str">
        <f>HYPERLINK("http://rnd-secsolar-green.huawei.com/portal/workspace/projectDefectsView?projectName=MyProject&amp;cid=24064759","http://rnd-secsolar-green.huawei.com/portal/workspace/projectDefectsView?projectName=MyProject&amp;cid=24064759")</f>
        <v>http://rnd-secsolar-green.huawei.com/portal/workspace/projectDefectsView?projectName=MyProject&amp;cid=24064759</v>
      </c>
      <c r="C55" t="str">
        <f>HYPERLINK("https://rnd-skb.huawei.com/seccoding/ruleModellib/rulemodel/getDetailItem/CRG20171222181949010034","6.5.6:All “high risk” vulnerabilities identifiedin the vulnerability identification process (as defined in PCI DSS Requirement 6.1)")</f>
        <v>6.5.6:All “high risk” vulnerabilities identifiedin the vulnerability identification process (as defined in PCI DSS Requirement 6.1)</v>
      </c>
      <c r="D55" t="s">
        <v>12</v>
      </c>
      <c r="E55" t="s">
        <v>19</v>
      </c>
      <c r="F55" t="s">
        <v>14</v>
      </c>
      <c r="G55" t="s">
        <v>162</v>
      </c>
      <c r="H55" t="s">
        <v>159</v>
      </c>
      <c r="I55" t="s">
        <v>160</v>
      </c>
      <c r="J55" t="s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defectInfo50214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Oleg Serebrennikov (A)</cp:lastModifiedBy>
  <dcterms:created xsi:type="dcterms:W3CDTF">2021-08-05T02:02:54Z</dcterms:created>
  <dcterms:modified xsi:type="dcterms:W3CDTF">2021-08-05T02:32:29Z</dcterms:modified>
</cp:coreProperties>
</file>