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avri\Documents\GitHub\mipt_labs\3.2.7\"/>
    </mc:Choice>
  </mc:AlternateContent>
  <xr:revisionPtr revIDLastSave="0" documentId="13_ncr:1_{BE153796-5FB1-46C8-A056-ED7818E14A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1" l="1"/>
  <c r="L68" i="1"/>
  <c r="L73" i="1"/>
  <c r="L58" i="1"/>
  <c r="N56" i="1"/>
  <c r="K58" i="1"/>
  <c r="K63" i="1"/>
  <c r="K68" i="1"/>
  <c r="K73" i="1"/>
  <c r="I63" i="1"/>
  <c r="I68" i="1"/>
  <c r="I73" i="1"/>
  <c r="I58" i="1"/>
  <c r="H59" i="1"/>
  <c r="H60" i="1"/>
  <c r="H61" i="1"/>
  <c r="H64" i="1"/>
  <c r="H65" i="1"/>
  <c r="H66" i="1"/>
  <c r="H68" i="1"/>
  <c r="H69" i="1"/>
  <c r="H70" i="1"/>
  <c r="H71" i="1"/>
  <c r="H74" i="1"/>
  <c r="H75" i="1"/>
  <c r="H76" i="1"/>
  <c r="H77" i="1"/>
  <c r="G73" i="1"/>
  <c r="G74" i="1"/>
  <c r="G75" i="1"/>
  <c r="G76" i="1"/>
  <c r="G77" i="1"/>
  <c r="G68" i="1"/>
  <c r="G69" i="1"/>
  <c r="G70" i="1"/>
  <c r="G71" i="1"/>
  <c r="G72" i="1"/>
  <c r="G63" i="1"/>
  <c r="G64" i="1"/>
  <c r="G65" i="1"/>
  <c r="G66" i="1"/>
  <c r="G67" i="1"/>
  <c r="J41" i="1"/>
  <c r="J42" i="1"/>
  <c r="J43" i="1"/>
  <c r="J44" i="1"/>
  <c r="J45" i="1"/>
  <c r="G59" i="1"/>
  <c r="G60" i="1"/>
  <c r="G61" i="1"/>
  <c r="G62" i="1"/>
  <c r="G58" i="1"/>
  <c r="R36" i="1"/>
  <c r="R37" i="1"/>
  <c r="R38" i="1"/>
  <c r="R39" i="1"/>
  <c r="R40" i="1"/>
  <c r="R41" i="1"/>
  <c r="Q36" i="1"/>
  <c r="Q37" i="1"/>
  <c r="Q38" i="1"/>
  <c r="Q39" i="1"/>
  <c r="Q40" i="1"/>
  <c r="Q35" i="1"/>
  <c r="R35" i="1" s="1"/>
  <c r="T31" i="1"/>
  <c r="R31" i="1"/>
  <c r="P35" i="1"/>
  <c r="P51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2" i="1"/>
  <c r="P53" i="1"/>
  <c r="P54" i="1"/>
  <c r="P55" i="1"/>
  <c r="J55" i="1"/>
  <c r="J54" i="1"/>
  <c r="J53" i="1"/>
  <c r="J52" i="1"/>
  <c r="J51" i="1"/>
  <c r="J50" i="1"/>
  <c r="J49" i="1"/>
  <c r="J48" i="1"/>
  <c r="J47" i="1"/>
  <c r="N46" i="1"/>
  <c r="N47" i="1"/>
  <c r="N48" i="1"/>
  <c r="N49" i="1"/>
  <c r="N50" i="1"/>
  <c r="N51" i="1"/>
  <c r="N52" i="1"/>
  <c r="N53" i="1"/>
  <c r="N54" i="1"/>
  <c r="N55" i="1"/>
  <c r="J46" i="1"/>
  <c r="N45" i="1"/>
  <c r="N44" i="1"/>
  <c r="N43" i="1"/>
  <c r="N42" i="1"/>
  <c r="N41" i="1"/>
  <c r="N40" i="1"/>
  <c r="N36" i="1"/>
  <c r="N37" i="1"/>
  <c r="N38" i="1"/>
  <c r="N39" i="1"/>
  <c r="N35" i="1"/>
  <c r="J36" i="1"/>
  <c r="J37" i="1"/>
  <c r="J38" i="1"/>
  <c r="J39" i="1"/>
  <c r="J40" i="1"/>
  <c r="J35" i="1"/>
  <c r="J34" i="1"/>
</calcChain>
</file>

<file path=xl/sharedStrings.xml><?xml version="1.0" encoding="utf-8"?>
<sst xmlns="http://schemas.openxmlformats.org/spreadsheetml/2006/main" count="68" uniqueCount="42">
  <si>
    <t>квадратичность</t>
  </si>
  <si>
    <t>I, д</t>
  </si>
  <si>
    <t>Uг, верх</t>
  </si>
  <si>
    <t>Uг, низ</t>
  </si>
  <si>
    <t>-</t>
  </si>
  <si>
    <t>положение</t>
  </si>
  <si>
    <t>11. Замер напряжения шума</t>
  </si>
  <si>
    <t>Ia, mA</t>
  </si>
  <si>
    <t>I,д mA</t>
  </si>
  <si>
    <t>U,г верх</t>
  </si>
  <si>
    <t>U,г низ</t>
  </si>
  <si>
    <t>U1, верх</t>
  </si>
  <si>
    <t>U1, низ</t>
  </si>
  <si>
    <t>I0, mA</t>
  </si>
  <si>
    <t>I1, mA</t>
  </si>
  <si>
    <t>delta I</t>
  </si>
  <si>
    <t>att</t>
  </si>
  <si>
    <t>U2, верх</t>
  </si>
  <si>
    <t>U2, низ</t>
  </si>
  <si>
    <t>Q</t>
  </si>
  <si>
    <t>att 3</t>
  </si>
  <si>
    <t>att1</t>
  </si>
  <si>
    <t>att 1</t>
  </si>
  <si>
    <t>С</t>
  </si>
  <si>
    <t>1200 nf</t>
  </si>
  <si>
    <t>f</t>
  </si>
  <si>
    <t>125 kHz</t>
  </si>
  <si>
    <t>Uk</t>
  </si>
  <si>
    <t>величина шкалы:</t>
  </si>
  <si>
    <t>низ: 30</t>
  </si>
  <si>
    <t>верх: 10</t>
  </si>
  <si>
    <t>Q_real</t>
  </si>
  <si>
    <t>omega</t>
  </si>
  <si>
    <t>c</t>
  </si>
  <si>
    <t>U_2</t>
  </si>
  <si>
    <t>delta Q</t>
  </si>
  <si>
    <t>Q сред</t>
  </si>
  <si>
    <t>U_ср</t>
  </si>
  <si>
    <t>е</t>
  </si>
  <si>
    <t>delta e</t>
  </si>
  <si>
    <t>I д</t>
  </si>
  <si>
    <t>Uэфф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</si>
</sst>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5" xfId="0" applyFill="1" applyBorder="1"/>
    <xf numFmtId="0" fontId="0" fillId="0" borderId="11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topLeftCell="A74" workbookViewId="0">
      <selection activeCell="O79" sqref="O79:T83"/>
    </sheetView>
  </sheetViews>
  <sheetFormatPr defaultRowHeight="14.4" x14ac:dyDescent="0.3"/>
  <cols>
    <col min="12" max="12" width="12" bestFit="1" customWidth="1"/>
    <col min="14" max="14" width="12" bestFit="1" customWidth="1"/>
    <col min="17" max="17" width="10" bestFit="1" customWidth="1"/>
    <col min="20" max="20" width="10" bestFit="1" customWidth="1"/>
  </cols>
  <sheetData>
    <row r="1" spans="1:5" x14ac:dyDescent="0.3">
      <c r="A1" t="s">
        <v>0</v>
      </c>
      <c r="D1" t="s">
        <v>5</v>
      </c>
      <c r="E1">
        <v>100</v>
      </c>
    </row>
    <row r="2" spans="1:5" x14ac:dyDescent="0.3">
      <c r="A2" t="s">
        <v>1</v>
      </c>
      <c r="C2" t="s">
        <v>2</v>
      </c>
      <c r="D2" t="s">
        <v>3</v>
      </c>
    </row>
    <row r="3" spans="1:5" x14ac:dyDescent="0.3">
      <c r="A3">
        <v>2</v>
      </c>
      <c r="C3">
        <v>1</v>
      </c>
      <c r="D3" t="s">
        <v>4</v>
      </c>
    </row>
    <row r="4" spans="1:5" x14ac:dyDescent="0.3">
      <c r="A4">
        <v>4</v>
      </c>
      <c r="C4">
        <v>1.5</v>
      </c>
      <c r="D4">
        <v>5</v>
      </c>
    </row>
    <row r="5" spans="1:5" x14ac:dyDescent="0.3">
      <c r="A5">
        <v>6</v>
      </c>
      <c r="C5">
        <v>2</v>
      </c>
      <c r="D5">
        <v>6.1</v>
      </c>
    </row>
    <row r="6" spans="1:5" x14ac:dyDescent="0.3">
      <c r="A6">
        <v>8</v>
      </c>
      <c r="C6">
        <v>2.4</v>
      </c>
      <c r="D6">
        <v>7.5</v>
      </c>
    </row>
    <row r="7" spans="1:5" x14ac:dyDescent="0.3">
      <c r="A7">
        <v>10</v>
      </c>
      <c r="C7">
        <v>2.8</v>
      </c>
      <c r="D7">
        <v>8.5</v>
      </c>
    </row>
    <row r="8" spans="1:5" x14ac:dyDescent="0.3">
      <c r="A8">
        <v>12</v>
      </c>
      <c r="C8">
        <v>3</v>
      </c>
      <c r="D8">
        <v>9.8000000000000007</v>
      </c>
    </row>
    <row r="9" spans="1:5" x14ac:dyDescent="0.3">
      <c r="A9">
        <v>14</v>
      </c>
      <c r="C9">
        <v>3.3</v>
      </c>
      <c r="D9">
        <v>10.5</v>
      </c>
    </row>
    <row r="10" spans="1:5" x14ac:dyDescent="0.3">
      <c r="A10">
        <v>16</v>
      </c>
      <c r="C10">
        <v>3.6</v>
      </c>
      <c r="D10">
        <v>11.2</v>
      </c>
    </row>
    <row r="11" spans="1:5" x14ac:dyDescent="0.3">
      <c r="A11">
        <v>18</v>
      </c>
      <c r="C11">
        <v>3.8</v>
      </c>
      <c r="D11">
        <v>12</v>
      </c>
    </row>
    <row r="12" spans="1:5" x14ac:dyDescent="0.3">
      <c r="A12">
        <v>20</v>
      </c>
      <c r="C12">
        <v>4</v>
      </c>
      <c r="D12">
        <v>12.8</v>
      </c>
    </row>
    <row r="13" spans="1:5" x14ac:dyDescent="0.3">
      <c r="A13">
        <v>24</v>
      </c>
      <c r="C13">
        <v>4.4000000000000004</v>
      </c>
      <c r="D13">
        <v>14</v>
      </c>
    </row>
    <row r="14" spans="1:5" x14ac:dyDescent="0.3">
      <c r="A14">
        <v>28</v>
      </c>
      <c r="C14">
        <v>4.8</v>
      </c>
      <c r="D14">
        <v>15.1</v>
      </c>
    </row>
    <row r="15" spans="1:5" x14ac:dyDescent="0.3">
      <c r="A15">
        <v>32</v>
      </c>
      <c r="C15">
        <v>5.2</v>
      </c>
      <c r="D15">
        <v>16.5</v>
      </c>
    </row>
    <row r="16" spans="1:5" x14ac:dyDescent="0.3">
      <c r="A16">
        <v>36</v>
      </c>
      <c r="C16">
        <v>5.5</v>
      </c>
      <c r="D16">
        <v>17.5</v>
      </c>
    </row>
    <row r="17" spans="1:20" x14ac:dyDescent="0.3">
      <c r="A17">
        <v>40</v>
      </c>
      <c r="C17">
        <v>5.7</v>
      </c>
      <c r="D17">
        <v>18.100000000000001</v>
      </c>
    </row>
    <row r="18" spans="1:20" x14ac:dyDescent="0.3">
      <c r="A18">
        <v>44</v>
      </c>
      <c r="C18">
        <v>6</v>
      </c>
      <c r="D18">
        <v>19</v>
      </c>
    </row>
    <row r="19" spans="1:20" x14ac:dyDescent="0.3">
      <c r="A19">
        <v>48</v>
      </c>
      <c r="C19">
        <v>6.3</v>
      </c>
      <c r="D19">
        <v>20</v>
      </c>
    </row>
    <row r="20" spans="1:20" x14ac:dyDescent="0.3">
      <c r="A20">
        <v>52</v>
      </c>
      <c r="C20">
        <v>6.5</v>
      </c>
      <c r="D20">
        <v>20.8</v>
      </c>
      <c r="H20" t="s">
        <v>28</v>
      </c>
      <c r="J20" t="s">
        <v>29</v>
      </c>
    </row>
    <row r="21" spans="1:20" x14ac:dyDescent="0.3">
      <c r="A21">
        <v>56</v>
      </c>
      <c r="C21">
        <v>6.7</v>
      </c>
      <c r="D21">
        <v>21.2</v>
      </c>
      <c r="J21" t="s">
        <v>30</v>
      </c>
    </row>
    <row r="22" spans="1:20" x14ac:dyDescent="0.3">
      <c r="A22">
        <v>60</v>
      </c>
      <c r="C22">
        <v>7</v>
      </c>
      <c r="D22">
        <v>22.1</v>
      </c>
      <c r="H22" t="s">
        <v>23</v>
      </c>
      <c r="I22" t="s">
        <v>24</v>
      </c>
    </row>
    <row r="23" spans="1:20" x14ac:dyDescent="0.3">
      <c r="A23">
        <v>64</v>
      </c>
      <c r="C23">
        <v>7.2</v>
      </c>
      <c r="D23">
        <v>23</v>
      </c>
      <c r="H23" t="s">
        <v>25</v>
      </c>
      <c r="I23" t="s">
        <v>26</v>
      </c>
    </row>
    <row r="24" spans="1:20" x14ac:dyDescent="0.3">
      <c r="A24">
        <v>68</v>
      </c>
      <c r="C24">
        <v>7.4</v>
      </c>
      <c r="D24">
        <v>23.5</v>
      </c>
    </row>
    <row r="25" spans="1:20" x14ac:dyDescent="0.3">
      <c r="A25">
        <v>72</v>
      </c>
      <c r="C25">
        <v>7.6</v>
      </c>
      <c r="D25">
        <v>24</v>
      </c>
    </row>
    <row r="26" spans="1:20" x14ac:dyDescent="0.3">
      <c r="A26">
        <v>76</v>
      </c>
      <c r="C26">
        <v>7.8</v>
      </c>
      <c r="D26">
        <v>25</v>
      </c>
    </row>
    <row r="27" spans="1:20" x14ac:dyDescent="0.3">
      <c r="A27">
        <v>80</v>
      </c>
      <c r="C27">
        <v>8</v>
      </c>
      <c r="D27">
        <v>25.5</v>
      </c>
    </row>
    <row r="28" spans="1:20" x14ac:dyDescent="0.3">
      <c r="A28">
        <v>86</v>
      </c>
      <c r="C28">
        <v>8.3000000000000007</v>
      </c>
      <c r="D28">
        <v>26</v>
      </c>
    </row>
    <row r="29" spans="1:20" x14ac:dyDescent="0.3">
      <c r="A29">
        <v>94</v>
      </c>
      <c r="C29">
        <v>8.6</v>
      </c>
      <c r="D29">
        <v>27.2</v>
      </c>
    </row>
    <row r="30" spans="1:20" x14ac:dyDescent="0.3">
      <c r="A30">
        <v>98</v>
      </c>
      <c r="C30">
        <v>8.8000000000000007</v>
      </c>
      <c r="D30">
        <v>28</v>
      </c>
    </row>
    <row r="31" spans="1:20" x14ac:dyDescent="0.3">
      <c r="Q31" t="s">
        <v>32</v>
      </c>
      <c r="R31">
        <f>2*3.14*125000</f>
        <v>785000</v>
      </c>
      <c r="S31" t="s">
        <v>33</v>
      </c>
      <c r="T31">
        <f>1200*POWER(10,-9)</f>
        <v>1.2000000000000002E-6</v>
      </c>
    </row>
    <row r="32" spans="1:20" x14ac:dyDescent="0.3">
      <c r="A32" s="13" t="s">
        <v>6</v>
      </c>
      <c r="B32" s="13"/>
      <c r="C32" s="13"/>
      <c r="D32" s="13"/>
      <c r="E32" s="13"/>
      <c r="F32" s="13"/>
      <c r="L32" s="17" t="s">
        <v>27</v>
      </c>
      <c r="M32" s="17"/>
    </row>
    <row r="33" spans="1:18" x14ac:dyDescent="0.3">
      <c r="A33" t="s">
        <v>7</v>
      </c>
      <c r="B33" t="s">
        <v>16</v>
      </c>
      <c r="C33" t="s">
        <v>8</v>
      </c>
      <c r="D33" t="s">
        <v>9</v>
      </c>
      <c r="E33" t="s">
        <v>10</v>
      </c>
      <c r="F33" t="s">
        <v>11</v>
      </c>
      <c r="G33" t="s">
        <v>12</v>
      </c>
      <c r="H33" t="s">
        <v>13</v>
      </c>
      <c r="I33" t="s">
        <v>14</v>
      </c>
      <c r="J33" t="s">
        <v>15</v>
      </c>
      <c r="K33" t="s">
        <v>16</v>
      </c>
      <c r="L33" t="s">
        <v>17</v>
      </c>
      <c r="M33" t="s">
        <v>18</v>
      </c>
      <c r="N33" t="s">
        <v>19</v>
      </c>
      <c r="P33" t="s">
        <v>31</v>
      </c>
    </row>
    <row r="34" spans="1:18" ht="15" thickBot="1" x14ac:dyDescent="0.35">
      <c r="A34" s="2">
        <v>1</v>
      </c>
      <c r="B34" s="2">
        <v>100</v>
      </c>
      <c r="C34" s="2">
        <v>72</v>
      </c>
      <c r="D34" s="2">
        <v>7.8</v>
      </c>
      <c r="E34" s="2">
        <v>24.9</v>
      </c>
      <c r="F34" s="2">
        <v>3.2</v>
      </c>
      <c r="G34" s="2">
        <v>10</v>
      </c>
      <c r="H34" s="2">
        <v>60</v>
      </c>
      <c r="I34" s="2">
        <v>87</v>
      </c>
      <c r="J34" s="2">
        <f>I34-H34</f>
        <v>27</v>
      </c>
      <c r="K34" s="2">
        <v>100</v>
      </c>
      <c r="L34" s="2"/>
      <c r="M34" s="2"/>
    </row>
    <row r="35" spans="1:18" x14ac:dyDescent="0.3">
      <c r="A35" s="14">
        <v>1</v>
      </c>
      <c r="B35" s="8">
        <v>100</v>
      </c>
      <c r="C35" s="3">
        <v>72</v>
      </c>
      <c r="D35" s="3">
        <v>7.8</v>
      </c>
      <c r="E35" s="3">
        <v>24.9</v>
      </c>
      <c r="F35" s="3">
        <v>3.2</v>
      </c>
      <c r="G35" s="3">
        <v>10</v>
      </c>
      <c r="H35" s="3">
        <v>26</v>
      </c>
      <c r="I35" s="3">
        <v>38</v>
      </c>
      <c r="J35" s="3">
        <f>I35-H35</f>
        <v>12</v>
      </c>
      <c r="K35" s="3">
        <v>100</v>
      </c>
      <c r="L35" s="3">
        <v>6</v>
      </c>
      <c r="M35" s="3">
        <v>19.100000000000001</v>
      </c>
      <c r="N35" s="4">
        <f>L35/F35</f>
        <v>1.875</v>
      </c>
      <c r="O35" t="s">
        <v>21</v>
      </c>
      <c r="P35">
        <f>(L35*K35/10)/(F35*0.1)</f>
        <v>187.49999999999997</v>
      </c>
      <c r="Q35">
        <f>POWER(D35*B35/10 * POWER(10,-6),2)</f>
        <v>6.0840000000000001E-9</v>
      </c>
      <c r="R35">
        <f>2*$R$31*$T$31*$T$31*Q35/(P35*0.001)</f>
        <v>7.3358438400000044E-14</v>
      </c>
    </row>
    <row r="36" spans="1:18" x14ac:dyDescent="0.3">
      <c r="A36" s="15"/>
      <c r="B36" s="9">
        <v>100</v>
      </c>
      <c r="C36">
        <v>40</v>
      </c>
      <c r="D36">
        <v>7.2</v>
      </c>
      <c r="E36">
        <v>23</v>
      </c>
      <c r="F36">
        <v>4</v>
      </c>
      <c r="G36">
        <v>12.6</v>
      </c>
      <c r="H36">
        <v>30</v>
      </c>
      <c r="I36">
        <v>47</v>
      </c>
      <c r="J36">
        <f t="shared" ref="J36:J55" si="0">I36-H36</f>
        <v>17</v>
      </c>
      <c r="K36">
        <v>100</v>
      </c>
      <c r="L36">
        <v>6.6</v>
      </c>
      <c r="M36">
        <v>21</v>
      </c>
      <c r="N36" s="5">
        <f t="shared" ref="N36:N55" si="1">L36/F36</f>
        <v>1.65</v>
      </c>
      <c r="P36">
        <f t="shared" ref="P36:P55" si="2">(L36*K36/10)/(F36*0.1)</f>
        <v>165</v>
      </c>
      <c r="Q36">
        <f t="shared" ref="Q36:Q40" si="3">POWER(D36*B36/10 * POWER(10,-6),2)</f>
        <v>5.1840000000000003E-9</v>
      </c>
      <c r="R36">
        <f t="shared" ref="R36:R41" si="4">2*$R$31*$T$31*$T$31*Q36/(P36*0.001)</f>
        <v>7.1030225454545483E-14</v>
      </c>
    </row>
    <row r="37" spans="1:18" x14ac:dyDescent="0.3">
      <c r="A37" s="15"/>
      <c r="B37" s="9">
        <v>100</v>
      </c>
      <c r="C37">
        <v>48</v>
      </c>
      <c r="D37">
        <v>7.4</v>
      </c>
      <c r="E37">
        <v>23.5</v>
      </c>
      <c r="F37">
        <v>5</v>
      </c>
      <c r="G37">
        <v>16</v>
      </c>
      <c r="H37">
        <v>40</v>
      </c>
      <c r="I37">
        <v>76</v>
      </c>
      <c r="J37">
        <f t="shared" si="0"/>
        <v>36</v>
      </c>
      <c r="K37">
        <v>100</v>
      </c>
      <c r="L37">
        <v>8.6</v>
      </c>
      <c r="M37">
        <v>27</v>
      </c>
      <c r="N37" s="5">
        <f t="shared" si="1"/>
        <v>1.72</v>
      </c>
      <c r="P37">
        <f t="shared" si="2"/>
        <v>172</v>
      </c>
      <c r="Q37">
        <f t="shared" si="3"/>
        <v>5.4759999999999997E-9</v>
      </c>
      <c r="R37">
        <f t="shared" si="4"/>
        <v>7.1977562790697699E-14</v>
      </c>
    </row>
    <row r="38" spans="1:18" x14ac:dyDescent="0.3">
      <c r="A38" s="15"/>
      <c r="B38" s="9">
        <v>100</v>
      </c>
      <c r="C38">
        <v>60</v>
      </c>
      <c r="D38">
        <v>7.5</v>
      </c>
      <c r="E38">
        <v>24</v>
      </c>
      <c r="F38">
        <v>4.5999999999999996</v>
      </c>
      <c r="G38">
        <v>15</v>
      </c>
      <c r="H38">
        <v>50</v>
      </c>
      <c r="I38">
        <v>90</v>
      </c>
      <c r="J38">
        <f t="shared" si="0"/>
        <v>40</v>
      </c>
      <c r="K38">
        <v>100</v>
      </c>
      <c r="L38">
        <v>8.1999999999999993</v>
      </c>
      <c r="M38">
        <v>26</v>
      </c>
      <c r="N38" s="5">
        <f t="shared" si="1"/>
        <v>1.7826086956521738</v>
      </c>
      <c r="P38">
        <f t="shared" si="2"/>
        <v>178.26086956521738</v>
      </c>
      <c r="Q38">
        <f t="shared" si="3"/>
        <v>5.6249999999999991E-9</v>
      </c>
      <c r="R38">
        <f t="shared" si="4"/>
        <v>7.1339268292682941E-14</v>
      </c>
    </row>
    <row r="39" spans="1:18" x14ac:dyDescent="0.3">
      <c r="A39" s="15"/>
      <c r="B39" s="9">
        <v>100</v>
      </c>
      <c r="C39">
        <v>80</v>
      </c>
      <c r="D39">
        <v>7.6</v>
      </c>
      <c r="E39">
        <v>24</v>
      </c>
      <c r="F39">
        <v>2</v>
      </c>
      <c r="G39">
        <v>6</v>
      </c>
      <c r="H39">
        <v>70</v>
      </c>
      <c r="I39">
        <v>88</v>
      </c>
      <c r="J39">
        <f t="shared" si="0"/>
        <v>18</v>
      </c>
      <c r="K39">
        <v>100</v>
      </c>
      <c r="L39">
        <v>4.7</v>
      </c>
      <c r="M39">
        <v>15</v>
      </c>
      <c r="N39" s="5">
        <f t="shared" si="1"/>
        <v>2.35</v>
      </c>
      <c r="P39">
        <f t="shared" si="2"/>
        <v>235</v>
      </c>
      <c r="Q39">
        <f t="shared" si="3"/>
        <v>5.7759999999999983E-9</v>
      </c>
      <c r="R39">
        <f t="shared" si="4"/>
        <v>5.556757787234043E-14</v>
      </c>
    </row>
    <row r="40" spans="1:18" ht="15" thickBot="1" x14ac:dyDescent="0.35">
      <c r="A40" s="16"/>
      <c r="B40" s="10">
        <v>100</v>
      </c>
      <c r="C40" s="6"/>
      <c r="D40" s="6"/>
      <c r="E40" s="6"/>
      <c r="F40" s="6">
        <v>6</v>
      </c>
      <c r="G40" s="6">
        <v>19</v>
      </c>
      <c r="H40" s="6">
        <v>10</v>
      </c>
      <c r="I40" s="6">
        <v>20</v>
      </c>
      <c r="J40" s="6">
        <f t="shared" si="0"/>
        <v>10</v>
      </c>
      <c r="K40" s="6">
        <v>100</v>
      </c>
      <c r="L40" s="6">
        <v>9.1999999999999993</v>
      </c>
      <c r="M40" s="6">
        <v>29</v>
      </c>
      <c r="N40" s="7">
        <f t="shared" si="1"/>
        <v>1.5333333333333332</v>
      </c>
      <c r="P40">
        <f t="shared" si="2"/>
        <v>153.33333333333329</v>
      </c>
      <c r="Q40">
        <f t="shared" si="3"/>
        <v>0</v>
      </c>
      <c r="R40">
        <f t="shared" si="4"/>
        <v>0</v>
      </c>
    </row>
    <row r="41" spans="1:18" x14ac:dyDescent="0.3">
      <c r="A41" s="14">
        <v>2</v>
      </c>
      <c r="B41" s="8">
        <v>100</v>
      </c>
      <c r="C41" s="3">
        <v>40</v>
      </c>
      <c r="D41" s="3">
        <v>10</v>
      </c>
      <c r="E41" s="3">
        <v>32</v>
      </c>
      <c r="F41" s="3">
        <v>6</v>
      </c>
      <c r="G41" s="3">
        <v>19</v>
      </c>
      <c r="H41" s="3">
        <v>10</v>
      </c>
      <c r="I41" s="3">
        <v>16</v>
      </c>
      <c r="J41" s="3">
        <f t="shared" si="0"/>
        <v>6</v>
      </c>
      <c r="K41" s="3">
        <v>100</v>
      </c>
      <c r="L41" s="3">
        <v>8.1</v>
      </c>
      <c r="M41" s="3">
        <v>25.8</v>
      </c>
      <c r="N41" s="4">
        <f t="shared" si="1"/>
        <v>1.3499999999999999</v>
      </c>
      <c r="O41" t="s">
        <v>21</v>
      </c>
      <c r="P41">
        <f t="shared" si="2"/>
        <v>134.99999999999997</v>
      </c>
      <c r="R41">
        <f t="shared" si="4"/>
        <v>0</v>
      </c>
    </row>
    <row r="42" spans="1:18" x14ac:dyDescent="0.3">
      <c r="A42" s="15"/>
      <c r="B42" s="9">
        <v>300</v>
      </c>
      <c r="C42">
        <v>50</v>
      </c>
      <c r="D42">
        <v>3.2</v>
      </c>
      <c r="E42">
        <v>10</v>
      </c>
      <c r="F42">
        <v>8</v>
      </c>
      <c r="G42">
        <v>25.3</v>
      </c>
      <c r="H42">
        <v>20</v>
      </c>
      <c r="I42">
        <v>37</v>
      </c>
      <c r="J42">
        <f t="shared" si="0"/>
        <v>17</v>
      </c>
      <c r="K42">
        <v>300</v>
      </c>
      <c r="L42">
        <v>3.2</v>
      </c>
      <c r="M42">
        <v>10.199999999999999</v>
      </c>
      <c r="N42" s="5">
        <f t="shared" si="1"/>
        <v>0.4</v>
      </c>
      <c r="P42">
        <f t="shared" si="2"/>
        <v>120</v>
      </c>
    </row>
    <row r="43" spans="1:18" x14ac:dyDescent="0.3">
      <c r="A43" s="15"/>
      <c r="B43" s="9">
        <v>300</v>
      </c>
      <c r="C43">
        <v>60</v>
      </c>
      <c r="D43">
        <v>3.2</v>
      </c>
      <c r="E43">
        <v>10.1</v>
      </c>
      <c r="F43">
        <v>9</v>
      </c>
      <c r="G43">
        <v>28.5</v>
      </c>
      <c r="H43">
        <v>30</v>
      </c>
      <c r="I43">
        <v>64</v>
      </c>
      <c r="J43">
        <f t="shared" si="0"/>
        <v>34</v>
      </c>
      <c r="K43">
        <v>300</v>
      </c>
      <c r="L43">
        <v>3.7</v>
      </c>
      <c r="M43">
        <v>12</v>
      </c>
      <c r="N43" s="5">
        <f t="shared" si="1"/>
        <v>0.41111111111111115</v>
      </c>
      <c r="P43">
        <f t="shared" si="2"/>
        <v>123.33333333333333</v>
      </c>
    </row>
    <row r="44" spans="1:18" x14ac:dyDescent="0.3">
      <c r="A44" s="15"/>
      <c r="B44" s="9">
        <v>300</v>
      </c>
      <c r="C44">
        <v>70</v>
      </c>
      <c r="D44">
        <v>3.2</v>
      </c>
      <c r="E44">
        <v>10.3</v>
      </c>
      <c r="F44">
        <v>7</v>
      </c>
      <c r="G44">
        <v>22.2</v>
      </c>
      <c r="H44">
        <v>50</v>
      </c>
      <c r="I44">
        <v>90</v>
      </c>
      <c r="J44">
        <f t="shared" si="0"/>
        <v>40</v>
      </c>
      <c r="K44">
        <v>300</v>
      </c>
      <c r="L44">
        <v>3.2</v>
      </c>
      <c r="M44">
        <v>10</v>
      </c>
      <c r="N44" s="5">
        <f t="shared" si="1"/>
        <v>0.45714285714285718</v>
      </c>
      <c r="P44">
        <f t="shared" si="2"/>
        <v>137.14285714285714</v>
      </c>
    </row>
    <row r="45" spans="1:18" ht="15" thickBot="1" x14ac:dyDescent="0.35">
      <c r="A45" s="16"/>
      <c r="B45" s="10">
        <v>300</v>
      </c>
      <c r="C45" s="6">
        <v>90</v>
      </c>
      <c r="D45" s="6">
        <v>3.3</v>
      </c>
      <c r="E45" s="6">
        <v>10.5</v>
      </c>
      <c r="F45" s="6">
        <v>4</v>
      </c>
      <c r="G45" s="6">
        <v>12.9</v>
      </c>
      <c r="H45" s="6">
        <v>70</v>
      </c>
      <c r="I45" s="6">
        <v>94</v>
      </c>
      <c r="J45" s="6">
        <f t="shared" si="0"/>
        <v>24</v>
      </c>
      <c r="K45" s="6">
        <v>300</v>
      </c>
      <c r="L45" s="6">
        <v>2</v>
      </c>
      <c r="M45" s="6">
        <v>6</v>
      </c>
      <c r="N45" s="7">
        <f t="shared" si="1"/>
        <v>0.5</v>
      </c>
      <c r="P45">
        <f t="shared" si="2"/>
        <v>150</v>
      </c>
    </row>
    <row r="46" spans="1:18" ht="15" thickBot="1" x14ac:dyDescent="0.35">
      <c r="A46" s="14">
        <v>3</v>
      </c>
      <c r="B46" s="8">
        <v>300</v>
      </c>
      <c r="C46" s="3">
        <v>40</v>
      </c>
      <c r="D46" s="3">
        <v>3.8</v>
      </c>
      <c r="E46" s="3">
        <v>12</v>
      </c>
      <c r="F46" s="3">
        <v>9.6</v>
      </c>
      <c r="G46" s="3">
        <v>30</v>
      </c>
      <c r="H46" s="3">
        <v>10</v>
      </c>
      <c r="I46" s="3">
        <v>17</v>
      </c>
      <c r="J46" s="3">
        <f t="shared" si="0"/>
        <v>7</v>
      </c>
      <c r="K46" s="3">
        <v>300</v>
      </c>
      <c r="L46" s="3">
        <v>3.5</v>
      </c>
      <c r="M46" s="3">
        <v>11</v>
      </c>
      <c r="N46" s="11">
        <f t="shared" si="1"/>
        <v>0.36458333333333337</v>
      </c>
      <c r="O46" t="s">
        <v>21</v>
      </c>
      <c r="P46">
        <f t="shared" si="2"/>
        <v>109.375</v>
      </c>
    </row>
    <row r="47" spans="1:18" ht="15" thickBot="1" x14ac:dyDescent="0.35">
      <c r="A47" s="15"/>
      <c r="B47" s="9">
        <v>300</v>
      </c>
      <c r="C47">
        <v>50</v>
      </c>
      <c r="D47">
        <v>3.8</v>
      </c>
      <c r="E47">
        <v>12</v>
      </c>
      <c r="F47">
        <v>9.4</v>
      </c>
      <c r="G47">
        <v>29.5</v>
      </c>
      <c r="H47">
        <v>20</v>
      </c>
      <c r="I47">
        <v>24</v>
      </c>
      <c r="J47">
        <f t="shared" si="0"/>
        <v>4</v>
      </c>
      <c r="K47">
        <v>300</v>
      </c>
      <c r="L47">
        <v>3.2</v>
      </c>
      <c r="M47">
        <v>10.199999999999999</v>
      </c>
      <c r="N47" s="7">
        <f t="shared" si="1"/>
        <v>0.34042553191489361</v>
      </c>
      <c r="P47">
        <f t="shared" si="2"/>
        <v>102.12765957446808</v>
      </c>
    </row>
    <row r="48" spans="1:18" ht="15" thickBot="1" x14ac:dyDescent="0.35">
      <c r="A48" s="15"/>
      <c r="B48" s="9">
        <v>300</v>
      </c>
      <c r="C48">
        <v>70</v>
      </c>
      <c r="D48">
        <v>3.8</v>
      </c>
      <c r="E48">
        <v>12</v>
      </c>
      <c r="F48">
        <v>8</v>
      </c>
      <c r="G48">
        <v>25.5</v>
      </c>
      <c r="H48">
        <v>40</v>
      </c>
      <c r="I48">
        <v>68</v>
      </c>
      <c r="J48">
        <f t="shared" si="0"/>
        <v>28</v>
      </c>
      <c r="K48">
        <v>300</v>
      </c>
      <c r="L48">
        <v>3.2</v>
      </c>
      <c r="M48">
        <v>10</v>
      </c>
      <c r="N48" s="7">
        <f t="shared" si="1"/>
        <v>0.4</v>
      </c>
      <c r="P48">
        <f t="shared" si="2"/>
        <v>120</v>
      </c>
    </row>
    <row r="49" spans="1:16" ht="15" thickBot="1" x14ac:dyDescent="0.35">
      <c r="A49" s="15"/>
      <c r="B49" s="9">
        <v>300</v>
      </c>
      <c r="C49">
        <v>78</v>
      </c>
      <c r="D49">
        <v>3.9</v>
      </c>
      <c r="E49">
        <v>12.2</v>
      </c>
      <c r="F49">
        <v>8.4</v>
      </c>
      <c r="G49">
        <v>26.5</v>
      </c>
      <c r="H49">
        <v>50</v>
      </c>
      <c r="I49">
        <v>86</v>
      </c>
      <c r="J49">
        <f t="shared" si="0"/>
        <v>36</v>
      </c>
      <c r="K49">
        <v>300</v>
      </c>
      <c r="L49">
        <v>3.3</v>
      </c>
      <c r="M49">
        <v>10.5</v>
      </c>
      <c r="N49" s="7">
        <f t="shared" si="1"/>
        <v>0.39285714285714279</v>
      </c>
      <c r="P49">
        <f t="shared" si="2"/>
        <v>117.85714285714285</v>
      </c>
    </row>
    <row r="50" spans="1:16" ht="15" thickBot="1" x14ac:dyDescent="0.35">
      <c r="A50" s="16"/>
      <c r="B50" s="10">
        <v>300</v>
      </c>
      <c r="C50" s="6">
        <v>90</v>
      </c>
      <c r="D50" s="6">
        <v>3.9</v>
      </c>
      <c r="E50" s="6">
        <v>12.2</v>
      </c>
      <c r="F50" s="6">
        <v>5</v>
      </c>
      <c r="G50" s="6">
        <v>16</v>
      </c>
      <c r="H50" s="6">
        <v>70</v>
      </c>
      <c r="I50" s="6">
        <v>92</v>
      </c>
      <c r="J50" s="6">
        <f t="shared" si="0"/>
        <v>22</v>
      </c>
      <c r="K50" s="6">
        <v>300</v>
      </c>
      <c r="L50" s="6">
        <v>2.2000000000000002</v>
      </c>
      <c r="M50" s="6">
        <v>7</v>
      </c>
      <c r="N50" s="7">
        <f t="shared" si="1"/>
        <v>0.44000000000000006</v>
      </c>
      <c r="P50">
        <f t="shared" si="2"/>
        <v>132</v>
      </c>
    </row>
    <row r="51" spans="1:16" ht="15" thickBot="1" x14ac:dyDescent="0.35">
      <c r="A51" s="14">
        <v>4</v>
      </c>
      <c r="B51" s="8">
        <v>300</v>
      </c>
      <c r="C51" s="3">
        <v>40</v>
      </c>
      <c r="D51" s="3">
        <v>4.2</v>
      </c>
      <c r="E51" s="3">
        <v>13</v>
      </c>
      <c r="F51" s="3">
        <v>7</v>
      </c>
      <c r="G51" s="3">
        <v>22</v>
      </c>
      <c r="H51" s="3">
        <v>10</v>
      </c>
      <c r="I51" s="3">
        <v>32</v>
      </c>
      <c r="J51" s="3">
        <f t="shared" si="0"/>
        <v>22</v>
      </c>
      <c r="K51" s="3">
        <v>300</v>
      </c>
      <c r="L51" s="3">
        <v>6.3</v>
      </c>
      <c r="M51" s="3">
        <v>20</v>
      </c>
      <c r="N51" s="11">
        <f t="shared" si="1"/>
        <v>0.9</v>
      </c>
      <c r="O51" s="12" t="s">
        <v>20</v>
      </c>
      <c r="P51">
        <f>(L51*K51/10)/(F51*0.3)</f>
        <v>90</v>
      </c>
    </row>
    <row r="52" spans="1:16" ht="15" thickBot="1" x14ac:dyDescent="0.35">
      <c r="A52" s="15"/>
      <c r="B52" s="9">
        <v>300</v>
      </c>
      <c r="C52">
        <v>50</v>
      </c>
      <c r="D52">
        <v>4.2</v>
      </c>
      <c r="E52">
        <v>13</v>
      </c>
      <c r="F52">
        <v>9</v>
      </c>
      <c r="G52">
        <v>28.5</v>
      </c>
      <c r="H52">
        <v>30</v>
      </c>
      <c r="I52">
        <v>46</v>
      </c>
      <c r="J52">
        <f t="shared" si="0"/>
        <v>16</v>
      </c>
      <c r="K52">
        <v>300</v>
      </c>
      <c r="L52">
        <v>3</v>
      </c>
      <c r="M52">
        <v>9.5</v>
      </c>
      <c r="N52" s="7">
        <f t="shared" si="1"/>
        <v>0.33333333333333331</v>
      </c>
      <c r="O52" t="s">
        <v>22</v>
      </c>
      <c r="P52">
        <f t="shared" si="2"/>
        <v>100</v>
      </c>
    </row>
    <row r="53" spans="1:16" ht="15" thickBot="1" x14ac:dyDescent="0.35">
      <c r="A53" s="15"/>
      <c r="B53" s="9">
        <v>300</v>
      </c>
      <c r="C53">
        <v>60</v>
      </c>
      <c r="D53">
        <v>4.2</v>
      </c>
      <c r="E53">
        <v>13</v>
      </c>
      <c r="F53">
        <v>8</v>
      </c>
      <c r="G53">
        <v>25.5</v>
      </c>
      <c r="H53">
        <v>50</v>
      </c>
      <c r="I53">
        <v>74</v>
      </c>
      <c r="J53">
        <f t="shared" si="0"/>
        <v>24</v>
      </c>
      <c r="K53">
        <v>300</v>
      </c>
      <c r="L53">
        <v>3</v>
      </c>
      <c r="M53">
        <v>9.5</v>
      </c>
      <c r="N53" s="7">
        <f t="shared" si="1"/>
        <v>0.375</v>
      </c>
      <c r="P53">
        <f t="shared" si="2"/>
        <v>112.5</v>
      </c>
    </row>
    <row r="54" spans="1:16" ht="15" thickBot="1" x14ac:dyDescent="0.35">
      <c r="A54" s="15"/>
      <c r="B54" s="9">
        <v>300</v>
      </c>
      <c r="C54">
        <v>72</v>
      </c>
      <c r="D54">
        <v>4.3</v>
      </c>
      <c r="E54">
        <v>14</v>
      </c>
      <c r="F54">
        <v>9</v>
      </c>
      <c r="G54">
        <v>28.5</v>
      </c>
      <c r="H54">
        <v>60</v>
      </c>
      <c r="I54">
        <v>94</v>
      </c>
      <c r="J54">
        <f t="shared" si="0"/>
        <v>34</v>
      </c>
      <c r="K54">
        <v>300</v>
      </c>
      <c r="L54">
        <v>3.3</v>
      </c>
      <c r="M54">
        <v>10.5</v>
      </c>
      <c r="N54" s="7">
        <f t="shared" si="1"/>
        <v>0.36666666666666664</v>
      </c>
      <c r="P54">
        <f t="shared" si="2"/>
        <v>110</v>
      </c>
    </row>
    <row r="55" spans="1:16" ht="15" thickBot="1" x14ac:dyDescent="0.35">
      <c r="A55" s="16"/>
      <c r="B55" s="10">
        <v>300</v>
      </c>
      <c r="C55" s="6">
        <v>80</v>
      </c>
      <c r="D55" s="6">
        <v>4.3</v>
      </c>
      <c r="E55" s="6">
        <v>14</v>
      </c>
      <c r="F55" s="6">
        <v>7</v>
      </c>
      <c r="G55" s="6">
        <v>22.6</v>
      </c>
      <c r="H55" s="6">
        <v>70</v>
      </c>
      <c r="I55" s="6">
        <v>98</v>
      </c>
      <c r="J55" s="6">
        <f t="shared" si="0"/>
        <v>28</v>
      </c>
      <c r="K55" s="6">
        <v>300</v>
      </c>
      <c r="L55" s="6">
        <v>2.8</v>
      </c>
      <c r="M55" s="6">
        <v>7.5</v>
      </c>
      <c r="N55" s="5">
        <f t="shared" si="1"/>
        <v>0.39999999999999997</v>
      </c>
      <c r="P55">
        <f t="shared" si="2"/>
        <v>119.99999999999999</v>
      </c>
    </row>
    <row r="56" spans="1:16" x14ac:dyDescent="0.3">
      <c r="N56" s="22">
        <f>2*2*3.1415*125000*POWER(1200*POWER(10,-12),2)</f>
        <v>2.2618800000000001E-12</v>
      </c>
    </row>
    <row r="57" spans="1:16" x14ac:dyDescent="0.3">
      <c r="A57" s="1" t="s">
        <v>7</v>
      </c>
      <c r="B57" s="1" t="s">
        <v>40</v>
      </c>
      <c r="C57" s="1" t="s">
        <v>41</v>
      </c>
      <c r="D57" s="1" t="s">
        <v>11</v>
      </c>
      <c r="E57" s="1" t="s">
        <v>15</v>
      </c>
      <c r="F57" s="1" t="s">
        <v>34</v>
      </c>
      <c r="G57" s="1" t="s">
        <v>19</v>
      </c>
      <c r="H57" s="1" t="s">
        <v>35</v>
      </c>
      <c r="I57" t="s">
        <v>36</v>
      </c>
      <c r="J57" t="s">
        <v>35</v>
      </c>
      <c r="K57" t="s">
        <v>37</v>
      </c>
      <c r="L57" t="s">
        <v>38</v>
      </c>
      <c r="M57" t="s">
        <v>39</v>
      </c>
    </row>
    <row r="58" spans="1:16" x14ac:dyDescent="0.3">
      <c r="A58" s="18">
        <v>1</v>
      </c>
      <c r="B58" s="23">
        <v>72</v>
      </c>
      <c r="C58" s="23">
        <v>78</v>
      </c>
      <c r="D58" s="23">
        <v>0.32</v>
      </c>
      <c r="E58" s="23">
        <v>12</v>
      </c>
      <c r="F58" s="23">
        <v>60</v>
      </c>
      <c r="G58" s="24">
        <f>F58/D58</f>
        <v>187.5</v>
      </c>
      <c r="H58" s="29">
        <v>4.2654740000000002</v>
      </c>
      <c r="I58" s="21">
        <f>AVERAGE(G58:G62)</f>
        <v>178.15217391304347</v>
      </c>
      <c r="J58" s="21">
        <v>4.5999999999999996</v>
      </c>
      <c r="K58" s="17">
        <f>AVERAGE(C58:C62)</f>
        <v>75.599999999999994</v>
      </c>
      <c r="L58" s="17">
        <f>POWER(10, 20)*$N$56*K58*K58*POWER(10,-12)/(A58*0.001*I58)</f>
        <v>7.2564135440244044</v>
      </c>
      <c r="M58" s="17">
        <v>0.87</v>
      </c>
    </row>
    <row r="59" spans="1:16" x14ac:dyDescent="0.3">
      <c r="A59" s="19"/>
      <c r="B59" s="25">
        <v>40</v>
      </c>
      <c r="C59" s="25">
        <v>75</v>
      </c>
      <c r="D59" s="25">
        <v>0.4</v>
      </c>
      <c r="E59" s="25">
        <v>17</v>
      </c>
      <c r="F59" s="25">
        <v>66</v>
      </c>
      <c r="G59" s="26">
        <f t="shared" ref="G59:G77" si="5">F59/D59</f>
        <v>165</v>
      </c>
      <c r="H59" s="29">
        <f t="shared" ref="H59:H77" si="6">G59*SQRT((0.01/D59)*(0.01/D59) + (1/F59) * (1/F59))</f>
        <v>4.8234453453936847</v>
      </c>
      <c r="I59" s="21"/>
      <c r="J59" s="17"/>
      <c r="K59" s="17"/>
      <c r="L59" s="17"/>
      <c r="M59" s="17"/>
    </row>
    <row r="60" spans="1:16" x14ac:dyDescent="0.3">
      <c r="A60" s="19"/>
      <c r="B60" s="25">
        <v>48</v>
      </c>
      <c r="C60" s="25">
        <v>74</v>
      </c>
      <c r="D60" s="25">
        <v>0.5</v>
      </c>
      <c r="E60" s="25">
        <v>36</v>
      </c>
      <c r="F60" s="25">
        <v>86</v>
      </c>
      <c r="G60" s="26">
        <f t="shared" si="5"/>
        <v>172</v>
      </c>
      <c r="H60" s="29">
        <f t="shared" si="6"/>
        <v>3.9791456369426843</v>
      </c>
      <c r="I60" s="21"/>
      <c r="J60" s="17"/>
      <c r="K60" s="17"/>
      <c r="L60" s="17"/>
      <c r="M60" s="17"/>
    </row>
    <row r="61" spans="1:16" x14ac:dyDescent="0.3">
      <c r="A61" s="19"/>
      <c r="B61" s="25">
        <v>60</v>
      </c>
      <c r="C61" s="25">
        <v>75</v>
      </c>
      <c r="D61" s="25">
        <v>0.46</v>
      </c>
      <c r="E61" s="25">
        <v>40</v>
      </c>
      <c r="F61" s="25">
        <v>82</v>
      </c>
      <c r="G61" s="26">
        <f t="shared" si="5"/>
        <v>178.26086956521738</v>
      </c>
      <c r="H61" s="29">
        <f t="shared" si="6"/>
        <v>4.443349441793254</v>
      </c>
      <c r="I61" s="21"/>
      <c r="J61" s="17"/>
      <c r="K61" s="17"/>
      <c r="L61" s="17"/>
      <c r="M61" s="17"/>
    </row>
    <row r="62" spans="1:16" x14ac:dyDescent="0.3">
      <c r="A62" s="20"/>
      <c r="B62" s="27">
        <v>80</v>
      </c>
      <c r="C62" s="27">
        <v>76</v>
      </c>
      <c r="D62" s="27">
        <v>0.25</v>
      </c>
      <c r="E62" s="27">
        <v>18</v>
      </c>
      <c r="F62" s="27">
        <v>47</v>
      </c>
      <c r="G62" s="28">
        <f t="shared" si="5"/>
        <v>188</v>
      </c>
      <c r="H62" s="29">
        <v>4.3747499999999997</v>
      </c>
      <c r="I62" s="21"/>
      <c r="J62" s="17"/>
      <c r="K62" s="17"/>
      <c r="L62" s="17"/>
      <c r="M62" s="17"/>
    </row>
    <row r="63" spans="1:16" x14ac:dyDescent="0.3">
      <c r="A63" s="18">
        <v>2</v>
      </c>
      <c r="B63" s="23">
        <v>40</v>
      </c>
      <c r="C63" s="23">
        <v>100</v>
      </c>
      <c r="D63" s="23">
        <v>0.6</v>
      </c>
      <c r="E63" s="23">
        <v>6</v>
      </c>
      <c r="F63" s="23">
        <v>81</v>
      </c>
      <c r="G63" s="24">
        <f t="shared" si="5"/>
        <v>135</v>
      </c>
      <c r="H63" s="29">
        <v>2.3784700000000001</v>
      </c>
      <c r="I63" s="21">
        <f t="shared" ref="I63:J63" si="7">AVERAGE(G63:G67)</f>
        <v>133.0952380952381</v>
      </c>
      <c r="J63" s="21">
        <v>2.7</v>
      </c>
      <c r="K63" s="17">
        <f t="shared" ref="K63" si="8">AVERAGE(C63:C67)</f>
        <v>97.4</v>
      </c>
      <c r="L63" s="17">
        <f t="shared" ref="L63" si="9">POWER(10, 20)*$N$56*K63*K63*POWER(10,-12)/(A63*0.001*I63)</f>
        <v>8.0611121088515212</v>
      </c>
      <c r="M63" s="17">
        <v>1.1200000000000001</v>
      </c>
    </row>
    <row r="64" spans="1:16" x14ac:dyDescent="0.3">
      <c r="A64" s="19"/>
      <c r="B64" s="25">
        <v>50</v>
      </c>
      <c r="C64" s="25">
        <v>96</v>
      </c>
      <c r="D64" s="25">
        <v>0.8</v>
      </c>
      <c r="E64" s="25">
        <v>17</v>
      </c>
      <c r="F64" s="25">
        <v>96</v>
      </c>
      <c r="G64" s="26">
        <f t="shared" si="5"/>
        <v>120</v>
      </c>
      <c r="H64" s="29">
        <f t="shared" si="6"/>
        <v>1.9525624189766635</v>
      </c>
      <c r="I64" s="21"/>
      <c r="J64" s="17"/>
      <c r="K64" s="17"/>
      <c r="L64" s="17"/>
      <c r="M64" s="17"/>
    </row>
    <row r="65" spans="1:20" x14ac:dyDescent="0.3">
      <c r="A65" s="19"/>
      <c r="B65" s="25">
        <v>60</v>
      </c>
      <c r="C65" s="25">
        <v>96</v>
      </c>
      <c r="D65" s="25">
        <v>0.9</v>
      </c>
      <c r="E65" s="25">
        <v>34</v>
      </c>
      <c r="F65" s="25">
        <v>111</v>
      </c>
      <c r="G65" s="26">
        <f t="shared" si="5"/>
        <v>123.33333333333333</v>
      </c>
      <c r="H65" s="29">
        <f t="shared" si="6"/>
        <v>1.7642230168614155</v>
      </c>
      <c r="I65" s="21"/>
      <c r="J65" s="17"/>
      <c r="K65" s="17"/>
      <c r="L65" s="17"/>
      <c r="M65" s="17"/>
    </row>
    <row r="66" spans="1:20" x14ac:dyDescent="0.3">
      <c r="A66" s="19"/>
      <c r="B66" s="25">
        <v>70</v>
      </c>
      <c r="C66" s="25">
        <v>96</v>
      </c>
      <c r="D66" s="25">
        <v>0.7</v>
      </c>
      <c r="E66" s="25">
        <v>40</v>
      </c>
      <c r="F66" s="25">
        <v>96</v>
      </c>
      <c r="G66" s="26">
        <f t="shared" si="5"/>
        <v>137.14285714285714</v>
      </c>
      <c r="H66" s="29">
        <f t="shared" si="6"/>
        <v>2.4247096718823093</v>
      </c>
      <c r="I66" s="21"/>
      <c r="J66" s="17"/>
      <c r="K66" s="17"/>
      <c r="L66" s="17"/>
      <c r="M66" s="17"/>
    </row>
    <row r="67" spans="1:20" x14ac:dyDescent="0.3">
      <c r="A67" s="20"/>
      <c r="B67" s="27">
        <v>90</v>
      </c>
      <c r="C67" s="27">
        <v>99</v>
      </c>
      <c r="D67" s="27">
        <v>0.4</v>
      </c>
      <c r="E67" s="27">
        <v>24</v>
      </c>
      <c r="F67" s="27">
        <v>60</v>
      </c>
      <c r="G67" s="28">
        <f t="shared" si="5"/>
        <v>150</v>
      </c>
      <c r="H67" s="29">
        <v>3.2</v>
      </c>
      <c r="I67" s="21"/>
      <c r="J67" s="17"/>
      <c r="K67" s="17"/>
      <c r="L67" s="17"/>
      <c r="M67" s="17"/>
    </row>
    <row r="68" spans="1:20" x14ac:dyDescent="0.3">
      <c r="A68" s="18">
        <v>3</v>
      </c>
      <c r="B68" s="23">
        <v>40</v>
      </c>
      <c r="C68" s="23">
        <v>114</v>
      </c>
      <c r="D68" s="23">
        <v>0.96</v>
      </c>
      <c r="E68" s="23">
        <v>7</v>
      </c>
      <c r="F68" s="23">
        <v>105</v>
      </c>
      <c r="G68" s="24">
        <f t="shared" si="5"/>
        <v>109.375</v>
      </c>
      <c r="H68" s="29">
        <f t="shared" si="6"/>
        <v>1.5437377215337731</v>
      </c>
      <c r="I68" s="21">
        <f t="shared" ref="I68:J68" si="10">AVERAGE(G68:G72)</f>
        <v>116.2719604863222</v>
      </c>
      <c r="J68" s="21">
        <v>1.9</v>
      </c>
      <c r="K68" s="17">
        <f t="shared" ref="K68" si="11">AVERAGE(C68:C72)</f>
        <v>115.2</v>
      </c>
      <c r="L68" s="17">
        <f t="shared" ref="L68" si="12">POWER(10, 20)*$N$56*K68*K68*POWER(10,-12)/(A68*0.001*I68)</f>
        <v>8.6055427951410941</v>
      </c>
      <c r="M68" s="17">
        <v>0.95</v>
      </c>
    </row>
    <row r="69" spans="1:20" x14ac:dyDescent="0.3">
      <c r="A69" s="19"/>
      <c r="B69" s="25">
        <v>50</v>
      </c>
      <c r="C69" s="25">
        <v>114</v>
      </c>
      <c r="D69" s="25">
        <v>0.94</v>
      </c>
      <c r="E69" s="25">
        <v>4</v>
      </c>
      <c r="F69" s="25">
        <v>96</v>
      </c>
      <c r="G69" s="26">
        <f t="shared" si="5"/>
        <v>102.1276595744681</v>
      </c>
      <c r="H69" s="29">
        <f t="shared" si="6"/>
        <v>1.5205718814910307</v>
      </c>
      <c r="I69" s="21"/>
      <c r="J69" s="17"/>
      <c r="K69" s="17"/>
      <c r="L69" s="17"/>
      <c r="M69" s="17"/>
    </row>
    <row r="70" spans="1:20" x14ac:dyDescent="0.3">
      <c r="A70" s="19"/>
      <c r="B70" s="25">
        <v>70</v>
      </c>
      <c r="C70" s="25">
        <v>114</v>
      </c>
      <c r="D70" s="25">
        <v>0.8</v>
      </c>
      <c r="E70" s="25">
        <v>28</v>
      </c>
      <c r="F70" s="25">
        <v>96</v>
      </c>
      <c r="G70" s="26">
        <f t="shared" si="5"/>
        <v>120</v>
      </c>
      <c r="H70" s="29">
        <f t="shared" si="6"/>
        <v>1.9525624189766635</v>
      </c>
      <c r="I70" s="21"/>
      <c r="J70" s="17"/>
      <c r="K70" s="17"/>
      <c r="L70" s="17"/>
      <c r="M70" s="17"/>
    </row>
    <row r="71" spans="1:20" x14ac:dyDescent="0.3">
      <c r="A71" s="19"/>
      <c r="B71" s="25">
        <v>78</v>
      </c>
      <c r="C71" s="25">
        <v>117</v>
      </c>
      <c r="D71" s="25">
        <v>0.84</v>
      </c>
      <c r="E71" s="25">
        <v>36</v>
      </c>
      <c r="F71" s="25">
        <v>99</v>
      </c>
      <c r="G71" s="26">
        <f t="shared" si="5"/>
        <v>117.85714285714286</v>
      </c>
      <c r="H71" s="29">
        <f t="shared" si="6"/>
        <v>1.8400582490121091</v>
      </c>
      <c r="I71" s="21"/>
      <c r="J71" s="17"/>
      <c r="K71" s="17"/>
      <c r="L71" s="17"/>
      <c r="M71" s="17"/>
    </row>
    <row r="72" spans="1:20" x14ac:dyDescent="0.3">
      <c r="A72" s="20"/>
      <c r="B72" s="27">
        <v>90</v>
      </c>
      <c r="C72" s="27">
        <v>117</v>
      </c>
      <c r="D72" s="27">
        <v>0.5</v>
      </c>
      <c r="E72" s="27">
        <v>22</v>
      </c>
      <c r="F72" s="27">
        <v>66</v>
      </c>
      <c r="G72" s="28">
        <f t="shared" si="5"/>
        <v>132</v>
      </c>
      <c r="H72" s="29">
        <v>1.7965</v>
      </c>
      <c r="I72" s="21"/>
      <c r="J72" s="17"/>
      <c r="K72" s="17"/>
      <c r="L72" s="17"/>
      <c r="M72" s="17"/>
    </row>
    <row r="73" spans="1:20" x14ac:dyDescent="0.3">
      <c r="A73" s="18">
        <v>4</v>
      </c>
      <c r="B73" s="23">
        <v>40</v>
      </c>
      <c r="C73" s="23">
        <v>126</v>
      </c>
      <c r="D73" s="23">
        <v>2.1</v>
      </c>
      <c r="E73" s="23">
        <v>22</v>
      </c>
      <c r="F73" s="23">
        <v>189</v>
      </c>
      <c r="G73" s="24">
        <f t="shared" si="5"/>
        <v>90</v>
      </c>
      <c r="H73" s="29">
        <v>2.1965699999999999</v>
      </c>
      <c r="I73" s="21">
        <f t="shared" ref="I73:J73" si="13">AVERAGE(G73:G77)</f>
        <v>106.5</v>
      </c>
      <c r="J73" s="21">
        <v>2.1</v>
      </c>
      <c r="K73" s="17">
        <f t="shared" ref="K73" si="14">AVERAGE(C73:C77)</f>
        <v>127.2</v>
      </c>
      <c r="L73" s="17">
        <f t="shared" ref="L73" si="15">POWER(10, 20)*$N$56*K73*K73*POWER(10,-12)/(A73*0.001*I73)</f>
        <v>8.5908113847887329</v>
      </c>
      <c r="M73" s="17">
        <v>1</v>
      </c>
    </row>
    <row r="74" spans="1:20" x14ac:dyDescent="0.3">
      <c r="A74" s="19"/>
      <c r="B74" s="25">
        <v>50</v>
      </c>
      <c r="C74" s="25">
        <v>126</v>
      </c>
      <c r="D74" s="25">
        <v>0.9</v>
      </c>
      <c r="E74" s="25">
        <v>16</v>
      </c>
      <c r="F74" s="25">
        <v>90</v>
      </c>
      <c r="G74" s="26">
        <f t="shared" si="5"/>
        <v>100</v>
      </c>
      <c r="H74" s="29">
        <f t="shared" si="6"/>
        <v>1.5713484026367723</v>
      </c>
      <c r="I74" s="21"/>
      <c r="J74" s="17"/>
      <c r="K74" s="17"/>
      <c r="L74" s="17"/>
      <c r="M74" s="17"/>
    </row>
    <row r="75" spans="1:20" x14ac:dyDescent="0.3">
      <c r="A75" s="19"/>
      <c r="B75" s="25">
        <v>60</v>
      </c>
      <c r="C75" s="25">
        <v>126</v>
      </c>
      <c r="D75" s="25">
        <v>0.8</v>
      </c>
      <c r="E75" s="25">
        <v>24</v>
      </c>
      <c r="F75" s="25">
        <v>90</v>
      </c>
      <c r="G75" s="26">
        <f t="shared" si="5"/>
        <v>112.5</v>
      </c>
      <c r="H75" s="29">
        <f t="shared" si="6"/>
        <v>1.8814991529362961</v>
      </c>
      <c r="I75" s="21"/>
      <c r="J75" s="17"/>
      <c r="K75" s="17"/>
      <c r="L75" s="17"/>
      <c r="M75" s="17"/>
    </row>
    <row r="76" spans="1:20" x14ac:dyDescent="0.3">
      <c r="A76" s="19"/>
      <c r="B76" s="25">
        <v>72</v>
      </c>
      <c r="C76" s="25">
        <v>129</v>
      </c>
      <c r="D76" s="25">
        <v>0.9</v>
      </c>
      <c r="E76" s="25">
        <v>34</v>
      </c>
      <c r="F76" s="25">
        <v>99</v>
      </c>
      <c r="G76" s="26">
        <f t="shared" si="5"/>
        <v>110</v>
      </c>
      <c r="H76" s="29">
        <f t="shared" si="6"/>
        <v>1.6517854163687229</v>
      </c>
      <c r="I76" s="21"/>
      <c r="J76" s="17"/>
      <c r="K76" s="17"/>
      <c r="L76" s="17"/>
      <c r="M76" s="17"/>
    </row>
    <row r="77" spans="1:20" x14ac:dyDescent="0.3">
      <c r="A77" s="20"/>
      <c r="B77" s="27">
        <v>80</v>
      </c>
      <c r="C77" s="27">
        <v>129</v>
      </c>
      <c r="D77" s="27">
        <v>0.7</v>
      </c>
      <c r="E77" s="27">
        <v>28</v>
      </c>
      <c r="F77" s="27">
        <v>84</v>
      </c>
      <c r="G77" s="28">
        <f t="shared" si="5"/>
        <v>120.00000000000001</v>
      </c>
      <c r="H77" s="29">
        <f t="shared" si="6"/>
        <v>2.231499907401902</v>
      </c>
      <c r="I77" s="21"/>
      <c r="J77" s="17"/>
      <c r="K77" s="17"/>
      <c r="L77" s="17"/>
      <c r="M77" s="17"/>
    </row>
    <row r="78" spans="1:20" x14ac:dyDescent="0.3">
      <c r="A78" s="1"/>
      <c r="B78" s="1"/>
      <c r="C78" s="1"/>
      <c r="D78" s="1"/>
      <c r="E78" s="1"/>
      <c r="F78" s="1"/>
      <c r="G78" s="1"/>
    </row>
    <row r="79" spans="1:20" x14ac:dyDescent="0.3">
      <c r="A79" s="1" t="s">
        <v>7</v>
      </c>
      <c r="B79" s="1" t="s">
        <v>36</v>
      </c>
      <c r="C79" s="1" t="s">
        <v>35</v>
      </c>
      <c r="D79" s="1" t="s">
        <v>37</v>
      </c>
      <c r="E79" s="1" t="s">
        <v>38</v>
      </c>
      <c r="F79" s="1" t="s">
        <v>39</v>
      </c>
      <c r="G79" s="1"/>
      <c r="H79" s="1" t="s">
        <v>7</v>
      </c>
      <c r="I79" s="1" t="s">
        <v>36</v>
      </c>
      <c r="J79" s="1" t="s">
        <v>35</v>
      </c>
      <c r="K79" s="1" t="s">
        <v>37</v>
      </c>
      <c r="L79" s="1" t="s">
        <v>38</v>
      </c>
      <c r="M79" s="1" t="s">
        <v>39</v>
      </c>
      <c r="O79" s="9" t="s">
        <v>7</v>
      </c>
      <c r="P79" s="9" t="s">
        <v>36</v>
      </c>
      <c r="Q79" s="9" t="s">
        <v>35</v>
      </c>
      <c r="R79" s="9" t="s">
        <v>37</v>
      </c>
      <c r="S79" s="9" t="s">
        <v>38</v>
      </c>
      <c r="T79" s="9" t="s">
        <v>39</v>
      </c>
    </row>
    <row r="80" spans="1:20" x14ac:dyDescent="0.3">
      <c r="A80" s="18">
        <v>1</v>
      </c>
      <c r="B80" s="21">
        <v>178.15217391304347</v>
      </c>
      <c r="C80" s="17">
        <v>4.5999999999999996</v>
      </c>
      <c r="D80" s="17">
        <v>75.599999999999994</v>
      </c>
      <c r="E80" s="21">
        <v>7.2564135440244044</v>
      </c>
      <c r="F80" s="21">
        <v>0.8</v>
      </c>
      <c r="H80" s="18">
        <v>1</v>
      </c>
      <c r="I80" s="21">
        <v>178.15217391304347</v>
      </c>
      <c r="J80" s="17">
        <v>4.5999999999999996</v>
      </c>
      <c r="K80" s="17">
        <v>75.599999999999994</v>
      </c>
      <c r="L80" s="21">
        <v>7.2564135440244044</v>
      </c>
      <c r="M80" s="21">
        <v>0.8</v>
      </c>
      <c r="O80" s="9">
        <v>1</v>
      </c>
      <c r="P80" s="9">
        <v>178.2</v>
      </c>
      <c r="Q80" s="9">
        <v>4.5999999999999996</v>
      </c>
      <c r="R80" s="9">
        <v>75.599999999999994</v>
      </c>
      <c r="S80" s="9">
        <v>7.3</v>
      </c>
      <c r="T80" s="30">
        <v>0.8</v>
      </c>
    </row>
    <row r="81" spans="1:20" x14ac:dyDescent="0.3">
      <c r="A81" s="19"/>
      <c r="B81" s="21"/>
      <c r="C81" s="17"/>
      <c r="D81" s="17"/>
      <c r="E81" s="21"/>
      <c r="F81" s="21"/>
      <c r="H81" s="19"/>
      <c r="I81" s="21"/>
      <c r="J81" s="17"/>
      <c r="K81" s="17"/>
      <c r="L81" s="21"/>
      <c r="M81" s="21"/>
      <c r="O81" s="9">
        <v>2</v>
      </c>
      <c r="P81" s="9">
        <v>133.1</v>
      </c>
      <c r="Q81" s="9">
        <v>2.7</v>
      </c>
      <c r="R81" s="9">
        <v>97.4</v>
      </c>
      <c r="S81" s="9">
        <v>8.1</v>
      </c>
      <c r="T81" s="30">
        <v>1.1000000000000001</v>
      </c>
    </row>
    <row r="82" spans="1:20" x14ac:dyDescent="0.3">
      <c r="A82" s="19"/>
      <c r="B82" s="21"/>
      <c r="C82" s="17"/>
      <c r="D82" s="17"/>
      <c r="E82" s="21"/>
      <c r="F82" s="21"/>
      <c r="H82" s="19"/>
      <c r="I82" s="21"/>
      <c r="J82" s="17"/>
      <c r="K82" s="17"/>
      <c r="L82" s="21"/>
      <c r="M82" s="21"/>
      <c r="O82" s="9">
        <v>3</v>
      </c>
      <c r="P82" s="9">
        <v>116.3</v>
      </c>
      <c r="Q82" s="9">
        <v>1.9</v>
      </c>
      <c r="R82" s="9">
        <v>115.2</v>
      </c>
      <c r="S82" s="9">
        <v>8.6</v>
      </c>
      <c r="T82" s="30">
        <v>0.9</v>
      </c>
    </row>
    <row r="83" spans="1:20" x14ac:dyDescent="0.3">
      <c r="A83" s="19"/>
      <c r="B83" s="21"/>
      <c r="C83" s="17"/>
      <c r="D83" s="17"/>
      <c r="E83" s="21"/>
      <c r="F83" s="21"/>
      <c r="H83" s="19"/>
      <c r="I83" s="21"/>
      <c r="J83" s="17"/>
      <c r="K83" s="17"/>
      <c r="L83" s="21"/>
      <c r="M83" s="21"/>
      <c r="O83" s="9">
        <v>4</v>
      </c>
      <c r="P83" s="9">
        <v>106.5</v>
      </c>
      <c r="Q83" s="9">
        <v>2.1</v>
      </c>
      <c r="R83" s="9">
        <v>127.2</v>
      </c>
      <c r="S83" s="9">
        <v>8.6</v>
      </c>
      <c r="T83" s="30">
        <v>1</v>
      </c>
    </row>
    <row r="84" spans="1:20" x14ac:dyDescent="0.3">
      <c r="A84" s="20"/>
      <c r="B84" s="21"/>
      <c r="C84" s="17"/>
      <c r="D84" s="17"/>
      <c r="E84" s="21"/>
      <c r="F84" s="21"/>
      <c r="H84" s="20"/>
      <c r="I84" s="21"/>
      <c r="J84" s="17"/>
      <c r="K84" s="17"/>
      <c r="L84" s="21"/>
      <c r="M84" s="21"/>
    </row>
    <row r="85" spans="1:20" x14ac:dyDescent="0.3">
      <c r="A85" s="18">
        <v>2</v>
      </c>
      <c r="B85" s="21">
        <v>133.0952380952381</v>
      </c>
      <c r="C85" s="17">
        <v>2.7</v>
      </c>
      <c r="D85" s="17">
        <v>97.4</v>
      </c>
      <c r="E85" s="21">
        <v>8.0611121088515212</v>
      </c>
      <c r="F85" s="21">
        <v>1.1000000000000001</v>
      </c>
      <c r="H85" s="18">
        <v>2</v>
      </c>
      <c r="I85" s="21">
        <v>133.0952380952381</v>
      </c>
      <c r="J85" s="17">
        <v>2.7</v>
      </c>
      <c r="K85" s="17">
        <v>97.4</v>
      </c>
      <c r="L85" s="21">
        <v>8.0611121088515212</v>
      </c>
      <c r="M85" s="21">
        <v>1.1000000000000001</v>
      </c>
    </row>
    <row r="86" spans="1:20" x14ac:dyDescent="0.3">
      <c r="A86" s="19"/>
      <c r="B86" s="21"/>
      <c r="C86" s="17"/>
      <c r="D86" s="17"/>
      <c r="E86" s="21"/>
      <c r="F86" s="21"/>
      <c r="H86" s="19"/>
      <c r="I86" s="21"/>
      <c r="J86" s="17"/>
      <c r="K86" s="17"/>
      <c r="L86" s="21"/>
      <c r="M86" s="21"/>
    </row>
    <row r="87" spans="1:20" x14ac:dyDescent="0.3">
      <c r="A87" s="19"/>
      <c r="B87" s="21"/>
      <c r="C87" s="17"/>
      <c r="D87" s="17"/>
      <c r="E87" s="21"/>
      <c r="F87" s="21"/>
      <c r="H87" s="19"/>
      <c r="I87" s="21"/>
      <c r="J87" s="17"/>
      <c r="K87" s="17"/>
      <c r="L87" s="21"/>
      <c r="M87" s="21"/>
    </row>
    <row r="88" spans="1:20" x14ac:dyDescent="0.3">
      <c r="A88" s="19"/>
      <c r="B88" s="21"/>
      <c r="C88" s="17"/>
      <c r="D88" s="17"/>
      <c r="E88" s="21"/>
      <c r="F88" s="21"/>
      <c r="H88" s="19"/>
      <c r="I88" s="21"/>
      <c r="J88" s="17"/>
      <c r="K88" s="17"/>
      <c r="L88" s="21"/>
      <c r="M88" s="21"/>
    </row>
    <row r="89" spans="1:20" x14ac:dyDescent="0.3">
      <c r="A89" s="20"/>
      <c r="B89" s="21"/>
      <c r="C89" s="17"/>
      <c r="D89" s="17"/>
      <c r="E89" s="21"/>
      <c r="F89" s="21"/>
      <c r="H89" s="20"/>
      <c r="I89" s="21"/>
      <c r="J89" s="17"/>
      <c r="K89" s="17"/>
      <c r="L89" s="21"/>
      <c r="M89" s="21"/>
    </row>
    <row r="90" spans="1:20" x14ac:dyDescent="0.3">
      <c r="A90" s="18">
        <v>3</v>
      </c>
      <c r="B90" s="21">
        <v>116.2719604863222</v>
      </c>
      <c r="C90" s="17">
        <v>1.9</v>
      </c>
      <c r="D90" s="17">
        <v>115.2</v>
      </c>
      <c r="E90" s="21">
        <v>8.6055427951410941</v>
      </c>
      <c r="F90" s="21">
        <v>0.9</v>
      </c>
      <c r="H90" s="18">
        <v>3</v>
      </c>
      <c r="I90" s="21">
        <v>116.2719604863222</v>
      </c>
      <c r="J90" s="17">
        <v>1.9</v>
      </c>
      <c r="K90" s="17">
        <v>115.2</v>
      </c>
      <c r="L90" s="21">
        <v>8.6055427951410941</v>
      </c>
      <c r="M90" s="21">
        <v>0.9</v>
      </c>
    </row>
    <row r="91" spans="1:20" x14ac:dyDescent="0.3">
      <c r="A91" s="19"/>
      <c r="B91" s="21"/>
      <c r="C91" s="17"/>
      <c r="D91" s="17"/>
      <c r="E91" s="21"/>
      <c r="F91" s="21"/>
      <c r="H91" s="19"/>
      <c r="I91" s="21"/>
      <c r="J91" s="17"/>
      <c r="K91" s="17"/>
      <c r="L91" s="21"/>
      <c r="M91" s="21"/>
    </row>
    <row r="92" spans="1:20" x14ac:dyDescent="0.3">
      <c r="A92" s="19"/>
      <c r="B92" s="21"/>
      <c r="C92" s="17"/>
      <c r="D92" s="17"/>
      <c r="E92" s="21"/>
      <c r="F92" s="21"/>
      <c r="H92" s="19"/>
      <c r="I92" s="21"/>
      <c r="J92" s="17"/>
      <c r="K92" s="17"/>
      <c r="L92" s="21"/>
      <c r="M92" s="21"/>
    </row>
    <row r="93" spans="1:20" x14ac:dyDescent="0.3">
      <c r="A93" s="19"/>
      <c r="B93" s="21"/>
      <c r="C93" s="17"/>
      <c r="D93" s="17"/>
      <c r="E93" s="21"/>
      <c r="F93" s="21"/>
      <c r="H93" s="19"/>
      <c r="I93" s="21"/>
      <c r="J93" s="17"/>
      <c r="K93" s="17"/>
      <c r="L93" s="21"/>
      <c r="M93" s="21"/>
    </row>
    <row r="94" spans="1:20" x14ac:dyDescent="0.3">
      <c r="A94" s="20"/>
      <c r="B94" s="21"/>
      <c r="C94" s="17"/>
      <c r="D94" s="17"/>
      <c r="E94" s="21"/>
      <c r="F94" s="21"/>
      <c r="H94" s="20"/>
      <c r="I94" s="21"/>
      <c r="J94" s="17"/>
      <c r="K94" s="17"/>
      <c r="L94" s="21"/>
      <c r="M94" s="21"/>
    </row>
    <row r="95" spans="1:20" x14ac:dyDescent="0.3">
      <c r="A95" s="18">
        <v>4</v>
      </c>
      <c r="B95" s="21">
        <v>106.5</v>
      </c>
      <c r="C95" s="17">
        <v>2.1</v>
      </c>
      <c r="D95" s="17">
        <v>127.2</v>
      </c>
      <c r="E95" s="21">
        <v>8.5908113847887329</v>
      </c>
      <c r="F95" s="21">
        <v>1</v>
      </c>
      <c r="H95" s="18">
        <v>4</v>
      </c>
      <c r="I95" s="21">
        <v>106.5</v>
      </c>
      <c r="J95" s="17">
        <v>2.1</v>
      </c>
      <c r="K95" s="17">
        <v>127.2</v>
      </c>
      <c r="L95" s="21">
        <v>8.5908113847887329</v>
      </c>
      <c r="M95" s="21">
        <v>1</v>
      </c>
    </row>
    <row r="96" spans="1:20" x14ac:dyDescent="0.3">
      <c r="A96" s="19"/>
      <c r="B96" s="21"/>
      <c r="C96" s="17"/>
      <c r="D96" s="17"/>
      <c r="E96" s="21"/>
      <c r="F96" s="21"/>
      <c r="H96" s="19"/>
      <c r="I96" s="21"/>
      <c r="J96" s="17"/>
      <c r="K96" s="17"/>
      <c r="L96" s="21"/>
      <c r="M96" s="21"/>
    </row>
    <row r="97" spans="1:13" x14ac:dyDescent="0.3">
      <c r="A97" s="19"/>
      <c r="B97" s="21"/>
      <c r="C97" s="17"/>
      <c r="D97" s="17"/>
      <c r="E97" s="21"/>
      <c r="F97" s="21"/>
      <c r="H97" s="19"/>
      <c r="I97" s="21"/>
      <c r="J97" s="17"/>
      <c r="K97" s="17"/>
      <c r="L97" s="21"/>
      <c r="M97" s="21"/>
    </row>
    <row r="98" spans="1:13" x14ac:dyDescent="0.3">
      <c r="A98" s="19"/>
      <c r="B98" s="21"/>
      <c r="C98" s="17"/>
      <c r="D98" s="17"/>
      <c r="E98" s="21"/>
      <c r="F98" s="21"/>
      <c r="H98" s="19"/>
      <c r="I98" s="21"/>
      <c r="J98" s="17"/>
      <c r="K98" s="17"/>
      <c r="L98" s="21"/>
      <c r="M98" s="21"/>
    </row>
    <row r="99" spans="1:13" x14ac:dyDescent="0.3">
      <c r="A99" s="20"/>
      <c r="B99" s="21"/>
      <c r="C99" s="17"/>
      <c r="D99" s="17"/>
      <c r="E99" s="21"/>
      <c r="F99" s="21"/>
      <c r="H99" s="20"/>
      <c r="I99" s="21"/>
      <c r="J99" s="17"/>
      <c r="K99" s="17"/>
      <c r="L99" s="21"/>
      <c r="M99" s="21"/>
    </row>
  </sheetData>
  <mergeCells count="78">
    <mergeCell ref="J95:J99"/>
    <mergeCell ref="K95:K99"/>
    <mergeCell ref="L95:L99"/>
    <mergeCell ref="M95:M99"/>
    <mergeCell ref="J85:J89"/>
    <mergeCell ref="K85:K89"/>
    <mergeCell ref="L85:L89"/>
    <mergeCell ref="M85:M89"/>
    <mergeCell ref="H90:H94"/>
    <mergeCell ref="I90:I94"/>
    <mergeCell ref="J90:J94"/>
    <mergeCell ref="K90:K94"/>
    <mergeCell ref="L90:L94"/>
    <mergeCell ref="M90:M94"/>
    <mergeCell ref="D95:D99"/>
    <mergeCell ref="E95:E99"/>
    <mergeCell ref="F95:F99"/>
    <mergeCell ref="H80:H84"/>
    <mergeCell ref="I80:I84"/>
    <mergeCell ref="H85:H89"/>
    <mergeCell ref="I85:I89"/>
    <mergeCell ref="H95:H99"/>
    <mergeCell ref="I95:I99"/>
    <mergeCell ref="D85:D89"/>
    <mergeCell ref="E85:E89"/>
    <mergeCell ref="F85:F89"/>
    <mergeCell ref="B90:B94"/>
    <mergeCell ref="C90:C94"/>
    <mergeCell ref="D90:D94"/>
    <mergeCell ref="E90:E94"/>
    <mergeCell ref="F90:F94"/>
    <mergeCell ref="A85:A89"/>
    <mergeCell ref="A90:A94"/>
    <mergeCell ref="A95:A99"/>
    <mergeCell ref="B80:B84"/>
    <mergeCell ref="C80:C84"/>
    <mergeCell ref="B85:B89"/>
    <mergeCell ref="C85:C89"/>
    <mergeCell ref="B95:B99"/>
    <mergeCell ref="C95:C99"/>
    <mergeCell ref="M58:M62"/>
    <mergeCell ref="M63:M67"/>
    <mergeCell ref="M68:M72"/>
    <mergeCell ref="M73:M77"/>
    <mergeCell ref="A80:A84"/>
    <mergeCell ref="D80:D84"/>
    <mergeCell ref="E80:E84"/>
    <mergeCell ref="F80:F84"/>
    <mergeCell ref="J80:J84"/>
    <mergeCell ref="K80:K84"/>
    <mergeCell ref="L80:L84"/>
    <mergeCell ref="M80:M84"/>
    <mergeCell ref="K58:K62"/>
    <mergeCell ref="K63:K67"/>
    <mergeCell ref="K68:K72"/>
    <mergeCell ref="K73:K77"/>
    <mergeCell ref="L58:L62"/>
    <mergeCell ref="L63:L67"/>
    <mergeCell ref="L68:L72"/>
    <mergeCell ref="L73:L77"/>
    <mergeCell ref="I58:I62"/>
    <mergeCell ref="I63:I67"/>
    <mergeCell ref="I68:I72"/>
    <mergeCell ref="I73:I77"/>
    <mergeCell ref="J58:J62"/>
    <mergeCell ref="J63:J67"/>
    <mergeCell ref="J68:J72"/>
    <mergeCell ref="J73:J77"/>
    <mergeCell ref="A51:A55"/>
    <mergeCell ref="A58:A62"/>
    <mergeCell ref="A63:A67"/>
    <mergeCell ref="A68:A72"/>
    <mergeCell ref="A73:A77"/>
    <mergeCell ref="A32:F32"/>
    <mergeCell ref="A35:A40"/>
    <mergeCell ref="A41:A45"/>
    <mergeCell ref="A46:A50"/>
    <mergeCell ref="L32:M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2022-12-28T20:26:10Z</dcterms:modified>
</cp:coreProperties>
</file>