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ТВ\Лаба 3\"/>
    </mc:Choice>
  </mc:AlternateContent>
  <xr:revisionPtr revIDLastSave="0" documentId="13_ncr:1_{0CEB39FE-9D61-4792-87AB-2D8F0E6F37CC}" xr6:coauthVersionLast="47" xr6:coauthVersionMax="47" xr10:uidLastSave="{00000000-0000-0000-0000-000000000000}"/>
  <bookViews>
    <workbookView xWindow="-108" yWindow="-108" windowWidth="23256" windowHeight="12576" xr2:uid="{A417B038-0E0E-40E1-ADFD-94054BA513F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B48" i="1" l="1"/>
  <c r="B52" i="1" s="1"/>
  <c r="B50" i="1"/>
  <c r="B13" i="1"/>
  <c r="B51" i="1"/>
  <c r="B49" i="1"/>
  <c r="B5" i="1" l="1"/>
  <c r="B6" i="1"/>
  <c r="B8" i="1" l="1"/>
  <c r="B28" i="1"/>
  <c r="C23" i="1"/>
  <c r="D23" i="1"/>
  <c r="E23" i="1"/>
  <c r="F23" i="1"/>
  <c r="G23" i="1"/>
  <c r="H23" i="1"/>
  <c r="I23" i="1"/>
  <c r="J23" i="1"/>
  <c r="K23" i="1"/>
  <c r="L23" i="1"/>
  <c r="M23" i="1"/>
  <c r="B23" i="1"/>
  <c r="B26" i="1" l="1"/>
  <c r="B25" i="1"/>
  <c r="B11" i="1"/>
  <c r="B12" i="1" s="1"/>
  <c r="B27" i="1" l="1"/>
</calcChain>
</file>

<file path=xl/sharedStrings.xml><?xml version="1.0" encoding="utf-8"?>
<sst xmlns="http://schemas.openxmlformats.org/spreadsheetml/2006/main" count="57" uniqueCount="37">
  <si>
    <t>s2(муж) =</t>
  </si>
  <si>
    <t>s2(жен) =</t>
  </si>
  <si>
    <t xml:space="preserve">F расч= </t>
  </si>
  <si>
    <t>F табл=</t>
  </si>
  <si>
    <t>s2=</t>
  </si>
  <si>
    <t>tрасч=</t>
  </si>
  <si>
    <t>t расч=</t>
  </si>
  <si>
    <t>t табл=</t>
  </si>
  <si>
    <t>n=</t>
  </si>
  <si>
    <t>МУЖ</t>
  </si>
  <si>
    <t>ЖЕН</t>
  </si>
  <si>
    <t>alpha=</t>
  </si>
  <si>
    <t>tтабл=</t>
  </si>
  <si>
    <t>Среднее</t>
  </si>
  <si>
    <t>Парный двухвыборочный t-тест для средних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</si>
  <si>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</si>
  <si>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</si>
  <si>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</si>
  <si>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</si>
  <si>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</si>
  <si>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</si>
  <si>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</si>
  <si>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</si>
  <si>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</si>
  <si>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</si>
  <si>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Зона</t>
  </si>
  <si>
    <r>
      <t>x</t>
    </r>
    <r>
      <rPr>
        <sz val="8"/>
        <color theme="1"/>
        <rFont val="Calibri"/>
        <family val="2"/>
        <charset val="204"/>
        <scheme val="minor"/>
      </rPr>
      <t>ср</t>
    </r>
  </si>
  <si>
    <t>n</t>
  </si>
  <si>
    <t>A</t>
  </si>
  <si>
    <t>B</t>
  </si>
  <si>
    <t xml:space="preserve">F табл= </t>
  </si>
  <si>
    <t>Год I</t>
  </si>
  <si>
    <t>Год II</t>
  </si>
  <si>
    <r>
      <t>x</t>
    </r>
    <r>
      <rPr>
        <sz val="8"/>
        <color theme="1"/>
        <rFont val="Calibri"/>
        <family val="2"/>
        <charset val="204"/>
        <scheme val="minor"/>
      </rPr>
      <t xml:space="preserve">i1 </t>
    </r>
    <r>
      <rPr>
        <sz val="11"/>
        <color theme="1"/>
        <rFont val="Calibri"/>
        <family val="2"/>
        <charset val="204"/>
        <scheme val="minor"/>
      </rPr>
      <t>- x</t>
    </r>
    <r>
      <rPr>
        <sz val="8"/>
        <color theme="1"/>
        <rFont val="Calibri"/>
        <family val="2"/>
        <charset val="204"/>
        <scheme val="minor"/>
      </rPr>
      <t>i2</t>
    </r>
  </si>
  <si>
    <t>Двухвыборочный t-тест с одинаковыми дисперсиями</t>
  </si>
  <si>
    <t>Объединенная дисперсия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</si>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</sst>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2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82220-A880-409D-B8D5-4C4350B70654}">
  <dimension ref="A1:Q52"/>
  <sheetViews>
    <sheetView tabSelected="1" zoomScale="89" workbookViewId="0">
      <selection activeCell="A26" sqref="A26"/>
    </sheetView>
  </sheetViews>
  <sheetFormatPr defaultRowHeight="14.4" x14ac:dyDescent="0.3"/>
  <sheetData>
    <row r="1" spans="1:17" x14ac:dyDescent="0.3">
      <c r="A1" s="3" t="s">
        <v>9</v>
      </c>
      <c r="B1" s="1">
        <v>23.3</v>
      </c>
      <c r="C1" s="1">
        <v>21.7</v>
      </c>
      <c r="D1" s="1">
        <v>25</v>
      </c>
      <c r="E1" s="1">
        <v>24.4</v>
      </c>
      <c r="F1" s="1">
        <v>24.4</v>
      </c>
      <c r="G1" s="1">
        <v>22.2</v>
      </c>
      <c r="H1" s="1">
        <v>23.9</v>
      </c>
      <c r="I1" s="1">
        <v>22.8</v>
      </c>
      <c r="J1" s="1">
        <v>23.3</v>
      </c>
      <c r="K1" s="1">
        <v>23.9</v>
      </c>
    </row>
    <row r="2" spans="1:17" x14ac:dyDescent="0.3">
      <c r="A2" s="3" t="s">
        <v>10</v>
      </c>
      <c r="B2" s="1">
        <v>23.9</v>
      </c>
      <c r="C2" s="1">
        <v>25</v>
      </c>
      <c r="D2" s="1">
        <v>25.5</v>
      </c>
      <c r="E2" s="1">
        <v>26.1</v>
      </c>
      <c r="F2" s="1">
        <v>25</v>
      </c>
      <c r="G2" s="1">
        <v>22.8</v>
      </c>
      <c r="H2" s="1">
        <v>25.5</v>
      </c>
      <c r="I2" s="1">
        <v>22.2</v>
      </c>
      <c r="J2" s="1">
        <v>25.5</v>
      </c>
      <c r="K2" s="1">
        <v>26.7</v>
      </c>
    </row>
    <row r="4" spans="1:17" x14ac:dyDescent="0.3">
      <c r="A4" s="2" t="s">
        <v>11</v>
      </c>
      <c r="B4" s="2">
        <v>0.05</v>
      </c>
      <c r="C4" s="2"/>
      <c r="D4" s="2"/>
      <c r="E4" s="2"/>
      <c r="O4" t="s">
        <v>34</v>
      </c>
    </row>
    <row r="5" spans="1:17" ht="15" thickBot="1" x14ac:dyDescent="0.35">
      <c r="A5" s="1" t="s">
        <v>0</v>
      </c>
      <c r="B5" s="1">
        <f>_xlfn.VAR.S(B1:K1)</f>
        <v>1.0765555555555553</v>
      </c>
      <c r="C5" s="1"/>
      <c r="D5" s="1" t="s">
        <v>8</v>
      </c>
      <c r="E5" s="1">
        <v>10</v>
      </c>
    </row>
    <row r="6" spans="1:17" x14ac:dyDescent="0.3">
      <c r="A6" s="1" t="s">
        <v>1</v>
      </c>
      <c r="B6" s="1">
        <f>_xlfn.VAR.S(B2:K2)</f>
        <v>2.0462222222222226</v>
      </c>
      <c r="C6" s="1"/>
      <c r="D6" s="1"/>
      <c r="E6" s="1"/>
      <c r="O6" s="6"/>
      <c r="P6" s="6" t="s">
        <v>9</v>
      </c>
      <c r="Q6" s="6" t="s">
        <v>10</v>
      </c>
    </row>
    <row r="7" spans="1:17" x14ac:dyDescent="0.3">
      <c r="O7" t="s">
        <v>13</v>
      </c>
      <c r="P7">
        <v>23.490000000000002</v>
      </c>
      <c r="Q7">
        <v>24.82</v>
      </c>
    </row>
    <row r="8" spans="1:17" x14ac:dyDescent="0.3">
      <c r="A8" t="s">
        <v>2</v>
      </c>
      <c r="B8">
        <f>B6/B5</f>
        <v>1.900712147796471</v>
      </c>
      <c r="O8" t="s">
        <v>15</v>
      </c>
      <c r="P8">
        <v>1.0765555555555553</v>
      </c>
      <c r="Q8">
        <v>2.0462222222222226</v>
      </c>
    </row>
    <row r="9" spans="1:17" x14ac:dyDescent="0.3">
      <c r="A9" t="s">
        <v>3</v>
      </c>
      <c r="B9">
        <f>_xlfn.F.INV.RT(B4 /2,E5 -1,E5 - 1)</f>
        <v>4.0259941582829777</v>
      </c>
      <c r="O9" t="s">
        <v>16</v>
      </c>
      <c r="P9">
        <v>10</v>
      </c>
      <c r="Q9">
        <v>10</v>
      </c>
    </row>
    <row r="10" spans="1:17" x14ac:dyDescent="0.3">
      <c r="O10" t="s">
        <v>35</v>
      </c>
      <c r="P10">
        <v>1.5613888888888889</v>
      </c>
    </row>
    <row r="11" spans="1:17" x14ac:dyDescent="0.3">
      <c r="A11" t="s">
        <v>4</v>
      </c>
      <c r="B11">
        <f>(9*B5+9*B6)/18</f>
        <v>1.5613888888888889</v>
      </c>
      <c r="O11" t="s">
        <v>18</v>
      </c>
      <c r="P11">
        <v>0</v>
      </c>
    </row>
    <row r="12" spans="1:17" x14ac:dyDescent="0.3">
      <c r="A12" t="s">
        <v>5</v>
      </c>
      <c r="B12">
        <f>ABS((AVERAGE(B1:K1)-AVERAGE(B2:K2)))/SQRT(B11*(2/10))</f>
        <v>2.3800227088507087</v>
      </c>
      <c r="O12" t="s">
        <v>19</v>
      </c>
      <c r="P12">
        <v>18</v>
      </c>
    </row>
    <row r="13" spans="1:17" x14ac:dyDescent="0.3">
      <c r="A13" t="s">
        <v>12</v>
      </c>
      <c r="B13">
        <f>_xlfn.T.INV.2T(B4,E5 + E5 - 2)</f>
        <v>2.1009220402410378</v>
      </c>
      <c r="O13" t="s">
        <v>20</v>
      </c>
      <c r="P13">
        <v>-2.3800227088507087</v>
      </c>
    </row>
    <row r="14" spans="1:17" x14ac:dyDescent="0.3">
      <c r="O14" t="s">
        <v>21</v>
      </c>
      <c r="P14">
        <v>1.4286633069638788E-2</v>
      </c>
    </row>
    <row r="15" spans="1:17" x14ac:dyDescent="0.3">
      <c r="O15" t="s">
        <v>22</v>
      </c>
      <c r="P15">
        <v>1.7340636066175394</v>
      </c>
    </row>
    <row r="16" spans="1:17" x14ac:dyDescent="0.3">
      <c r="O16" t="s">
        <v>23</v>
      </c>
      <c r="P16">
        <v>2.8573266139277576E-2</v>
      </c>
    </row>
    <row r="17" spans="1:17" ht="15" thickBot="1" x14ac:dyDescent="0.35">
      <c r="O17" s="5" t="s">
        <v>24</v>
      </c>
      <c r="P17" s="5">
        <v>2.1009220402410378</v>
      </c>
      <c r="Q17" s="5"/>
    </row>
    <row r="20" spans="1:17" x14ac:dyDescent="0.3">
      <c r="A20" s="3" t="s">
        <v>31</v>
      </c>
      <c r="B20" s="1">
        <v>14.1</v>
      </c>
      <c r="C20" s="1">
        <v>12.2</v>
      </c>
      <c r="D20" s="1">
        <v>104</v>
      </c>
      <c r="E20" s="1">
        <v>220</v>
      </c>
      <c r="F20" s="1">
        <v>110</v>
      </c>
      <c r="G20" s="1">
        <v>86</v>
      </c>
      <c r="H20" s="1">
        <v>92.8</v>
      </c>
      <c r="I20" s="1">
        <v>74.400000000000006</v>
      </c>
      <c r="J20" s="1">
        <v>75.400000000000006</v>
      </c>
      <c r="K20" s="1">
        <v>51.7</v>
      </c>
      <c r="L20" s="1">
        <v>29.3</v>
      </c>
      <c r="M20" s="1">
        <v>16</v>
      </c>
    </row>
    <row r="21" spans="1:17" x14ac:dyDescent="0.3">
      <c r="A21" s="3" t="s">
        <v>32</v>
      </c>
      <c r="B21" s="1">
        <v>14.2</v>
      </c>
      <c r="C21" s="1">
        <v>10.5</v>
      </c>
      <c r="D21" s="1">
        <v>123</v>
      </c>
      <c r="E21" s="1">
        <v>190</v>
      </c>
      <c r="F21" s="1">
        <v>138</v>
      </c>
      <c r="G21" s="1">
        <v>98.1</v>
      </c>
      <c r="H21" s="1">
        <v>88.1</v>
      </c>
      <c r="I21" s="1">
        <v>80</v>
      </c>
      <c r="J21" s="1">
        <v>75.599999999999994</v>
      </c>
      <c r="K21" s="1">
        <v>48.8</v>
      </c>
      <c r="L21" s="1">
        <v>27.1</v>
      </c>
      <c r="M21" s="1">
        <v>15.7</v>
      </c>
    </row>
    <row r="23" spans="1:17" x14ac:dyDescent="0.3">
      <c r="A23" s="3" t="s">
        <v>33</v>
      </c>
      <c r="B23" s="1">
        <f t="shared" ref="B23:M23" si="0">B20-B21</f>
        <v>-9.9999999999999645E-2</v>
      </c>
      <c r="C23" s="1">
        <f t="shared" si="0"/>
        <v>1.6999999999999993</v>
      </c>
      <c r="D23" s="1">
        <f t="shared" si="0"/>
        <v>-19</v>
      </c>
      <c r="E23" s="1">
        <f t="shared" si="0"/>
        <v>30</v>
      </c>
      <c r="F23" s="1">
        <f t="shared" si="0"/>
        <v>-28</v>
      </c>
      <c r="G23" s="1">
        <f t="shared" si="0"/>
        <v>-12.099999999999994</v>
      </c>
      <c r="H23" s="1">
        <f t="shared" si="0"/>
        <v>4.7000000000000028</v>
      </c>
      <c r="I23" s="1">
        <f t="shared" si="0"/>
        <v>-5.5999999999999943</v>
      </c>
      <c r="J23" s="1">
        <f t="shared" si="0"/>
        <v>-0.19999999999998863</v>
      </c>
      <c r="K23" s="1">
        <f t="shared" si="0"/>
        <v>2.9000000000000057</v>
      </c>
      <c r="L23" s="1">
        <f t="shared" si="0"/>
        <v>2.1999999999999993</v>
      </c>
      <c r="M23" s="1">
        <f t="shared" si="0"/>
        <v>0.30000000000000071</v>
      </c>
    </row>
    <row r="24" spans="1:17" x14ac:dyDescent="0.3">
      <c r="O24" t="s">
        <v>14</v>
      </c>
    </row>
    <row r="25" spans="1:17" ht="15" thickBot="1" x14ac:dyDescent="0.35">
      <c r="A25" s="2" t="s">
        <v>26</v>
      </c>
      <c r="B25" s="1">
        <f>AVERAGE(B23:M23)</f>
        <v>-1.9333333333333307</v>
      </c>
    </row>
    <row r="26" spans="1:17" x14ac:dyDescent="0.3">
      <c r="A26" s="2" t="s">
        <v>36</v>
      </c>
      <c r="B26" s="1">
        <f>_xlfn.VAR.S(B23:M23)</f>
        <v>201.48060606060611</v>
      </c>
      <c r="O26" s="6"/>
      <c r="P26" s="6" t="s">
        <v>31</v>
      </c>
      <c r="Q26" s="6" t="s">
        <v>32</v>
      </c>
    </row>
    <row r="27" spans="1:17" x14ac:dyDescent="0.3">
      <c r="A27" s="2" t="s">
        <v>6</v>
      </c>
      <c r="B27" s="1">
        <f>ABS(B25)/SQRT(B26/COUNT(B23:M23))</f>
        <v>0.47182477077708102</v>
      </c>
      <c r="O27" t="s">
        <v>13</v>
      </c>
      <c r="P27">
        <v>73.824999999999989</v>
      </c>
      <c r="Q27">
        <v>75.75833333333334</v>
      </c>
    </row>
    <row r="28" spans="1:17" x14ac:dyDescent="0.3">
      <c r="A28" s="2" t="s">
        <v>7</v>
      </c>
      <c r="B28" s="1">
        <f>_xlfn.T.INV.2T(0.05,11)</f>
        <v>2.2009851600916384</v>
      </c>
      <c r="O28" t="s">
        <v>15</v>
      </c>
      <c r="P28">
        <v>3388.8929545454566</v>
      </c>
      <c r="Q28">
        <v>3143.264469696971</v>
      </c>
    </row>
    <row r="29" spans="1:17" x14ac:dyDescent="0.3">
      <c r="O29" t="s">
        <v>16</v>
      </c>
      <c r="P29">
        <v>12</v>
      </c>
      <c r="Q29">
        <v>12</v>
      </c>
    </row>
    <row r="30" spans="1:17" x14ac:dyDescent="0.3">
      <c r="O30" t="s">
        <v>17</v>
      </c>
      <c r="P30">
        <v>0.96984149238005768</v>
      </c>
    </row>
    <row r="31" spans="1:17" x14ac:dyDescent="0.3">
      <c r="O31" t="s">
        <v>18</v>
      </c>
      <c r="P31">
        <v>0</v>
      </c>
    </row>
    <row r="32" spans="1:17" x14ac:dyDescent="0.3">
      <c r="O32" t="s">
        <v>19</v>
      </c>
      <c r="P32">
        <v>11</v>
      </c>
    </row>
    <row r="33" spans="1:17" x14ac:dyDescent="0.3">
      <c r="O33" t="s">
        <v>20</v>
      </c>
      <c r="P33">
        <v>-0.4718247707770809</v>
      </c>
    </row>
    <row r="34" spans="1:17" x14ac:dyDescent="0.3">
      <c r="O34" t="s">
        <v>21</v>
      </c>
      <c r="P34">
        <v>0.32313630256268749</v>
      </c>
    </row>
    <row r="35" spans="1:17" x14ac:dyDescent="0.3">
      <c r="O35" t="s">
        <v>22</v>
      </c>
      <c r="P35">
        <v>1.7958848187040437</v>
      </c>
    </row>
    <row r="36" spans="1:17" x14ac:dyDescent="0.3">
      <c r="O36" t="s">
        <v>23</v>
      </c>
      <c r="P36">
        <v>0.64627260512537499</v>
      </c>
    </row>
    <row r="37" spans="1:17" ht="15" thickBot="1" x14ac:dyDescent="0.35">
      <c r="O37" s="5" t="s">
        <v>24</v>
      </c>
      <c r="P37" s="5">
        <v>2.2009851600916384</v>
      </c>
      <c r="Q37" s="5"/>
    </row>
    <row r="43" spans="1:17" x14ac:dyDescent="0.3">
      <c r="A43" s="3" t="s">
        <v>25</v>
      </c>
      <c r="B43" s="3" t="s">
        <v>26</v>
      </c>
      <c r="C43" s="3" t="s">
        <v>36</v>
      </c>
      <c r="D43" s="3" t="s">
        <v>27</v>
      </c>
    </row>
    <row r="44" spans="1:17" x14ac:dyDescent="0.3">
      <c r="A44" s="4" t="s">
        <v>28</v>
      </c>
      <c r="B44" s="4">
        <v>2.4300000000000002</v>
      </c>
      <c r="C44" s="4">
        <v>16.399999999999999</v>
      </c>
      <c r="D44" s="4">
        <v>14</v>
      </c>
    </row>
    <row r="45" spans="1:17" x14ac:dyDescent="0.3">
      <c r="A45" s="4" t="s">
        <v>29</v>
      </c>
      <c r="B45" s="4">
        <v>4.9000000000000004</v>
      </c>
      <c r="C45" s="4">
        <v>22.5</v>
      </c>
      <c r="D45" s="4">
        <v>10</v>
      </c>
    </row>
    <row r="48" spans="1:17" x14ac:dyDescent="0.3">
      <c r="A48" t="s">
        <v>4</v>
      </c>
      <c r="B48">
        <f>((D44 - 1) * C44 + (D45 - 1) * C45) / (D44 + D45 - 2)</f>
        <v>18.895454545454545</v>
      </c>
    </row>
    <row r="49" spans="1:2" x14ac:dyDescent="0.3">
      <c r="A49" t="s">
        <v>30</v>
      </c>
      <c r="B49">
        <f>_xlfn.F.INV.RT(B4,D44 - 1,D45 - 1)</f>
        <v>3.0475493071149407</v>
      </c>
    </row>
    <row r="50" spans="1:2" x14ac:dyDescent="0.3">
      <c r="A50" t="s">
        <v>2</v>
      </c>
      <c r="B50">
        <f>C45 / C44</f>
        <v>1.3719512195121952</v>
      </c>
    </row>
    <row r="51" spans="1:2" x14ac:dyDescent="0.3">
      <c r="A51" t="s">
        <v>7</v>
      </c>
      <c r="B51">
        <f>_xlfn.T.INV.2T(0.05,D44 + D45 - 2)</f>
        <v>2.0738730679040258</v>
      </c>
    </row>
    <row r="52" spans="1:2" x14ac:dyDescent="0.3">
      <c r="A52" t="s">
        <v>5</v>
      </c>
      <c r="B52">
        <f>ABS(B44-B45)/SQRT(B48*(1/D44 + 1/D45))</f>
        <v>1.3723872618791091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</dc:creator>
  <cp:lastModifiedBy>Илья</cp:lastModifiedBy>
  <dcterms:created xsi:type="dcterms:W3CDTF">2022-12-26T22:01:36Z</dcterms:created>
  <dcterms:modified xsi:type="dcterms:W3CDTF">2023-01-04T09:45:53Z</dcterms:modified>
</cp:coreProperties>
</file>