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B8B28AF7-34AD-4CF0-93A5-F2BF4CA269E8}" xr6:coauthVersionLast="47" xr6:coauthVersionMax="47" xr10:uidLastSave="{00000000-0000-0000-0000-000000000000}"/>
  <bookViews>
    <workbookView xWindow="240" yWindow="105" windowWidth="14805" windowHeight="8010" activeTab="4" xr2:uid="{00000000-000D-0000-FFFF-FFFF00000000}"/>
  </bookViews>
  <sheets>
    <sheet name="Company" sheetId="1" r:id="rId1"/>
    <sheet name="Sheet2" sheetId="2" r:id="rId2"/>
    <sheet name="a" sheetId="3" r:id="rId3"/>
    <sheet name="b" sheetId="4" r:id="rId4"/>
    <sheet name="c" sheetId="5" r:id="rId5"/>
    <sheet name="d" sheetId="7" r:id="rId6"/>
    <sheet name="e" sheetId="8" r:id="rId7"/>
    <sheet name="f" sheetId="9" r:id="rId8"/>
    <sheet name="g" sheetId="10" r:id="rId9"/>
    <sheet name="h" sheetId="11" r:id="rId10"/>
    <sheet name="i" sheetId="12" r:id="rId11"/>
    <sheet name="j" sheetId="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1" l="1"/>
  <c r="C22" i="1"/>
  <c r="C21" i="1"/>
  <c r="C20" i="1"/>
  <c r="C19" i="1"/>
  <c r="C18" i="1"/>
  <c r="C17" i="1"/>
  <c r="E14" i="1" a="1"/>
  <c r="E14" i="1"/>
  <c r="H9" i="1"/>
  <c r="H8" i="1"/>
  <c r="H7" i="1"/>
  <c r="H6" i="1"/>
  <c r="H5" i="1"/>
  <c r="H4" i="1"/>
  <c r="E9" i="1"/>
  <c r="E8" i="1"/>
  <c r="E7" i="1"/>
  <c r="E6" i="1"/>
  <c r="E5" i="1"/>
  <c r="E3" i="1"/>
  <c r="E4" i="1"/>
  <c r="C12" i="6"/>
  <c r="C12" i="12"/>
  <c r="C12" i="11"/>
  <c r="C12" i="10"/>
  <c r="C12" i="9"/>
  <c r="C12" i="8"/>
  <c r="C12" i="7"/>
  <c r="C12" i="5"/>
  <c r="C12" i="4"/>
  <c r="C12" i="3"/>
  <c r="D26" i="1"/>
  <c r="D25" i="1"/>
  <c r="C14" i="6"/>
  <c r="B2" i="6"/>
  <c r="C14" i="12"/>
  <c r="B2" i="12"/>
  <c r="C14" i="11"/>
  <c r="B2" i="11"/>
  <c r="C14" i="10"/>
  <c r="C14" i="9"/>
  <c r="C14" i="8"/>
  <c r="C14" i="7"/>
  <c r="C14" i="5"/>
  <c r="C14" i="4"/>
  <c r="B11" i="12"/>
  <c r="B10" i="12"/>
  <c r="B9" i="12"/>
  <c r="B8" i="12"/>
  <c r="B7" i="12"/>
  <c r="B6" i="12"/>
  <c r="B5" i="12"/>
  <c r="J2" i="12"/>
  <c r="B11" i="11"/>
  <c r="B10" i="11"/>
  <c r="B9" i="11"/>
  <c r="B8" i="11"/>
  <c r="B7" i="11"/>
  <c r="B6" i="11"/>
  <c r="B5" i="11"/>
  <c r="J2" i="11"/>
  <c r="B11" i="10"/>
  <c r="B10" i="10"/>
  <c r="B9" i="10"/>
  <c r="B8" i="10"/>
  <c r="B7" i="10"/>
  <c r="B6" i="10"/>
  <c r="B5" i="10"/>
  <c r="J2" i="10"/>
  <c r="B11" i="9"/>
  <c r="B10" i="9"/>
  <c r="B9" i="9"/>
  <c r="B8" i="9"/>
  <c r="B7" i="9"/>
  <c r="B6" i="9"/>
  <c r="B5" i="9"/>
  <c r="J2" i="9"/>
  <c r="B11" i="8"/>
  <c r="B10" i="8"/>
  <c r="B9" i="8"/>
  <c r="B8" i="8"/>
  <c r="B7" i="8"/>
  <c r="B6" i="8"/>
  <c r="B5" i="8"/>
  <c r="J2" i="8"/>
  <c r="B11" i="7"/>
  <c r="B10" i="7"/>
  <c r="B9" i="7"/>
  <c r="B8" i="7"/>
  <c r="B7" i="7"/>
  <c r="B6" i="7"/>
  <c r="B5" i="7"/>
  <c r="J2" i="7"/>
  <c r="B11" i="6"/>
  <c r="B10" i="6"/>
  <c r="B9" i="6"/>
  <c r="B8" i="6"/>
  <c r="B7" i="6"/>
  <c r="B6" i="6"/>
  <c r="B5" i="6"/>
  <c r="J2" i="6"/>
  <c r="B11" i="5"/>
  <c r="B10" i="5"/>
  <c r="B9" i="5"/>
  <c r="B8" i="5"/>
  <c r="B7" i="5"/>
  <c r="B6" i="5"/>
  <c r="B5" i="5"/>
  <c r="J2" i="5"/>
  <c r="C16" i="1" s="1"/>
  <c r="B11" i="4"/>
  <c r="B10" i="4"/>
  <c r="B9" i="4"/>
  <c r="B8" i="4"/>
  <c r="B7" i="4"/>
  <c r="B6" i="4"/>
  <c r="B5" i="4"/>
  <c r="J2" i="4"/>
  <c r="C15" i="1" s="1"/>
  <c r="C14" i="3"/>
  <c r="J2" i="3"/>
  <c r="C14" i="1" s="1"/>
  <c r="B11" i="3"/>
  <c r="B10" i="3"/>
  <c r="B9" i="3"/>
  <c r="B8" i="3"/>
  <c r="B7" i="3"/>
  <c r="B6" i="3"/>
  <c r="B5" i="3"/>
  <c r="B2" i="2"/>
  <c r="B16" i="2"/>
  <c r="B14" i="1"/>
  <c r="B2" i="3" s="1"/>
  <c r="B20" i="1"/>
  <c r="B2" i="10" s="1"/>
  <c r="B19" i="1"/>
  <c r="B2" i="9" s="1"/>
  <c r="B18" i="1"/>
  <c r="B2" i="8" s="1"/>
  <c r="B17" i="1"/>
  <c r="B2" i="7" s="1"/>
  <c r="B16" i="1"/>
  <c r="B2" i="5" s="1"/>
  <c r="B15" i="1"/>
  <c r="B2" i="4" s="1"/>
  <c r="B73" i="2"/>
  <c r="B60" i="2"/>
  <c r="B50" i="2"/>
  <c r="B39" i="2"/>
  <c r="B27" i="2"/>
  <c r="M1048576" i="1"/>
  <c r="K79" i="2"/>
  <c r="K78" i="2"/>
  <c r="J9" i="1" s="1"/>
  <c r="K77" i="2"/>
  <c r="I9" i="1" s="1"/>
  <c r="K76" i="2"/>
  <c r="K75" i="2"/>
  <c r="G9" i="1" s="1"/>
  <c r="K66" i="2"/>
  <c r="K65" i="2"/>
  <c r="J8" i="1" s="1"/>
  <c r="K64" i="2"/>
  <c r="I8" i="1" s="1"/>
  <c r="K63" i="2"/>
  <c r="K62" i="2"/>
  <c r="G8" i="1" s="1"/>
  <c r="K56" i="2"/>
  <c r="K55" i="2"/>
  <c r="J7" i="1" s="1"/>
  <c r="K54" i="2"/>
  <c r="I7" i="1" s="1"/>
  <c r="K53" i="2"/>
  <c r="K52" i="2"/>
  <c r="G7" i="1" s="1"/>
  <c r="K45" i="2"/>
  <c r="K44" i="2"/>
  <c r="J6" i="1" s="1"/>
  <c r="K43" i="2"/>
  <c r="I6" i="1" s="1"/>
  <c r="K42" i="2"/>
  <c r="K41" i="2"/>
  <c r="G6" i="1" s="1"/>
  <c r="K33" i="2"/>
  <c r="K32" i="2"/>
  <c r="J5" i="1" s="1"/>
  <c r="K31" i="2"/>
  <c r="I5" i="1" s="1"/>
  <c r="K30" i="2"/>
  <c r="K29" i="2"/>
  <c r="G5" i="1" s="1"/>
  <c r="K22" i="2"/>
  <c r="K21" i="2"/>
  <c r="J4" i="1" s="1"/>
  <c r="K20" i="2"/>
  <c r="I4" i="1" s="1"/>
  <c r="K19" i="2"/>
  <c r="K18" i="2"/>
  <c r="G4" i="1" s="1"/>
  <c r="K8" i="2"/>
  <c r="K7" i="2"/>
  <c r="J3" i="1" s="1"/>
  <c r="K6" i="2"/>
  <c r="I3" i="1" s="1"/>
  <c r="K5" i="2"/>
  <c r="K4" i="2"/>
  <c r="G3" i="1" l="1"/>
  <c r="H3" i="1"/>
  <c r="K9" i="1"/>
  <c r="F9" i="1" s="1"/>
  <c r="M9" i="1" s="1"/>
  <c r="K8" i="1"/>
  <c r="F8" i="1" s="1"/>
  <c r="M8" i="1" s="1"/>
  <c r="K7" i="1"/>
  <c r="F7" i="1" s="1"/>
  <c r="M7" i="1" s="1"/>
  <c r="K6" i="1"/>
  <c r="F6" i="1" s="1"/>
  <c r="M6" i="1" s="1"/>
  <c r="K5" i="1"/>
  <c r="F5" i="1" s="1"/>
  <c r="M5" i="1" s="1"/>
  <c r="K3" i="1"/>
  <c r="K4" i="1"/>
  <c r="F4" i="1" l="1"/>
  <c r="M4" i="1" s="1"/>
  <c r="F3" i="1"/>
  <c r="M3" i="1" l="1"/>
  <c r="G23" i="1"/>
  <c r="G22" i="1"/>
  <c r="G21" i="1"/>
  <c r="G20" i="1"/>
  <c r="G19" i="1"/>
  <c r="G18" i="1"/>
  <c r="G17" i="1"/>
  <c r="G16" i="1"/>
  <c r="G15" i="1"/>
  <c r="G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<sst xmlns="http://schemas.openxmlformats.org/spreadsheetml/2006/main" count="200" uniqueCount="60">
  <si>
    <t>Company Portfolio</t>
  </si>
  <si>
    <t>Sr no.</t>
  </si>
  <si>
    <t>Company</t>
  </si>
  <si>
    <t>Owner</t>
  </si>
  <si>
    <t>Value for 10%</t>
  </si>
  <si>
    <t>Fund Raised</t>
  </si>
  <si>
    <t>Rating</t>
  </si>
  <si>
    <t>Valuation Agency</t>
  </si>
  <si>
    <t>Banker</t>
  </si>
  <si>
    <t>Sales Managers</t>
  </si>
  <si>
    <t>Product Managers</t>
  </si>
  <si>
    <t>Investor Interest</t>
  </si>
  <si>
    <t>GROWTH</t>
  </si>
  <si>
    <t>Sony</t>
  </si>
  <si>
    <t>Yusuf</t>
  </si>
  <si>
    <t>Boat</t>
  </si>
  <si>
    <t>Imran</t>
  </si>
  <si>
    <t>Oyo</t>
  </si>
  <si>
    <t>Rishi</t>
  </si>
  <si>
    <t>Uber</t>
  </si>
  <si>
    <t>Subu</t>
  </si>
  <si>
    <t>GSK</t>
  </si>
  <si>
    <t>Harsal</t>
  </si>
  <si>
    <t>Dabur</t>
  </si>
  <si>
    <t>Puskar</t>
  </si>
  <si>
    <t>Potronics</t>
  </si>
  <si>
    <t>Abhinash</t>
  </si>
  <si>
    <t>Investors Portfolio</t>
  </si>
  <si>
    <t xml:space="preserve">Investors  </t>
  </si>
  <si>
    <t>Fund Left</t>
  </si>
  <si>
    <t>Initial Fund</t>
  </si>
  <si>
    <t>Final fund</t>
  </si>
  <si>
    <t xml:space="preserve">Investment </t>
  </si>
  <si>
    <t>Ankit</t>
  </si>
  <si>
    <t>Rohit</t>
  </si>
  <si>
    <t>Rahul</t>
  </si>
  <si>
    <t xml:space="preserve">Total fund: </t>
  </si>
  <si>
    <t xml:space="preserve">Total Investment: </t>
  </si>
  <si>
    <t>Panel Member</t>
  </si>
  <si>
    <t>Leadership</t>
  </si>
  <si>
    <t>Competitiveness of product</t>
  </si>
  <si>
    <t>How did u start</t>
  </si>
  <si>
    <t>Collaborations and customer potential</t>
  </si>
  <si>
    <t>Market Share</t>
  </si>
  <si>
    <t>Fakeness</t>
  </si>
  <si>
    <t>Adjectives</t>
  </si>
  <si>
    <t>Popular product Diversity</t>
  </si>
  <si>
    <t>Final Rating</t>
  </si>
  <si>
    <t>Other Person</t>
  </si>
  <si>
    <t>All rating are out of 5</t>
  </si>
  <si>
    <t>Based on pitch time, fluidity, communication</t>
  </si>
  <si>
    <t>should not encourage family fund, huge debt. BETTER WOULD BE Earned and invested, closed LOANS, etc.</t>
  </si>
  <si>
    <t xml:space="preserve">Judged on basis of connecting points, </t>
  </si>
  <si>
    <t>Good company, large investors, diverse product, etc</t>
  </si>
  <si>
    <t>It reduces point</t>
  </si>
  <si>
    <t>Available fund:</t>
  </si>
  <si>
    <t>Investment Option</t>
  </si>
  <si>
    <t>Amount invested</t>
  </si>
  <si>
    <t>Total Investment:</t>
  </si>
  <si>
    <t xml:space="preserve">PROFIT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</si>
</sst>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36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6" tint="0.3999755851924192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rgb="FF000000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/>
    <xf numFmtId="0" fontId="1" fillId="0" borderId="11" xfId="0" applyFont="1" applyBorder="1"/>
    <xf numFmtId="0" fontId="1" fillId="0" borderId="8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1" xfId="0" applyFont="1" applyBorder="1"/>
    <xf numFmtId="0" fontId="1" fillId="0" borderId="10" xfId="0" applyFon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8" xfId="0" applyFont="1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6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/>
    </xf>
    <xf numFmtId="0" fontId="1" fillId="0" borderId="9" xfId="0" applyFont="1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19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2" fillId="0" borderId="31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3" borderId="27" xfId="0" applyFont="1" applyFill="1" applyBorder="1"/>
    <xf numFmtId="0" fontId="1" fillId="2" borderId="27" xfId="0" applyFont="1" applyFill="1" applyBorder="1"/>
    <xf numFmtId="0" fontId="1" fillId="4" borderId="27" xfId="0" applyFont="1" applyFill="1" applyBorder="1"/>
    <xf numFmtId="0" fontId="3" fillId="0" borderId="9" xfId="0" applyFont="1" applyBorder="1"/>
    <xf numFmtId="0" fontId="1" fillId="0" borderId="36" xfId="0" applyFont="1" applyBorder="1"/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6" xfId="0" applyFont="1" applyBorder="1" applyAlignment="1">
      <alignment horizontal="left" wrapText="1"/>
    </xf>
    <xf numFmtId="0" fontId="7" fillId="0" borderId="17" xfId="0" applyFont="1" applyBorder="1" applyAlignment="1">
      <alignment horizontal="left" wrapText="1"/>
    </xf>
    <xf numFmtId="0" fontId="7" fillId="0" borderId="32" xfId="0" applyFont="1" applyBorder="1" applyAlignment="1">
      <alignment horizontal="left" wrapText="1"/>
    </xf>
    <xf numFmtId="0" fontId="8" fillId="0" borderId="17" xfId="0" applyFont="1" applyBorder="1" applyAlignment="1">
      <alignment horizontal="left"/>
    </xf>
    <xf numFmtId="0" fontId="9" fillId="0" borderId="1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opLeftCell="A12" workbookViewId="0">
      <selection activeCell="H25" sqref="H25"/>
    </sheetView>
  </sheetViews>
  <sheetFormatPr defaultRowHeight="15"/>
  <cols>
    <col min="1" max="1" width="9.140625" style="2"/>
    <col min="2" max="3" width="19.42578125" customWidth="1"/>
    <col min="4" max="5" width="20.7109375" customWidth="1"/>
    <col min="7" max="7" width="18.7109375" customWidth="1"/>
    <col min="8" max="8" width="15" customWidth="1"/>
    <col min="9" max="9" width="17" customWidth="1"/>
    <col min="10" max="10" width="18.5703125" customWidth="1"/>
    <col min="11" max="11" width="17.7109375" customWidth="1"/>
  </cols>
  <sheetData>
    <row r="1" spans="1:13" ht="36">
      <c r="B1" s="52" t="s">
        <v>0</v>
      </c>
      <c r="C1" s="52"/>
      <c r="D1" s="52"/>
      <c r="E1" s="52"/>
    </row>
    <row r="2" spans="1:13">
      <c r="A2" s="1" t="s">
        <v>1</v>
      </c>
      <c r="B2" s="10" t="s">
        <v>2</v>
      </c>
      <c r="C2" s="11" t="s">
        <v>3</v>
      </c>
      <c r="D2" s="11" t="s">
        <v>4</v>
      </c>
      <c r="E2" s="12" t="s">
        <v>5</v>
      </c>
      <c r="F2" s="26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3" t="s">
        <v>11</v>
      </c>
      <c r="M2" s="14" t="s">
        <v>12</v>
      </c>
    </row>
    <row r="3" spans="1:13">
      <c r="A3" s="2">
        <v>1</v>
      </c>
      <c r="B3" s="5" t="s">
        <v>13</v>
      </c>
      <c r="C3" t="s">
        <v>14</v>
      </c>
      <c r="E3" s="9">
        <f>SUM(a!C5,b!C5,'c'!C5,d!C5,e!C5,f!C5,g!C5,h!C5,i!C5,j!C5)</f>
        <v>1399</v>
      </c>
      <c r="F3" s="6">
        <f>SUM(SUM(G3:J3)*0.8,K3*0.2)</f>
        <v>5.9719416778192587</v>
      </c>
      <c r="G3">
        <f>Sheet2!K4</f>
        <v>2</v>
      </c>
      <c r="H3">
        <f>Sheet2!K4</f>
        <v>2</v>
      </c>
      <c r="I3">
        <f>Sheet2!K6</f>
        <v>2.2000000000000002</v>
      </c>
      <c r="J3">
        <f>Sheet2!K7</f>
        <v>1.2600000000000002</v>
      </c>
      <c r="K3" s="6">
        <f>E3/D26*5</f>
        <v>1.970838909628795E-2</v>
      </c>
      <c r="M3" s="9">
        <f>SUM(E3,F3*E3/100)</f>
        <v>1482.5474640726914</v>
      </c>
    </row>
    <row r="4" spans="1:13">
      <c r="A4" s="2">
        <v>2</v>
      </c>
      <c r="B4" s="5" t="s">
        <v>15</v>
      </c>
      <c r="C4" t="s">
        <v>16</v>
      </c>
      <c r="E4" s="9">
        <f>SUM(a!C6,b!C6,'c'!C6,d!C6,e!C6,f!C6,g!C6,h!C6,i!C6,j!C6)</f>
        <v>115556</v>
      </c>
      <c r="F4" s="6">
        <f>SUM(SUM(G4:J4)*0.8,K4*0.2)</f>
        <v>3.5255786433753613</v>
      </c>
      <c r="G4">
        <f>Sheet2!K18</f>
        <v>0</v>
      </c>
      <c r="H4">
        <f>Sheet2!K19</f>
        <v>4</v>
      </c>
      <c r="I4">
        <f>Sheet2!K20</f>
        <v>0</v>
      </c>
      <c r="J4">
        <f>Sheet2!K21</f>
        <v>0</v>
      </c>
      <c r="K4" s="6">
        <f>E4/D26*5</f>
        <v>1.6278932168768048</v>
      </c>
      <c r="M4" s="9">
        <f>SUM(E4,F4*E4/100)</f>
        <v>119630.01765713883</v>
      </c>
    </row>
    <row r="5" spans="1:13">
      <c r="A5" s="2">
        <v>3</v>
      </c>
      <c r="B5" s="5" t="s">
        <v>17</v>
      </c>
      <c r="C5" t="s">
        <v>18</v>
      </c>
      <c r="E5" s="9">
        <f>SUM(a!C7,b!C7,'c'!C7,d!C7,e!C7,f!C7,g!C7,h!C7,i!C7,j!C7)</f>
        <v>8220</v>
      </c>
      <c r="F5" s="6">
        <f>SUM(SUM(G5:J5)*0.8,K5*0.2)</f>
        <v>2.3159822497710786E-2</v>
      </c>
      <c r="G5">
        <f>Sheet2!K29</f>
        <v>0</v>
      </c>
      <c r="H5">
        <f>Sheet2!K30</f>
        <v>0</v>
      </c>
      <c r="I5">
        <f>Sheet2!K31</f>
        <v>0</v>
      </c>
      <c r="J5">
        <f>Sheet2!K32</f>
        <v>0</v>
      </c>
      <c r="K5" s="6">
        <f>E5/D26*5</f>
        <v>0.11579911248855392</v>
      </c>
      <c r="M5" s="9">
        <f>SUM(E5,F5*E5/100)</f>
        <v>8221.9037374093114</v>
      </c>
    </row>
    <row r="6" spans="1:13">
      <c r="A6" s="2">
        <v>4</v>
      </c>
      <c r="B6" s="5" t="s">
        <v>19</v>
      </c>
      <c r="C6" t="s">
        <v>20</v>
      </c>
      <c r="E6" s="9">
        <f>SUM(a!C8,b!C8,'c'!C8,d!C8,e!C8,f!C8,g!C8,h!C8,i!C8,j!C8)</f>
        <v>11181</v>
      </c>
      <c r="F6" s="6">
        <f>SUM(SUM(G6:J6)*0.8,K6*0.2)</f>
        <v>3.1502430090864265E-2</v>
      </c>
      <c r="G6">
        <f>Sheet2!K41</f>
        <v>0</v>
      </c>
      <c r="H6">
        <f>Sheet2!K42</f>
        <v>0</v>
      </c>
      <c r="I6">
        <f>Sheet2!K43</f>
        <v>0</v>
      </c>
      <c r="J6">
        <f>Sheet2!K44</f>
        <v>0</v>
      </c>
      <c r="K6" s="6">
        <f>E6/D26*5</f>
        <v>0.15751215045432132</v>
      </c>
      <c r="M6" s="9">
        <f>SUM(E6,F6*E6/100)</f>
        <v>11184.522286708459</v>
      </c>
    </row>
    <row r="7" spans="1:13">
      <c r="A7" s="2">
        <v>5</v>
      </c>
      <c r="B7" s="5" t="s">
        <v>21</v>
      </c>
      <c r="C7" t="s">
        <v>22</v>
      </c>
      <c r="E7" s="9">
        <f>SUM(a!C9,b!C9,'c'!C9,d!C9,e!C9,f!C9,g!C9,h!C9,i!C9,j!C9)</f>
        <v>98022</v>
      </c>
      <c r="F7" s="6">
        <f>SUM(SUM(G7:J7)*0.8,K7*0.2)</f>
        <v>0.27617665704021976</v>
      </c>
      <c r="G7">
        <f>Sheet2!K52</f>
        <v>0</v>
      </c>
      <c r="H7">
        <f>Sheet2!K53</f>
        <v>0</v>
      </c>
      <c r="I7">
        <f>Sheet2!K54</f>
        <v>0</v>
      </c>
      <c r="J7">
        <f>Sheet2!K55</f>
        <v>0</v>
      </c>
      <c r="K7" s="6">
        <f>E7/D26*5</f>
        <v>1.3808832852010988</v>
      </c>
      <c r="M7" s="9">
        <f>SUM(E7,F7*E7/100)</f>
        <v>98292.713882763957</v>
      </c>
    </row>
    <row r="8" spans="1:13">
      <c r="A8" s="2">
        <v>6</v>
      </c>
      <c r="B8" s="5" t="s">
        <v>23</v>
      </c>
      <c r="C8" t="s">
        <v>24</v>
      </c>
      <c r="E8" s="9">
        <f>SUM(a!C10,b!C10,'c'!C10,d!C10,e!C10,f!C10,g!C10,h!C10,i!C10,j!C10)</f>
        <v>60204</v>
      </c>
      <c r="F8" s="6">
        <f>SUM(SUM(G8:J8)*0.8,K8*0.2)</f>
        <v>0.16962456857082486</v>
      </c>
      <c r="G8">
        <f>Sheet2!K62</f>
        <v>0</v>
      </c>
      <c r="H8">
        <f>Sheet2!K63</f>
        <v>0</v>
      </c>
      <c r="I8">
        <f>Sheet2!K64</f>
        <v>0</v>
      </c>
      <c r="J8">
        <f>Sheet2!K65</f>
        <v>0</v>
      </c>
      <c r="K8" s="6">
        <f>E8/D26*5</f>
        <v>0.8481228428541242</v>
      </c>
      <c r="M8" s="9">
        <f>SUM(E8,F8*E8/100)</f>
        <v>60306.120775262381</v>
      </c>
    </row>
    <row r="9" spans="1:13">
      <c r="A9" s="2">
        <v>7</v>
      </c>
      <c r="B9" s="7" t="s">
        <v>25</v>
      </c>
      <c r="C9" s="4" t="s">
        <v>26</v>
      </c>
      <c r="D9" s="4"/>
      <c r="E9" s="46">
        <f>SUM(a!C11,b!C11,'c'!C11,d!C11,e!C11,f!C11,g!C11,h!C11,i!C11,j!C11)</f>
        <v>60343</v>
      </c>
      <c r="F9" s="29">
        <f>SUM(SUM(G9:J9)*0.8,K9*0.2)</f>
        <v>0.17001620060576178</v>
      </c>
      <c r="G9" s="4">
        <f>Sheet2!K75</f>
        <v>0</v>
      </c>
      <c r="H9" s="41">
        <f>Sheet2!K76</f>
        <v>0</v>
      </c>
      <c r="I9" s="4">
        <f>Sheet2!K77</f>
        <v>0</v>
      </c>
      <c r="J9" s="4">
        <f>Sheet2!K78</f>
        <v>0</v>
      </c>
      <c r="K9" s="8">
        <f>E9/D26*5</f>
        <v>0.85008100302880885</v>
      </c>
      <c r="M9" s="45">
        <f>SUM(E9,F9*E9/100)</f>
        <v>60445.592875931536</v>
      </c>
    </row>
    <row r="12" spans="1:13" ht="36">
      <c r="B12" s="53" t="s">
        <v>27</v>
      </c>
      <c r="C12" s="53"/>
      <c r="D12" s="53"/>
      <c r="E12" s="53"/>
    </row>
    <row r="13" spans="1:13">
      <c r="B13" s="27" t="s">
        <v>28</v>
      </c>
      <c r="C13" s="18" t="s">
        <v>29</v>
      </c>
      <c r="D13" s="18" t="s">
        <v>30</v>
      </c>
      <c r="E13" s="13" t="s">
        <v>31</v>
      </c>
      <c r="G13" s="51" t="s">
        <v>32</v>
      </c>
    </row>
    <row r="14" spans="1:13">
      <c r="A14" s="2">
        <v>1</v>
      </c>
      <c r="B14" s="5" t="str">
        <f>C3</f>
        <v>Yusuf</v>
      </c>
      <c r="C14">
        <f>a!J2</f>
        <v>54585</v>
      </c>
      <c r="D14">
        <v>200000</v>
      </c>
      <c r="E14" s="6" t="e" cm="1">
        <f t="array" aca="1" ref="E14" ca="1">_xludf.sum</f>
        <v>#NAME?</v>
      </c>
      <c r="G14" s="28">
        <f>SUM(a!C5*F3,a!C6*F4,a!C7*F5, a!C8*F6, a!C9*F7, a!C10*F8, a!C11*F9)/100</f>
        <v>1471.1169402549835</v>
      </c>
    </row>
    <row r="15" spans="1:13">
      <c r="A15" s="2">
        <v>2</v>
      </c>
      <c r="B15" s="5" t="str">
        <f>C4</f>
        <v>Imran</v>
      </c>
      <c r="C15">
        <f>b!J2</f>
        <v>170790</v>
      </c>
      <c r="D15">
        <v>200000</v>
      </c>
      <c r="E15" s="6"/>
      <c r="G15" s="28">
        <f>SUM(b!C5*F3,b!C6*F4,b!C7*F5, b!C8*F6, b!C9*F7, b!C10*F8, b!C11*F9)/100</f>
        <v>53.465356134394604</v>
      </c>
    </row>
    <row r="16" spans="1:13">
      <c r="A16" s="2">
        <v>3</v>
      </c>
      <c r="B16" s="5" t="str">
        <f>C5</f>
        <v>Rishi</v>
      </c>
      <c r="C16">
        <f>'c'!J2</f>
        <v>19700</v>
      </c>
      <c r="D16">
        <v>200000</v>
      </c>
      <c r="E16" s="6"/>
      <c r="G16" s="28">
        <f>SUM('c'!C5*F3,'c'!C6*F4,'c'!C7*F5,'c'!C8*F6,'c'!C9*F7,'c'!C10*F8,'c'!C11*F9)/100</f>
        <v>3113.8363828977954</v>
      </c>
    </row>
    <row r="17" spans="1:7">
      <c r="A17" s="2">
        <v>4</v>
      </c>
      <c r="B17" s="5" t="str">
        <f>C6</f>
        <v>Subu</v>
      </c>
      <c r="C17">
        <f>d!J2</f>
        <v>200000</v>
      </c>
      <c r="D17">
        <v>200000</v>
      </c>
      <c r="E17" s="6"/>
      <c r="G17" s="28">
        <f>SUM(d!C5*F3,d!C6*F4,d!C7*F5, d!C8*F6, d!C9*F7, d!C10*F8, d!C11*F9)/100</f>
        <v>0</v>
      </c>
    </row>
    <row r="18" spans="1:7">
      <c r="A18" s="2">
        <v>5</v>
      </c>
      <c r="B18" s="5" t="str">
        <f>C7</f>
        <v>Harsal</v>
      </c>
      <c r="C18">
        <f>e!J2</f>
        <v>200000</v>
      </c>
      <c r="D18">
        <v>200000</v>
      </c>
      <c r="E18" s="6"/>
      <c r="G18" s="28">
        <f>SUM(e!C5*F3,e!C6*F4,e!C7*F5, e!C8*F6, e!C9*F7, e!C10*F8, e!C11*F9)/100</f>
        <v>0</v>
      </c>
    </row>
    <row r="19" spans="1:7">
      <c r="A19" s="2">
        <v>6</v>
      </c>
      <c r="B19" s="5" t="str">
        <f>C8</f>
        <v>Puskar</v>
      </c>
      <c r="C19">
        <f>f!J2</f>
        <v>200000</v>
      </c>
      <c r="D19">
        <v>200000</v>
      </c>
      <c r="E19" s="6"/>
      <c r="G19" s="28">
        <f>SUM(f!C5*F3,f!C6*F4,f!C7*F5, f!C8*F6, f!C9*F7, f!C10*F8, f!C11*F9)/100</f>
        <v>0</v>
      </c>
    </row>
    <row r="20" spans="1:7">
      <c r="A20" s="2">
        <v>7</v>
      </c>
      <c r="B20" s="5" t="str">
        <f>C9</f>
        <v>Abhinash</v>
      </c>
      <c r="C20">
        <f>g!J2</f>
        <v>200000</v>
      </c>
      <c r="D20">
        <v>200000</v>
      </c>
      <c r="E20" s="6"/>
      <c r="G20" s="28">
        <f>SUM(g!C5*F3,g!C6*F4,g!C7*F5, g!C8*F6, g!C9*F7, g!C10*F8, g!C11*F9)/100</f>
        <v>0</v>
      </c>
    </row>
    <row r="21" spans="1:7">
      <c r="A21" s="2">
        <v>8</v>
      </c>
      <c r="B21" s="5" t="s">
        <v>33</v>
      </c>
      <c r="C21">
        <f>h!J2</f>
        <v>200000</v>
      </c>
      <c r="D21">
        <v>200000</v>
      </c>
      <c r="E21" s="6"/>
      <c r="G21" s="28">
        <f>SUM(h!C5*F3,h!C6*F4,h!C7*F5, h!C8*F6, h!C9*F7, h!C10*F8, h!C11*F9)/100</f>
        <v>0</v>
      </c>
    </row>
    <row r="22" spans="1:7">
      <c r="A22" s="2">
        <v>9</v>
      </c>
      <c r="B22" s="5" t="s">
        <v>34</v>
      </c>
      <c r="C22">
        <f>i!J2</f>
        <v>200000</v>
      </c>
      <c r="D22">
        <v>200000</v>
      </c>
      <c r="E22" s="6"/>
      <c r="G22" s="28">
        <f>SUM(SUM(i!C5*F3,i!C6*F4,i!C7*F5, i!C8*F6, i!C9*F7, i!C10*F8, i!C11*F9)/100,i!C12)</f>
        <v>0</v>
      </c>
    </row>
    <row r="23" spans="1:7">
      <c r="A23" s="2">
        <v>10</v>
      </c>
      <c r="B23" s="7" t="s">
        <v>35</v>
      </c>
      <c r="C23" s="4">
        <f>j!J2</f>
        <v>200000</v>
      </c>
      <c r="D23" s="4">
        <v>200000</v>
      </c>
      <c r="E23" s="8"/>
      <c r="G23" s="29">
        <f>SUM(j!C5*F3,j!C6*F4,j!C7*F5, j!C8*F6, j!C9*F7, j!C10*F8, j!C11*F9)/100</f>
        <v>0</v>
      </c>
    </row>
    <row r="25" spans="1:7">
      <c r="C25" s="36" t="s">
        <v>36</v>
      </c>
      <c r="D25" s="37">
        <f>SUM(D14:D23)</f>
        <v>2000000</v>
      </c>
    </row>
    <row r="26" spans="1:7">
      <c r="C26" s="39" t="s">
        <v>37</v>
      </c>
      <c r="D26" s="44">
        <f>SUM(a!C12,b!C12,'c'!C12,d!C12,e!C12,f!C12,g!C12,h!C12,i!C12,j!C12)</f>
        <v>354925</v>
      </c>
    </row>
    <row r="1048576" spans="13:13">
      <c r="M1048576" s="9">
        <f>SUM(E1048576,F1048576*E1048576)</f>
        <v>0</v>
      </c>
    </row>
  </sheetData>
  <sheetProtection algorithmName="SHA-512" hashValue="Mb0GdyKDRnJCMTDffWv7fkR3M11iXkmN9Fl07f6qb70mOXY/uQZmGbMJDpH55No4BCP4j4vaKPSLhIDDwfqRdQ==" saltValue="F5AhtPIH/Hj4KlCVB0RoKg==" spinCount="100000" sheet="1" objects="1" scenarios="1"/>
  <mergeCells count="2">
    <mergeCell ref="B1:E1"/>
    <mergeCell ref="B12:E12"/>
  </mergeCells>
  <dataValidations count="1">
    <dataValidation allowBlank="1" showInputMessage="1" showErrorMessage="1" errorTitle="Out of range" error="Enter between 0-5" sqref="D14:D23" xr:uid="{E2E3BBC5-EF02-484E-B4C6-3EC0A55565D4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91DA-2985-478E-9769-65FEB8F7A217}">
  <dimension ref="B2:K79"/>
  <sheetViews>
    <sheetView workbookViewId="0">
      <selection activeCell="K8" sqref="K8"/>
    </sheetView>
  </sheetViews>
  <sheetFormatPr defaultRowHeight="15"/>
  <cols>
    <col min="2" max="2" width="21.140625" customWidth="1"/>
    <col min="3" max="3" width="12.7109375" customWidth="1"/>
    <col min="4" max="4" width="24.5703125" customWidth="1"/>
    <col min="5" max="5" width="17.42578125" customWidth="1"/>
    <col min="6" max="6" width="37.28515625" customWidth="1"/>
    <col min="7" max="7" width="14.5703125" customWidth="1"/>
    <col min="8" max="8" width="11.7109375" customWidth="1"/>
    <col min="9" max="9" width="10.28515625" customWidth="1"/>
    <col min="10" max="10" width="23.140625" customWidth="1"/>
    <col min="11" max="11" width="12.28515625" customWidth="1"/>
  </cols>
  <sheetData>
    <row r="2" spans="2:11" ht="46.5">
      <c r="B2" s="54" t="str">
        <f>Company!B3</f>
        <v>Sony</v>
      </c>
      <c r="C2" s="55"/>
      <c r="D2" s="55"/>
      <c r="E2" s="55"/>
      <c r="F2" s="55"/>
    </row>
    <row r="3" spans="2:11" ht="18.75">
      <c r="B3" s="50" t="s">
        <v>38</v>
      </c>
      <c r="C3" s="47" t="s">
        <v>39</v>
      </c>
      <c r="D3" s="47" t="s">
        <v>40</v>
      </c>
      <c r="E3" s="47" t="s">
        <v>41</v>
      </c>
      <c r="F3" s="47" t="s">
        <v>42</v>
      </c>
      <c r="G3" s="47" t="s">
        <v>43</v>
      </c>
      <c r="H3" s="48" t="s">
        <v>44</v>
      </c>
      <c r="I3" s="48" t="s">
        <v>45</v>
      </c>
      <c r="J3" s="47" t="s">
        <v>46</v>
      </c>
      <c r="K3" s="49" t="s">
        <v>47</v>
      </c>
    </row>
    <row r="4" spans="2:11">
      <c r="B4" s="15" t="s">
        <v>7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3</v>
      </c>
      <c r="K4" s="6">
        <f>SUM(C4:G4,-1*H4,-1*I4,J4)/5</f>
        <v>2</v>
      </c>
    </row>
    <row r="5" spans="2:11">
      <c r="B5" s="15" t="s">
        <v>8</v>
      </c>
      <c r="C5">
        <v>2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 s="6">
        <f>SUM(C5:G5,-1*H5,-1*I5,J5)/5</f>
        <v>1.8</v>
      </c>
    </row>
    <row r="6" spans="2:11">
      <c r="B6" s="15" t="s">
        <v>9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4</v>
      </c>
      <c r="J6">
        <v>4</v>
      </c>
      <c r="K6" s="6">
        <f>SUM(C6:G6,-1*H6,-1*I6,J6)/5</f>
        <v>2.2000000000000002</v>
      </c>
    </row>
    <row r="7" spans="2:11">
      <c r="B7" s="15" t="s">
        <v>10</v>
      </c>
      <c r="C7">
        <v>1</v>
      </c>
      <c r="D7">
        <v>3</v>
      </c>
      <c r="E7">
        <v>4</v>
      </c>
      <c r="F7">
        <v>2.2999999999999998</v>
      </c>
      <c r="G7">
        <v>1</v>
      </c>
      <c r="H7">
        <v>2</v>
      </c>
      <c r="I7">
        <v>4</v>
      </c>
      <c r="J7">
        <v>1</v>
      </c>
      <c r="K7" s="6">
        <f>SUM(C7:G7,-1*H7,-1*I7,J7)/5</f>
        <v>1.2600000000000002</v>
      </c>
    </row>
    <row r="8" spans="2:11">
      <c r="B8" s="22" t="s">
        <v>48</v>
      </c>
      <c r="C8">
        <v>1</v>
      </c>
      <c r="D8">
        <v>4</v>
      </c>
      <c r="E8">
        <v>3</v>
      </c>
      <c r="F8">
        <v>2</v>
      </c>
      <c r="G8">
        <v>1</v>
      </c>
      <c r="H8">
        <v>4.0999999999999996</v>
      </c>
      <c r="I8">
        <v>1</v>
      </c>
      <c r="J8">
        <v>3</v>
      </c>
      <c r="K8" s="6">
        <f>SUM(C8:G8,-1*H8,-1*I8,J8)/5</f>
        <v>1.78</v>
      </c>
    </row>
    <row r="9" spans="2:11" s="16" customFormat="1" ht="101.25">
      <c r="B9" s="25" t="s">
        <v>49</v>
      </c>
      <c r="C9" s="19" t="s">
        <v>50</v>
      </c>
      <c r="D9" s="19"/>
      <c r="E9" s="19" t="s">
        <v>51</v>
      </c>
      <c r="F9" s="19"/>
      <c r="G9" s="19"/>
      <c r="H9" s="19" t="s">
        <v>52</v>
      </c>
      <c r="I9" s="19" t="s">
        <v>53</v>
      </c>
      <c r="J9" s="19"/>
      <c r="K9" s="20"/>
    </row>
    <row r="10" spans="2:11" s="16" customFormat="1" ht="29.25">
      <c r="B10" s="21"/>
      <c r="C10" s="23"/>
      <c r="D10" s="23"/>
      <c r="E10" s="23"/>
      <c r="F10" s="23"/>
      <c r="G10" s="23"/>
      <c r="H10" s="23" t="s">
        <v>54</v>
      </c>
      <c r="I10" s="23" t="s">
        <v>54</v>
      </c>
      <c r="J10" s="23"/>
      <c r="K10" s="24"/>
    </row>
    <row r="16" spans="2:11" ht="46.5">
      <c r="B16" s="54" t="str">
        <f>Company!B4</f>
        <v>Boat</v>
      </c>
      <c r="C16" s="54"/>
      <c r="D16" s="54"/>
      <c r="E16" s="54"/>
      <c r="F16" s="54"/>
    </row>
    <row r="17" spans="2:11" ht="18.75">
      <c r="B17" s="17" t="s">
        <v>38</v>
      </c>
      <c r="C17" s="47" t="s">
        <v>39</v>
      </c>
      <c r="D17" s="47" t="s">
        <v>40</v>
      </c>
      <c r="E17" s="47" t="s">
        <v>41</v>
      </c>
      <c r="F17" s="47" t="s">
        <v>42</v>
      </c>
      <c r="G17" s="47" t="s">
        <v>43</v>
      </c>
      <c r="H17" s="48" t="s">
        <v>44</v>
      </c>
      <c r="I17" s="48" t="s">
        <v>45</v>
      </c>
      <c r="J17" s="47" t="s">
        <v>46</v>
      </c>
      <c r="K17" s="49" t="s">
        <v>47</v>
      </c>
    </row>
    <row r="18" spans="2:11">
      <c r="B18" s="15" t="s">
        <v>7</v>
      </c>
      <c r="K18" s="6">
        <f>SUM(C18:G18,-1*H18,-1*I18,J18)/5</f>
        <v>0</v>
      </c>
    </row>
    <row r="19" spans="2:11">
      <c r="B19" s="15" t="s">
        <v>8</v>
      </c>
      <c r="C19">
        <v>2</v>
      </c>
      <c r="D19">
        <v>4</v>
      </c>
      <c r="E19">
        <v>3</v>
      </c>
      <c r="F19">
        <v>5</v>
      </c>
      <c r="G19">
        <v>3</v>
      </c>
      <c r="H19">
        <v>1</v>
      </c>
      <c r="I19">
        <v>1</v>
      </c>
      <c r="J19">
        <v>5</v>
      </c>
      <c r="K19" s="6">
        <f>SUM(C19:G19,-1*H19,-1*I19,J19)/5</f>
        <v>4</v>
      </c>
    </row>
    <row r="20" spans="2:11">
      <c r="B20" s="15" t="s">
        <v>9</v>
      </c>
      <c r="K20" s="6">
        <f>SUM(C20:G20,-1*H20,-1*I20,J20)/5</f>
        <v>0</v>
      </c>
    </row>
    <row r="21" spans="2:11">
      <c r="B21" s="15" t="s">
        <v>10</v>
      </c>
      <c r="K21" s="6">
        <f>SUM(C21:G21,-1*H21,-1*I21,J21)/5</f>
        <v>0</v>
      </c>
    </row>
    <row r="22" spans="2:11">
      <c r="B22" s="22" t="s">
        <v>48</v>
      </c>
      <c r="K22" s="6">
        <f>SUM(C22:G22,-1*H22,-1*I22,J22)/5</f>
        <v>0</v>
      </c>
    </row>
    <row r="27" spans="2:11" ht="46.5">
      <c r="B27" s="54" t="str">
        <f>Company!B5</f>
        <v>Oyo</v>
      </c>
      <c r="C27" s="54"/>
      <c r="D27" s="54"/>
      <c r="E27" s="54"/>
      <c r="F27" s="54"/>
    </row>
    <row r="28" spans="2:11" ht="18.75">
      <c r="B28" s="17" t="s">
        <v>38</v>
      </c>
      <c r="C28" s="47" t="s">
        <v>39</v>
      </c>
      <c r="D28" s="47" t="s">
        <v>40</v>
      </c>
      <c r="E28" s="47" t="s">
        <v>41</v>
      </c>
      <c r="F28" s="47" t="s">
        <v>42</v>
      </c>
      <c r="G28" s="47" t="s">
        <v>43</v>
      </c>
      <c r="H28" s="48" t="s">
        <v>44</v>
      </c>
      <c r="I28" s="48" t="s">
        <v>45</v>
      </c>
      <c r="J28" s="47" t="s">
        <v>46</v>
      </c>
      <c r="K28" s="49" t="s">
        <v>47</v>
      </c>
    </row>
    <row r="29" spans="2:11">
      <c r="B29" s="15" t="s">
        <v>7</v>
      </c>
      <c r="K29" s="6">
        <f>SUM(C29:G29,-1*H29,-1*I29,J29)/5</f>
        <v>0</v>
      </c>
    </row>
    <row r="30" spans="2:11">
      <c r="B30" s="15" t="s">
        <v>8</v>
      </c>
      <c r="K30" s="6">
        <f>SUM(C30:G30,-1*H30,-1*I30,J30)/5</f>
        <v>0</v>
      </c>
    </row>
    <row r="31" spans="2:11">
      <c r="B31" s="15" t="s">
        <v>9</v>
      </c>
      <c r="K31" s="6">
        <f>SUM(C31:G31,-1*H31,-1*I31,J31)/5</f>
        <v>0</v>
      </c>
    </row>
    <row r="32" spans="2:11">
      <c r="B32" s="15" t="s">
        <v>10</v>
      </c>
      <c r="K32" s="6">
        <f>SUM(C32:G32,-1*H32,-1*I32,J32)/5</f>
        <v>0</v>
      </c>
    </row>
    <row r="33" spans="2:11">
      <c r="B33" s="22" t="s">
        <v>48</v>
      </c>
      <c r="K33" s="6">
        <f>SUM(C33:G33,-1*H33,-1*I33,J33)/5</f>
        <v>0</v>
      </c>
    </row>
    <row r="39" spans="2:11" ht="46.5">
      <c r="B39" s="54" t="str">
        <f>Company!B6</f>
        <v>Uber</v>
      </c>
      <c r="C39" s="54"/>
      <c r="D39" s="54"/>
      <c r="E39" s="54"/>
      <c r="F39" s="54"/>
    </row>
    <row r="40" spans="2:11" ht="18.75">
      <c r="B40" s="17" t="s">
        <v>38</v>
      </c>
      <c r="C40" s="47" t="s">
        <v>39</v>
      </c>
      <c r="D40" s="47" t="s">
        <v>40</v>
      </c>
      <c r="E40" s="47" t="s">
        <v>41</v>
      </c>
      <c r="F40" s="47" t="s">
        <v>42</v>
      </c>
      <c r="G40" s="47" t="s">
        <v>43</v>
      </c>
      <c r="H40" s="48" t="s">
        <v>44</v>
      </c>
      <c r="I40" s="48" t="s">
        <v>45</v>
      </c>
      <c r="J40" s="47" t="s">
        <v>46</v>
      </c>
      <c r="K40" s="49" t="s">
        <v>47</v>
      </c>
    </row>
    <row r="41" spans="2:11">
      <c r="B41" s="15" t="s">
        <v>7</v>
      </c>
      <c r="K41" s="6">
        <f>SUM(C41:G41,-1*H41,-1*I41,J41)/5</f>
        <v>0</v>
      </c>
    </row>
    <row r="42" spans="2:11">
      <c r="B42" s="15" t="s">
        <v>8</v>
      </c>
      <c r="K42" s="6">
        <f>SUM(C42:G42,-1*H42,-1*I42,J42)/5</f>
        <v>0</v>
      </c>
    </row>
    <row r="43" spans="2:11">
      <c r="B43" s="15" t="s">
        <v>9</v>
      </c>
      <c r="K43" s="6">
        <f>SUM(C43:G43,-1*H43,-1*I43,J43)/5</f>
        <v>0</v>
      </c>
    </row>
    <row r="44" spans="2:11">
      <c r="B44" s="15" t="s">
        <v>10</v>
      </c>
      <c r="K44" s="6">
        <f>SUM(C44:G44,-1*H44,-1*I44,J44)/5</f>
        <v>0</v>
      </c>
    </row>
    <row r="45" spans="2:11">
      <c r="B45" s="22" t="s">
        <v>48</v>
      </c>
      <c r="K45" s="6">
        <f>SUM(C45:G45,-1*H45,-1*I45,J45)/5</f>
        <v>0</v>
      </c>
    </row>
    <row r="50" spans="2:11" ht="46.5">
      <c r="B50" s="54" t="str">
        <f>Company!B7</f>
        <v>GSK</v>
      </c>
      <c r="C50" s="54"/>
      <c r="D50" s="54"/>
      <c r="E50" s="54"/>
      <c r="F50" s="54"/>
    </row>
    <row r="51" spans="2:11" ht="18.75">
      <c r="B51" s="17" t="s">
        <v>38</v>
      </c>
      <c r="C51" s="47" t="s">
        <v>39</v>
      </c>
      <c r="D51" s="47" t="s">
        <v>40</v>
      </c>
      <c r="E51" s="47" t="s">
        <v>41</v>
      </c>
      <c r="F51" s="47" t="s">
        <v>42</v>
      </c>
      <c r="G51" s="47" t="s">
        <v>43</v>
      </c>
      <c r="H51" s="48" t="s">
        <v>44</v>
      </c>
      <c r="I51" s="48" t="s">
        <v>45</v>
      </c>
      <c r="J51" s="47" t="s">
        <v>46</v>
      </c>
      <c r="K51" s="49" t="s">
        <v>47</v>
      </c>
    </row>
    <row r="52" spans="2:11">
      <c r="B52" s="15" t="s">
        <v>7</v>
      </c>
      <c r="K52" s="6">
        <f>SUM(C52:G52,-1*H52,-1*I52,J52)/5</f>
        <v>0</v>
      </c>
    </row>
    <row r="53" spans="2:11">
      <c r="B53" s="15" t="s">
        <v>8</v>
      </c>
      <c r="K53" s="6">
        <f>SUM(C53:G53,-1*H53,-1*I53,J53)/5</f>
        <v>0</v>
      </c>
    </row>
    <row r="54" spans="2:11">
      <c r="B54" s="15" t="s">
        <v>9</v>
      </c>
      <c r="K54" s="6">
        <f>SUM(C54:G54,-1*H54,-1*I54,J54)/5</f>
        <v>0</v>
      </c>
    </row>
    <row r="55" spans="2:11">
      <c r="B55" s="15" t="s">
        <v>10</v>
      </c>
      <c r="K55" s="6">
        <f>SUM(C55:G55,-1*H55,-1*I55,J55)/5</f>
        <v>0</v>
      </c>
    </row>
    <row r="56" spans="2:11">
      <c r="B56" s="22" t="s">
        <v>48</v>
      </c>
      <c r="K56" s="6">
        <f>SUM(C56:G56,-1*H56,-1*I56,J56)/5</f>
        <v>0</v>
      </c>
    </row>
    <row r="60" spans="2:11" ht="46.5">
      <c r="B60" s="54" t="str">
        <f>Company!B8</f>
        <v>Dabur</v>
      </c>
      <c r="C60" s="54"/>
      <c r="D60" s="54"/>
      <c r="E60" s="54"/>
      <c r="F60" s="54"/>
    </row>
    <row r="61" spans="2:11" ht="18.75">
      <c r="B61" s="17" t="s">
        <v>38</v>
      </c>
      <c r="C61" s="47" t="s">
        <v>39</v>
      </c>
      <c r="D61" s="47" t="s">
        <v>40</v>
      </c>
      <c r="E61" s="47" t="s">
        <v>41</v>
      </c>
      <c r="F61" s="47" t="s">
        <v>42</v>
      </c>
      <c r="G61" s="47" t="s">
        <v>43</v>
      </c>
      <c r="H61" s="48" t="s">
        <v>44</v>
      </c>
      <c r="I61" s="48" t="s">
        <v>45</v>
      </c>
      <c r="J61" s="47" t="s">
        <v>46</v>
      </c>
      <c r="K61" s="49" t="s">
        <v>47</v>
      </c>
    </row>
    <row r="62" spans="2:11">
      <c r="B62" s="15" t="s">
        <v>7</v>
      </c>
      <c r="K62" s="6">
        <f>SUM(C62:G62,-1*H62,-1*I62,J62)/5</f>
        <v>0</v>
      </c>
    </row>
    <row r="63" spans="2:11">
      <c r="B63" s="15" t="s">
        <v>8</v>
      </c>
      <c r="K63" s="6">
        <f>SUM(C63:G63,-1*H63,-1*I63,J63)/5</f>
        <v>0</v>
      </c>
    </row>
    <row r="64" spans="2:11">
      <c r="B64" s="15" t="s">
        <v>9</v>
      </c>
      <c r="K64" s="6">
        <f>SUM(C64:G64,-1*H64,-1*I64,J64)/5</f>
        <v>0</v>
      </c>
    </row>
    <row r="65" spans="2:11">
      <c r="B65" s="15" t="s">
        <v>10</v>
      </c>
      <c r="K65" s="6">
        <f>SUM(C65:G65,-1*H65,-1*I65,J65)/5</f>
        <v>0</v>
      </c>
    </row>
    <row r="66" spans="2:11">
      <c r="B66" s="22" t="s">
        <v>48</v>
      </c>
      <c r="K66" s="6">
        <f>SUM(C66:G66,-1*H66,-1*I66,J66)/5</f>
        <v>0</v>
      </c>
    </row>
    <row r="73" spans="2:11" ht="46.5">
      <c r="B73" s="54" t="str">
        <f>Company!B9</f>
        <v>Potronics</v>
      </c>
      <c r="C73" s="54"/>
      <c r="D73" s="54"/>
      <c r="E73" s="54"/>
      <c r="F73" s="54"/>
    </row>
    <row r="74" spans="2:11" ht="18.75">
      <c r="B74" s="17" t="s">
        <v>38</v>
      </c>
      <c r="C74" s="47" t="s">
        <v>39</v>
      </c>
      <c r="D74" s="47" t="s">
        <v>40</v>
      </c>
      <c r="E74" s="47" t="s">
        <v>41</v>
      </c>
      <c r="F74" s="47" t="s">
        <v>42</v>
      </c>
      <c r="G74" s="47" t="s">
        <v>43</v>
      </c>
      <c r="H74" s="48" t="s">
        <v>44</v>
      </c>
      <c r="I74" s="48" t="s">
        <v>45</v>
      </c>
      <c r="J74" s="47" t="s">
        <v>46</v>
      </c>
      <c r="K74" s="49" t="s">
        <v>47</v>
      </c>
    </row>
    <row r="75" spans="2:11">
      <c r="B75" s="15" t="s">
        <v>7</v>
      </c>
      <c r="K75" s="6">
        <f>SUM(C75:G75,-1*H75,-1*I75,J75)/5</f>
        <v>0</v>
      </c>
    </row>
    <row r="76" spans="2:11">
      <c r="B76" s="15" t="s">
        <v>8</v>
      </c>
      <c r="K76" s="6">
        <f>SUM(C76:G76,-1*H76,-1*I76,J76)/5</f>
        <v>0</v>
      </c>
    </row>
    <row r="77" spans="2:11">
      <c r="B77" s="15" t="s">
        <v>9</v>
      </c>
      <c r="K77" s="6">
        <f>SUM(C77:G77,-1*H77,-1*I77,J77)/5</f>
        <v>0</v>
      </c>
    </row>
    <row r="78" spans="2:11">
      <c r="B78" s="15" t="s">
        <v>10</v>
      </c>
      <c r="K78" s="6">
        <f>SUM(C78:G78,-1*H78,-1*I78,J78)/5</f>
        <v>0</v>
      </c>
    </row>
    <row r="79" spans="2:11">
      <c r="B79" s="22" t="s">
        <v>48</v>
      </c>
      <c r="K79" s="6">
        <f>SUM(C79:G79,-1*H79,-1*I79,J79)/5</f>
        <v>0</v>
      </c>
    </row>
  </sheetData>
  <mergeCells count="7">
    <mergeCell ref="B73:F73"/>
    <mergeCell ref="B2:F2"/>
    <mergeCell ref="B16:F16"/>
    <mergeCell ref="B27:F27"/>
    <mergeCell ref="B39:F39"/>
    <mergeCell ref="B50:F50"/>
    <mergeCell ref="B60:F60"/>
  </mergeCells>
  <dataValidations count="1">
    <dataValidation type="decimal" allowBlank="1" showInputMessage="1" showErrorMessage="1" sqref="C4:J8 C18:J22 C29:J33 C41:J45 C52:J56 C62:J66 C75:J79" xr:uid="{AEE1088E-CABB-4BDD-BB04-6005796E51EF}">
      <formula1>0</formula1>
      <formula2>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9D117-29BA-4F7D-A60C-D05C98810DF8}">
  <dimension ref="B2:L14"/>
  <sheetViews>
    <sheetView workbookViewId="0">
      <selection activeCell="C7" sqref="C7"/>
    </sheetView>
  </sheetViews>
  <sheetFormatPr defaultRowHeight="15"/>
  <cols>
    <col min="2" max="2" width="23.5703125" customWidth="1"/>
    <col min="3" max="3" width="16.28515625" bestFit="1" customWidth="1"/>
    <col min="10" max="10" width="12.7109375" customWidth="1"/>
  </cols>
  <sheetData>
    <row r="2" spans="2:12" ht="34.5">
      <c r="B2" s="56" t="str">
        <f>Company!B14</f>
        <v>Yusuf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54585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35556</v>
      </c>
      <c r="L6" s="32"/>
    </row>
    <row r="7" spans="2:12">
      <c r="B7" s="31" t="str">
        <f>Company!B5</f>
        <v>Oyo</v>
      </c>
      <c r="C7">
        <v>5667</v>
      </c>
      <c r="L7" s="32"/>
    </row>
    <row r="8" spans="2:12">
      <c r="B8" s="31" t="str">
        <f>Company!B6</f>
        <v>Uber</v>
      </c>
      <c r="C8">
        <v>6756</v>
      </c>
      <c r="L8" s="32"/>
    </row>
    <row r="9" spans="2:12">
      <c r="B9" s="33" t="str">
        <f>Company!B7</f>
        <v>GSK</v>
      </c>
      <c r="C9">
        <v>45677</v>
      </c>
      <c r="L9" s="32"/>
    </row>
    <row r="10" spans="2:12">
      <c r="B10" s="31" t="str">
        <f>Company!B8</f>
        <v>Dabur</v>
      </c>
      <c r="C10">
        <v>6759</v>
      </c>
      <c r="L10" s="32"/>
    </row>
    <row r="11" spans="2:12">
      <c r="B11" s="31" t="str">
        <f>Company!B9</f>
        <v>Potronics</v>
      </c>
      <c r="C11">
        <v>45000</v>
      </c>
      <c r="L11" s="32"/>
    </row>
    <row r="12" spans="2:12" ht="15.75">
      <c r="B12" s="43" t="s">
        <v>58</v>
      </c>
      <c r="C12" s="38">
        <f>SUM(C5:C11)</f>
        <v>145415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 t="e">
        <f ca="1">Company!E14</f>
        <v>#NAME?</v>
      </c>
    </row>
  </sheetData>
  <sheetProtection sheet="1" objects="1" scenarios="1"/>
  <protectedRanges>
    <protectedRange sqref="C6:C11" name="Range1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F37E7392-0C38-492A-8B5F-D5D5527EE6E5}">
      <formula1>0</formula1>
      <formula2>$J$2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9B49-1F57-427D-95A1-CE7FA4CB855C}">
  <dimension ref="B2:L14"/>
  <sheetViews>
    <sheetView workbookViewId="0">
      <selection activeCell="C12" sqref="C12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Company!B15</f>
        <v>Imran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170790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99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2553</v>
      </c>
      <c r="L7" s="32"/>
    </row>
    <row r="8" spans="2:12">
      <c r="B8" s="31" t="str">
        <f>Company!B6</f>
        <v>Uber</v>
      </c>
      <c r="C8">
        <v>425</v>
      </c>
      <c r="L8" s="32"/>
    </row>
    <row r="9" spans="2:12">
      <c r="B9" s="33" t="str">
        <f>Company!B7</f>
        <v>GSK</v>
      </c>
      <c r="C9">
        <v>2345</v>
      </c>
      <c r="L9" s="32"/>
    </row>
    <row r="10" spans="2:12">
      <c r="B10" s="31" t="str">
        <f>Company!B8</f>
        <v>Dabur</v>
      </c>
      <c r="C10">
        <v>23445</v>
      </c>
      <c r="L10" s="32"/>
    </row>
    <row r="11" spans="2:12">
      <c r="B11" s="31" t="str">
        <f>Company!B9</f>
        <v>Potronics</v>
      </c>
      <c r="C11">
        <v>343</v>
      </c>
      <c r="L11" s="32"/>
    </row>
    <row r="12" spans="2:12" ht="15.75">
      <c r="B12" s="43" t="s">
        <v>58</v>
      </c>
      <c r="C12" s="38">
        <f>SUM(C5:C11)</f>
        <v>29210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Company!E15</f>
        <v>0</v>
      </c>
    </row>
  </sheetData>
  <sheetProtection sheet="1" objects="1" scenarios="1"/>
  <protectedRanges>
    <protectedRange sqref="C5" name="Range2"/>
    <protectedRange sqref="C7:C11" name="Range3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09AB5049-59B0-4628-82C8-FD1755FDD0BE}">
      <formula1>0</formula1>
      <formula2>$J$2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EF4A-00B1-47E6-A0FF-A20850554C59}">
  <dimension ref="B2:L14"/>
  <sheetViews>
    <sheetView tabSelected="1" workbookViewId="0">
      <selection activeCell="C12" sqref="C12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Company!B16</f>
        <v>Rishi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19700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1300</v>
      </c>
      <c r="L5" s="32"/>
    </row>
    <row r="6" spans="2:12">
      <c r="B6" s="31" t="str">
        <f>Company!B4</f>
        <v>Boat</v>
      </c>
      <c r="C6">
        <v>80000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4000</v>
      </c>
      <c r="L8" s="32"/>
    </row>
    <row r="9" spans="2:12">
      <c r="B9" s="33" t="str">
        <f>Company!B7</f>
        <v>GSK</v>
      </c>
      <c r="C9">
        <v>50000</v>
      </c>
      <c r="L9" s="32"/>
    </row>
    <row r="10" spans="2:12">
      <c r="B10" s="31" t="str">
        <f>Company!B8</f>
        <v>Dabur</v>
      </c>
      <c r="C10">
        <v>30000</v>
      </c>
      <c r="L10" s="32"/>
    </row>
    <row r="11" spans="2:12">
      <c r="B11" s="31" t="str">
        <f>Company!B9</f>
        <v>Potronics</v>
      </c>
      <c r="C11">
        <v>15000</v>
      </c>
      <c r="L11" s="32"/>
    </row>
    <row r="12" spans="2:12" ht="15.75">
      <c r="B12" s="43" t="s">
        <v>58</v>
      </c>
      <c r="C12" s="38">
        <f>SUM(C5:C11)</f>
        <v>180300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Company!E16</f>
        <v>0</v>
      </c>
    </row>
  </sheetData>
  <sheetProtection sheet="1" objects="1" scenarios="1"/>
  <protectedRanges>
    <protectedRange sqref="C5:C6" name="Range1"/>
    <protectedRange sqref="C8:C11" name="Range2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8BA605D0-BF8C-4B6B-BB60-FC5BBB97B673}">
      <formula1>0</formula1>
      <formula2>$J$2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0707-C979-4769-A250-3052859E6483}">
  <dimension ref="B2:L14"/>
  <sheetViews>
    <sheetView workbookViewId="0">
      <selection activeCell="C6" sqref="C6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Company!B17</f>
        <v>Subu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200000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0</v>
      </c>
      <c r="L8" s="32"/>
    </row>
    <row r="9" spans="2:12">
      <c r="B9" s="33" t="str">
        <f>Company!B7</f>
        <v>GSK</v>
      </c>
      <c r="C9">
        <v>0</v>
      </c>
      <c r="L9" s="32"/>
    </row>
    <row r="10" spans="2:12">
      <c r="B10" s="31" t="str">
        <f>Company!B8</f>
        <v>Dabur</v>
      </c>
      <c r="C10">
        <v>0</v>
      </c>
      <c r="L10" s="32"/>
    </row>
    <row r="11" spans="2:12">
      <c r="B11" s="31" t="str">
        <f>Company!B9</f>
        <v>Potronics</v>
      </c>
      <c r="C11">
        <v>0</v>
      </c>
      <c r="L11" s="32"/>
    </row>
    <row r="12" spans="2:12" ht="15.75">
      <c r="B12" s="43" t="s">
        <v>58</v>
      </c>
      <c r="C12" s="38">
        <f>SUM(C5:C11)</f>
        <v>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Company!E17</f>
        <v>0</v>
      </c>
    </row>
  </sheetData>
  <sheetProtection sheet="1" objects="1" scenarios="1"/>
  <protectedRanges>
    <protectedRange sqref="C5:C7" name="Range1"/>
    <protectedRange sqref="C9:C11" name="Range2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B4DE2716-1334-4C1F-BE98-E992550A0741}">
      <formula1>0</formula1>
      <formula2>$J$2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3785-E303-41EB-AA5E-56CA3BA36673}">
  <dimension ref="B2:L14"/>
  <sheetViews>
    <sheetView workbookViewId="0">
      <selection activeCell="C13" sqref="C13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Company!B18</f>
        <v>Harsal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200000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0</v>
      </c>
      <c r="L8" s="32"/>
    </row>
    <row r="9" spans="2:12">
      <c r="B9" s="33" t="str">
        <f>Company!B7</f>
        <v>GSK</v>
      </c>
      <c r="C9">
        <v>0</v>
      </c>
      <c r="L9" s="32"/>
    </row>
    <row r="10" spans="2:12">
      <c r="B10" s="31" t="str">
        <f>Company!B8</f>
        <v>Dabur</v>
      </c>
      <c r="C10">
        <v>0</v>
      </c>
      <c r="L10" s="32"/>
    </row>
    <row r="11" spans="2:12">
      <c r="B11" s="31" t="str">
        <f>Company!B9</f>
        <v>Potronics</v>
      </c>
      <c r="C11">
        <v>0</v>
      </c>
      <c r="L11" s="32"/>
    </row>
    <row r="12" spans="2:12" ht="15.75">
      <c r="B12" s="43" t="s">
        <v>58</v>
      </c>
      <c r="C12" s="38">
        <f>SUM(C5:C11)</f>
        <v>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Company!E18</f>
        <v>0</v>
      </c>
    </row>
  </sheetData>
  <sheetProtection sheet="1" objects="1" scenarios="1"/>
  <protectedRanges>
    <protectedRange sqref="C5:C8" name="Range1"/>
    <protectedRange sqref="C10:C11" name="Range2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F6B63BC5-6697-462A-AEE5-1A0638B11D92}">
      <formula1>0</formula1>
      <formula2>$J$2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F7F39-B89B-48EC-B7EC-5627E69B9912}">
  <dimension ref="B2:L14"/>
  <sheetViews>
    <sheetView workbookViewId="0">
      <selection activeCell="C13" sqref="C13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Company!B19</f>
        <v>Puskar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200000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0</v>
      </c>
      <c r="L8" s="32"/>
    </row>
    <row r="9" spans="2:12">
      <c r="B9" s="33" t="str">
        <f>Company!B7</f>
        <v>GSK</v>
      </c>
      <c r="C9">
        <v>0</v>
      </c>
      <c r="L9" s="32"/>
    </row>
    <row r="10" spans="2:12">
      <c r="B10" s="31" t="str">
        <f>Company!B8</f>
        <v>Dabur</v>
      </c>
      <c r="C10">
        <v>0</v>
      </c>
      <c r="L10" s="32"/>
    </row>
    <row r="11" spans="2:12">
      <c r="B11" s="31" t="str">
        <f>Company!B9</f>
        <v>Potronics</v>
      </c>
      <c r="C11">
        <v>0</v>
      </c>
      <c r="L11" s="32"/>
    </row>
    <row r="12" spans="2:12" ht="15.75">
      <c r="B12" s="43" t="s">
        <v>58</v>
      </c>
      <c r="C12" s="38">
        <f>SUM(C5:C11)</f>
        <v>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Company!E19</f>
        <v>0</v>
      </c>
    </row>
  </sheetData>
  <sheetProtection sheet="1" objects="1" scenarios="1"/>
  <protectedRanges>
    <protectedRange sqref="C5:C9" name="Range1"/>
    <protectedRange sqref="C11" name="Range2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2FB337BB-A03F-40C0-A126-4EF502BB50B3}">
      <formula1>0</formula1>
      <formula2>$J$2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5DA4-BD0F-4A3C-AAA7-4FBB887D7D95}">
  <dimension ref="B2:L14"/>
  <sheetViews>
    <sheetView workbookViewId="0">
      <selection activeCell="C13" sqref="C13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Company!B20</f>
        <v>Abhinash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200000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0</v>
      </c>
      <c r="L8" s="32"/>
    </row>
    <row r="9" spans="2:12">
      <c r="B9" s="33" t="str">
        <f>Company!B7</f>
        <v>GSK</v>
      </c>
      <c r="C9">
        <v>0</v>
      </c>
      <c r="L9" s="32"/>
    </row>
    <row r="10" spans="2:12">
      <c r="B10" s="31" t="str">
        <f>Company!B8</f>
        <v>Dabur</v>
      </c>
      <c r="C10">
        <v>0</v>
      </c>
      <c r="L10" s="32"/>
    </row>
    <row r="11" spans="2:12">
      <c r="B11" s="31" t="str">
        <f>Company!B9</f>
        <v>Potronics</v>
      </c>
      <c r="C11">
        <v>0</v>
      </c>
      <c r="L11" s="32"/>
    </row>
    <row r="12" spans="2:12" ht="15.75">
      <c r="B12" s="43" t="s">
        <v>58</v>
      </c>
      <c r="C12" s="38">
        <f>SUM(C5:C11)</f>
        <v>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Company!E20</f>
        <v>0</v>
      </c>
    </row>
  </sheetData>
  <sheetProtection sheet="1" objects="1" scenarios="1"/>
  <protectedRanges>
    <protectedRange sqref="C5:C10" name="Range2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5FCF8CF1-6334-4C87-8F80-37E782742691}">
      <formula1>0</formula1>
      <formula2>$J$2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9E1B-16E0-4B3B-A17A-B7181F2F717B}">
  <dimension ref="B2:L14"/>
  <sheetViews>
    <sheetView workbookViewId="0">
      <selection activeCell="C13" sqref="C13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Company!B21</f>
        <v>Ankit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200000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0</v>
      </c>
      <c r="L8" s="32"/>
    </row>
    <row r="9" spans="2:12">
      <c r="B9" s="33" t="str">
        <f>Company!B7</f>
        <v>GSK</v>
      </c>
      <c r="C9">
        <v>0</v>
      </c>
      <c r="L9" s="32"/>
    </row>
    <row r="10" spans="2:12">
      <c r="B10" s="31" t="str">
        <f>Company!B8</f>
        <v>Dabur</v>
      </c>
      <c r="C10">
        <v>0</v>
      </c>
      <c r="L10" s="32"/>
    </row>
    <row r="11" spans="2:12">
      <c r="B11" s="31" t="str">
        <f>Company!B9</f>
        <v>Potronics</v>
      </c>
      <c r="C11">
        <v>0</v>
      </c>
      <c r="L11" s="32"/>
    </row>
    <row r="12" spans="2:12" ht="15.75">
      <c r="B12" s="43" t="s">
        <v>58</v>
      </c>
      <c r="C12" s="38">
        <f>SUM(C5:C11)</f>
        <v>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Company!E21</f>
        <v>0</v>
      </c>
    </row>
  </sheetData>
  <sheetProtection sheet="1" objects="1" scenarios="1"/>
  <protectedRanges>
    <protectedRange sqref="C5:C11" name="Range1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31F7A18E-FBBD-4004-B1A8-25DD56E9FADB}">
      <formula1>0</formula1>
      <formula2>$J$2</formula2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7C4F-8AB3-4578-904E-871E075F5590}">
  <dimension ref="B2:L14"/>
  <sheetViews>
    <sheetView workbookViewId="0">
      <selection activeCell="C12" sqref="C12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Company!B22</f>
        <v>Rohit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200000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0</v>
      </c>
      <c r="L8" s="32"/>
    </row>
    <row r="9" spans="2:12">
      <c r="B9" s="33" t="str">
        <f>Company!B7</f>
        <v>GSK</v>
      </c>
      <c r="C9">
        <v>0</v>
      </c>
      <c r="L9" s="32"/>
    </row>
    <row r="10" spans="2:12">
      <c r="B10" s="31" t="str">
        <f>Company!B8</f>
        <v>Dabur</v>
      </c>
      <c r="C10">
        <v>0</v>
      </c>
      <c r="L10" s="32"/>
    </row>
    <row r="11" spans="2:12">
      <c r="B11" s="31" t="str">
        <f>Company!B9</f>
        <v>Potronics</v>
      </c>
      <c r="C11">
        <v>0</v>
      </c>
      <c r="L11" s="32"/>
    </row>
    <row r="12" spans="2:12" ht="15.75">
      <c r="B12" s="43" t="s">
        <v>58</v>
      </c>
      <c r="C12" s="38">
        <f>SUM(C5:C11)</f>
        <v>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Company!E22</f>
        <v>0</v>
      </c>
    </row>
  </sheetData>
  <sheetProtection sheet="1" objects="1" scenarios="1"/>
  <protectedRanges>
    <protectedRange sqref="C5:C11" name="Range1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295FE1C4-04C9-4794-BE7C-84B02B77BA04}">
      <formula1>0</formula1>
      <formula2>$J$2</formula2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62E6-33DE-4BE4-A6E3-CE945D266F40}">
  <dimension ref="B2:L14"/>
  <sheetViews>
    <sheetView workbookViewId="0">
      <selection activeCell="B2" sqref="B2:F2"/>
    </sheetView>
  </sheetViews>
  <sheetFormatPr defaultRowHeight="15"/>
  <cols>
    <col min="2" max="2" width="23.5703125" customWidth="1"/>
    <col min="3" max="3" width="17" customWidth="1"/>
    <col min="10" max="10" width="12.7109375" customWidth="1"/>
  </cols>
  <sheetData>
    <row r="2" spans="2:12" ht="34.5">
      <c r="B2" s="56" t="str">
        <f>Company!B23</f>
        <v>Rahul</v>
      </c>
      <c r="C2" s="57"/>
      <c r="D2" s="57"/>
      <c r="E2" s="57"/>
      <c r="F2" s="58"/>
      <c r="G2" s="59" t="s">
        <v>55</v>
      </c>
      <c r="H2" s="59"/>
      <c r="I2" s="59"/>
      <c r="J2" s="60">
        <f>200000-C12</f>
        <v>200000</v>
      </c>
      <c r="K2" s="60"/>
      <c r="L2" s="30"/>
    </row>
    <row r="3" spans="2:12">
      <c r="B3" s="40"/>
      <c r="C3" s="41"/>
      <c r="D3" s="41"/>
      <c r="E3" s="41"/>
      <c r="F3" s="44"/>
      <c r="G3" s="41"/>
      <c r="H3" s="41"/>
      <c r="I3" s="41"/>
      <c r="J3" s="41"/>
      <c r="K3" s="41"/>
      <c r="L3" s="42"/>
    </row>
    <row r="4" spans="2:12">
      <c r="B4" s="33" t="s">
        <v>56</v>
      </c>
      <c r="C4" s="3" t="s">
        <v>57</v>
      </c>
      <c r="L4" s="32"/>
    </row>
    <row r="5" spans="2:12">
      <c r="B5" s="31" t="str">
        <f>Company!B3</f>
        <v>Sony</v>
      </c>
      <c r="C5">
        <v>0</v>
      </c>
      <c r="L5" s="32"/>
    </row>
    <row r="6" spans="2:12">
      <c r="B6" s="31" t="str">
        <f>Company!B4</f>
        <v>Boat</v>
      </c>
      <c r="C6">
        <v>0</v>
      </c>
      <c r="L6" s="32"/>
    </row>
    <row r="7" spans="2:12">
      <c r="B7" s="31" t="str">
        <f>Company!B5</f>
        <v>Oyo</v>
      </c>
      <c r="C7">
        <v>0</v>
      </c>
      <c r="L7" s="32"/>
    </row>
    <row r="8" spans="2:12">
      <c r="B8" s="31" t="str">
        <f>Company!B6</f>
        <v>Uber</v>
      </c>
      <c r="C8">
        <v>0</v>
      </c>
      <c r="L8" s="32"/>
    </row>
    <row r="9" spans="2:12">
      <c r="B9" s="33" t="str">
        <f>Company!B7</f>
        <v>GSK</v>
      </c>
      <c r="C9">
        <v>0</v>
      </c>
      <c r="L9" s="32"/>
    </row>
    <row r="10" spans="2:12">
      <c r="B10" s="31" t="str">
        <f>Company!B8</f>
        <v>Dabur</v>
      </c>
      <c r="C10">
        <v>0</v>
      </c>
      <c r="L10" s="32"/>
    </row>
    <row r="11" spans="2:12">
      <c r="B11" s="31" t="str">
        <f>Company!B9</f>
        <v>Potronics</v>
      </c>
      <c r="C11">
        <v>0</v>
      </c>
      <c r="L11" s="32"/>
    </row>
    <row r="12" spans="2:12" ht="15.75">
      <c r="B12" s="43" t="s">
        <v>58</v>
      </c>
      <c r="C12" s="38">
        <f>SUM(C5:C11)</f>
        <v>0</v>
      </c>
      <c r="D12" s="34"/>
      <c r="E12" s="34"/>
      <c r="F12" s="34"/>
      <c r="G12" s="34"/>
      <c r="H12" s="34"/>
      <c r="I12" s="34"/>
      <c r="J12" s="34"/>
      <c r="K12" s="34"/>
      <c r="L12" s="35"/>
    </row>
    <row r="14" spans="2:12">
      <c r="B14" t="s">
        <v>59</v>
      </c>
      <c r="C14">
        <f>Company!E23</f>
        <v>0</v>
      </c>
    </row>
  </sheetData>
  <sheetProtection sheet="1" objects="1" scenarios="1"/>
  <protectedRanges>
    <protectedRange sqref="C5:C11" name="Range1"/>
  </protectedRanges>
  <mergeCells count="3">
    <mergeCell ref="B2:F2"/>
    <mergeCell ref="G2:I2"/>
    <mergeCell ref="J2:K2"/>
  </mergeCells>
  <dataValidations count="1">
    <dataValidation type="whole" allowBlank="1" showInputMessage="1" showErrorMessage="1" errorTitle="Insufficient Fund!" error="Your call should be less than your fund." sqref="C5:C11" xr:uid="{397AFD05-1007-4CAF-A453-A4EEA5F97B36}">
      <formula1>0</formula1>
      <formula2>$J$2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2024-03-24T05:56:39Z</dcterms:created>
  <dcterms:modified xsi:type="dcterms:W3CDTF">2024-03-24T16:05:50Z</dcterms:modified>
  <cp:category/>
  <cp:contentStatus/>
</cp:coreProperties>
</file>