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5\0 2do Sem\Capstone\Fase1\Planillas\"/>
    </mc:Choice>
  </mc:AlternateContent>
  <xr:revisionPtr revIDLastSave="0" documentId="8_{A2303679-D0CE-4179-BF67-9E864ABFA566}" xr6:coauthVersionLast="47" xr6:coauthVersionMax="47" xr10:uidLastSave="{00000000-0000-0000-0000-000000000000}"/>
  <bookViews>
    <workbookView xWindow="-108" yWindow="-108" windowWidth="23256" windowHeight="12576" xr2:uid="{0A837FFF-263A-48AA-9905-8AFED45F85DE}"/>
  </bookViews>
  <sheets>
    <sheet name="EVALUACION (2)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K56" i="1" s="1"/>
  <c r="H56" i="1"/>
  <c r="I56" i="1" s="1"/>
  <c r="F56" i="1"/>
  <c r="G56" i="1" s="1"/>
  <c r="E56" i="1"/>
  <c r="D56" i="1"/>
  <c r="B56" i="1"/>
  <c r="J55" i="1"/>
  <c r="K55" i="1" s="1"/>
  <c r="I55" i="1"/>
  <c r="H55" i="1"/>
  <c r="G55" i="1"/>
  <c r="F55" i="1"/>
  <c r="D55" i="1"/>
  <c r="D57" i="1" s="1"/>
  <c r="B55" i="1"/>
  <c r="J54" i="1"/>
  <c r="J57" i="1" s="1"/>
  <c r="H54" i="1"/>
  <c r="H57" i="1" s="1"/>
  <c r="G54" i="1"/>
  <c r="G57" i="1" s="1"/>
  <c r="F54" i="1"/>
  <c r="F57" i="1" s="1"/>
  <c r="E54" i="1"/>
  <c r="D54" i="1"/>
  <c r="B54" i="1"/>
  <c r="C50" i="1"/>
  <c r="J45" i="1"/>
  <c r="K45" i="1" s="1"/>
  <c r="H45" i="1"/>
  <c r="I45" i="1" s="1"/>
  <c r="G45" i="1"/>
  <c r="F45" i="1"/>
  <c r="D45" i="1"/>
  <c r="E45" i="1" s="1"/>
  <c r="B45" i="1"/>
  <c r="K44" i="1"/>
  <c r="J44" i="1"/>
  <c r="I44" i="1"/>
  <c r="H44" i="1"/>
  <c r="F44" i="1"/>
  <c r="G44" i="1" s="1"/>
  <c r="D44" i="1"/>
  <c r="E44" i="1" s="1"/>
  <c r="B44" i="1"/>
  <c r="J43" i="1"/>
  <c r="K43" i="1" s="1"/>
  <c r="K46" i="1" s="1"/>
  <c r="I43" i="1"/>
  <c r="I46" i="1" s="1"/>
  <c r="H43" i="1"/>
  <c r="F43" i="1"/>
  <c r="G43" i="1" s="1"/>
  <c r="D43" i="1"/>
  <c r="E43" i="1" s="1"/>
  <c r="B43" i="1"/>
  <c r="C39" i="1"/>
  <c r="J33" i="1"/>
  <c r="K33" i="1" s="1"/>
  <c r="I33" i="1"/>
  <c r="H33" i="1"/>
  <c r="F33" i="1"/>
  <c r="G33" i="1" s="1"/>
  <c r="D33" i="1"/>
  <c r="E33" i="1" s="1"/>
  <c r="B33" i="1"/>
  <c r="K32" i="1"/>
  <c r="J32" i="1"/>
  <c r="I32" i="1"/>
  <c r="H32" i="1"/>
  <c r="G32" i="1"/>
  <c r="F32" i="1"/>
  <c r="E32" i="1"/>
  <c r="D32" i="1"/>
  <c r="B32" i="1"/>
  <c r="K31" i="1"/>
  <c r="J31" i="1"/>
  <c r="H31" i="1"/>
  <c r="I31" i="1" s="1"/>
  <c r="I34" i="1" s="1"/>
  <c r="F31" i="1"/>
  <c r="G31" i="1" s="1"/>
  <c r="G34" i="1" s="1"/>
  <c r="D31" i="1"/>
  <c r="E31" i="1" s="1"/>
  <c r="B31" i="1"/>
  <c r="C27" i="1"/>
  <c r="K22" i="1"/>
  <c r="J22" i="1"/>
  <c r="H22" i="1"/>
  <c r="I22" i="1" s="1"/>
  <c r="F22" i="1"/>
  <c r="G22" i="1" s="1"/>
  <c r="D22" i="1"/>
  <c r="E22" i="1" s="1"/>
  <c r="B22" i="1"/>
  <c r="K21" i="1"/>
  <c r="J21" i="1"/>
  <c r="I21" i="1"/>
  <c r="H21" i="1"/>
  <c r="G21" i="1"/>
  <c r="F21" i="1"/>
  <c r="E21" i="1"/>
  <c r="D21" i="1"/>
  <c r="B21" i="1"/>
  <c r="J20" i="1"/>
  <c r="K20" i="1" s="1"/>
  <c r="H20" i="1"/>
  <c r="I20" i="1" s="1"/>
  <c r="F20" i="1"/>
  <c r="G20" i="1" s="1"/>
  <c r="E20" i="1"/>
  <c r="D20" i="1"/>
  <c r="B20" i="1"/>
  <c r="K19" i="1"/>
  <c r="J19" i="1"/>
  <c r="I19" i="1"/>
  <c r="H19" i="1"/>
  <c r="G19" i="1"/>
  <c r="F19" i="1"/>
  <c r="E19" i="1"/>
  <c r="D19" i="1"/>
  <c r="B19" i="1"/>
  <c r="J18" i="1"/>
  <c r="K18" i="1" s="1"/>
  <c r="H18" i="1"/>
  <c r="I18" i="1" s="1"/>
  <c r="F18" i="1"/>
  <c r="G18" i="1" s="1"/>
  <c r="D18" i="1"/>
  <c r="E18" i="1" s="1"/>
  <c r="B18" i="1"/>
  <c r="K17" i="1"/>
  <c r="J17" i="1"/>
  <c r="I17" i="1"/>
  <c r="H17" i="1"/>
  <c r="G17" i="1"/>
  <c r="F17" i="1"/>
  <c r="E17" i="1"/>
  <c r="D17" i="1"/>
  <c r="B17" i="1"/>
  <c r="J16" i="1"/>
  <c r="K16" i="1" s="1"/>
  <c r="H16" i="1"/>
  <c r="I16" i="1" s="1"/>
  <c r="F16" i="1"/>
  <c r="G16" i="1" s="1"/>
  <c r="D16" i="1"/>
  <c r="E16" i="1" s="1"/>
  <c r="B16" i="1"/>
  <c r="K15" i="1"/>
  <c r="J15" i="1"/>
  <c r="I15" i="1"/>
  <c r="H15" i="1"/>
  <c r="G15" i="1"/>
  <c r="F15" i="1"/>
  <c r="E15" i="1"/>
  <c r="D15" i="1"/>
  <c r="B15" i="1"/>
  <c r="J14" i="1"/>
  <c r="K14" i="1" s="1"/>
  <c r="H14" i="1"/>
  <c r="I14" i="1" s="1"/>
  <c r="F14" i="1"/>
  <c r="G14" i="1" s="1"/>
  <c r="D14" i="1"/>
  <c r="E14" i="1" s="1"/>
  <c r="B14" i="1"/>
  <c r="K13" i="1"/>
  <c r="J13" i="1"/>
  <c r="I13" i="1"/>
  <c r="H13" i="1"/>
  <c r="G13" i="1"/>
  <c r="F13" i="1"/>
  <c r="E13" i="1"/>
  <c r="D13" i="1"/>
  <c r="B13" i="1"/>
  <c r="K23" i="1" l="1"/>
  <c r="E46" i="1"/>
  <c r="G46" i="1"/>
  <c r="E23" i="1"/>
  <c r="E34" i="1"/>
  <c r="G23" i="1"/>
  <c r="I23" i="1"/>
  <c r="K34" i="1"/>
  <c r="I54" i="1"/>
  <c r="I57" i="1" s="1"/>
  <c r="K54" i="1"/>
  <c r="K57" i="1" s="1"/>
  <c r="E55" i="1"/>
  <c r="E57" i="1" s="1"/>
  <c r="C57" i="1" s="1"/>
  <c r="C58" i="1" s="1"/>
  <c r="D6" i="1" s="1"/>
  <c r="C34" i="1" l="1"/>
  <c r="C35" i="1" s="1"/>
  <c r="D4" i="1" s="1"/>
  <c r="C46" i="1"/>
  <c r="C47" i="1" s="1"/>
  <c r="D5" i="1" s="1"/>
  <c r="C23" i="1"/>
  <c r="C24" i="1" s="1"/>
  <c r="C4" i="1" l="1"/>
  <c r="E4" i="1" s="1"/>
  <c r="C6" i="1"/>
  <c r="E6" i="1" s="1"/>
  <c r="C5" i="1"/>
  <c r="E5" i="1" s="1"/>
</calcChain>
</file>

<file path=xl/sharedStrings.xml><?xml version="1.0" encoding="utf-8"?>
<sst xmlns="http://schemas.openxmlformats.org/spreadsheetml/2006/main" count="71" uniqueCount="21">
  <si>
    <t>INTEGRANTES</t>
  </si>
  <si>
    <t xml:space="preserve">IEP o IEE: </t>
  </si>
  <si>
    <t>EMPLEAB</t>
  </si>
  <si>
    <t>GONZALEZ REYES ELIAS JOAQUIN</t>
  </si>
  <si>
    <t>CAAMANO BARRERA JOSE LUIS</t>
  </si>
  <si>
    <t>CAAMANO BARRERA ESTEBAN ALEJANDRO</t>
  </si>
  <si>
    <t>GRUPAL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</si>
  <si>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</si>
  <si>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</si>
  <si>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</si>
  <si>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</si>
  <si>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</si>
  <si>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</si>
  <si>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</si>
  <si>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</si>
  <si>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</si>
  <si>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INDIVIDUAL</t>
  </si>
  <si>
    <t>NOMBRE ALUMNO</t>
  </si>
  <si>
    <t>Capacidad de Trabajo en Equipo</t>
  </si>
  <si>
    <t>Medianamente logrado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</si>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</sst>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1" fillId="0" borderId="4" xfId="0" applyFont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5" borderId="2" xfId="0" applyFont="1" applyFill="1" applyBorder="1" applyAlignment="1">
      <alignment horizontal="center" vertical="center"/>
    </xf>
    <xf numFmtId="0" fontId="3" fillId="0" borderId="9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 wrapText="1"/>
    </xf>
    <xf numFmtId="0" fontId="9" fillId="0" borderId="2" xfId="0" applyFont="1" applyBorder="1"/>
    <xf numFmtId="0" fontId="0" fillId="6" borderId="1" xfId="0" applyFill="1" applyBorder="1"/>
    <xf numFmtId="0" fontId="7" fillId="0" borderId="5" xfId="0" applyFont="1" applyBorder="1" applyAlignment="1">
      <alignment horizontal="right" vertical="center" wrapText="1"/>
    </xf>
    <xf numFmtId="164" fontId="9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0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9" fillId="0" borderId="1" xfId="0" applyFont="1" applyBorder="1"/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64" fontId="9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cuments\2025\0%202do%20Sem\Capstone\Fase1\PLANILLA%20DE%20EVALUACI&#211;N%20FASE%201.xlsx" TargetMode="External"/><Relationship Id="rId1" Type="http://schemas.openxmlformats.org/officeDocument/2006/relationships/externalLinkPath" Target="/Documents/2025/0%202do%20Sem/Capstone/Fase1/PLANILLA%20DE%20EVALUACI&#211;N%20F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LUACION1"/>
      <sheetName val="EVALUACION (1)"/>
      <sheetName val="EVALUACION (2)"/>
      <sheetName val="EVALUACION (3)"/>
      <sheetName val="EVALUACION (4)"/>
      <sheetName val="EVALUACION (9)"/>
      <sheetName val="EVALUACION (5)"/>
      <sheetName val="EVALUACION (6)"/>
      <sheetName val="EVALUACION (7)"/>
      <sheetName val="EVALUACION (8)"/>
      <sheetName val="RUBRICA"/>
      <sheetName val="ESCALA_IEP"/>
      <sheetName val="ESCALA_PRESENTACION"/>
      <sheetName val="ESCALA_TRAB_EQUIP"/>
      <sheetName val="RELEVANCIA-PUNT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5" t="str">
            <v>1. Describe brevemente en qué consiste el Proyecto APT, justificando su relevancia para el campo laboral de su carrera.</v>
          </cell>
        </row>
        <row r="6">
          <cell r="A6" t="str">
            <v>2. Relaciona el Proyecto APT con las competencias del perfil de egreso de su Plan de Estudio.</v>
          </cell>
        </row>
        <row r="7">
          <cell r="A7" t="str">
            <v>3. Relaciona el Proyecto APT con sus intereses profesionales. *</v>
          </cell>
        </row>
        <row r="8">
          <cell r="A8" t="str">
            <v xml:space="preserve">4.  Argumenta por qué el proyecto es factible de realizarse en el marco de la asignatura. </v>
          </cell>
        </row>
        <row r="9">
          <cell r="A9" t="str">
            <v xml:space="preserve">5. Formula objetivos claros, concisos y coherentes con la disciplina y la situación a abordar. </v>
          </cell>
        </row>
        <row r="10">
          <cell r="A10" t="str">
            <v>6. Propone una metodología de trabajo que permite alcanzar los objetivos propuestos y es pertinente con los requerimientos disciplinares.</v>
          </cell>
        </row>
        <row r="11">
          <cell r="A11" t="str">
            <v xml:space="preserve">7. Establece un plan de trabajo para su proyecto APT considerando los recursos, duración, facilitadores y obstaculizadores en el desarrollo de las actividades. </v>
          </cell>
        </row>
        <row r="12">
          <cell r="A12" t="str">
            <v>8. Determina evidencias, justificando cómo estas dan cuenta del logro de las actividades del Proyecto APT.</v>
          </cell>
        </row>
        <row r="13">
          <cell r="A13" t="str">
            <v xml:space="preserve">9. Utiliza reglas de redacción, ortografía (literal, puntual, acentual) y las normas para citas y referencias. </v>
          </cell>
        </row>
        <row r="14">
          <cell r="A14" t="str">
            <v>10. Cumple completando el contenido del informe de presentación del proyecto de acuerdo con la plantilla entregada.</v>
          </cell>
        </row>
        <row r="15">
          <cell r="A15" t="str">
            <v>11. Expone el tema utilizando un lenguaje técnico disciplinar al presentar la propuesta y responde evidenciando un manejo de la información. *</v>
          </cell>
        </row>
        <row r="16">
          <cell r="A16" t="str">
            <v>12. Desarrolla un plan de trabajo que permita del logro de los objetivos propuestos del proyecto de 
acuerdo a los tiempos para su desarrollo</v>
          </cell>
        </row>
        <row r="17">
          <cell r="A17" t="str">
            <v>13. Colaboración y trabajo en equipo *</v>
          </cell>
        </row>
      </sheetData>
      <sheetData sheetId="11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1.3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1.4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1.5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1.6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1.7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1.8</v>
          </cell>
        </row>
        <row r="24">
          <cell r="A24">
            <v>11</v>
          </cell>
          <cell r="B24">
            <v>1.8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1.9</v>
          </cell>
        </row>
        <row r="27">
          <cell r="A27">
            <v>12.5</v>
          </cell>
          <cell r="B27">
            <v>1.9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2</v>
          </cell>
        </row>
        <row r="30">
          <cell r="A30">
            <v>14</v>
          </cell>
          <cell r="B30">
            <v>2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2.1</v>
          </cell>
        </row>
        <row r="33">
          <cell r="A33">
            <v>15.5</v>
          </cell>
          <cell r="B33">
            <v>2.1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2.2000000000000002</v>
          </cell>
        </row>
        <row r="36">
          <cell r="A36">
            <v>17</v>
          </cell>
          <cell r="B36">
            <v>2.2000000000000002</v>
          </cell>
        </row>
        <row r="37">
          <cell r="A37">
            <v>17.5</v>
          </cell>
          <cell r="B37">
            <v>2.2999999999999998</v>
          </cell>
        </row>
        <row r="38">
          <cell r="A38">
            <v>18</v>
          </cell>
          <cell r="B38">
            <v>2.2999999999999998</v>
          </cell>
        </row>
        <row r="39">
          <cell r="A39">
            <v>18.5</v>
          </cell>
          <cell r="B39">
            <v>2.2999999999999998</v>
          </cell>
        </row>
        <row r="40">
          <cell r="A40">
            <v>19</v>
          </cell>
          <cell r="B40">
            <v>2.4</v>
          </cell>
        </row>
        <row r="41">
          <cell r="A41">
            <v>19.5</v>
          </cell>
          <cell r="B41">
            <v>2.4</v>
          </cell>
        </row>
        <row r="42">
          <cell r="A42">
            <v>20</v>
          </cell>
          <cell r="B42">
            <v>2.4</v>
          </cell>
        </row>
        <row r="43">
          <cell r="A43">
            <v>20.5</v>
          </cell>
          <cell r="B43">
            <v>2.5</v>
          </cell>
        </row>
        <row r="44">
          <cell r="A44">
            <v>21</v>
          </cell>
          <cell r="B44">
            <v>2.5</v>
          </cell>
        </row>
        <row r="45">
          <cell r="A45">
            <v>21.5</v>
          </cell>
          <cell r="B45">
            <v>2.5</v>
          </cell>
        </row>
        <row r="46">
          <cell r="A46">
            <v>22</v>
          </cell>
          <cell r="B46">
            <v>2.6</v>
          </cell>
        </row>
        <row r="47">
          <cell r="A47">
            <v>22.5</v>
          </cell>
          <cell r="B47">
            <v>2.6</v>
          </cell>
        </row>
        <row r="48">
          <cell r="A48">
            <v>23</v>
          </cell>
          <cell r="B48">
            <v>2.6</v>
          </cell>
        </row>
        <row r="49">
          <cell r="A49">
            <v>23.5</v>
          </cell>
          <cell r="B49">
            <v>2.7</v>
          </cell>
        </row>
        <row r="50">
          <cell r="A50">
            <v>24</v>
          </cell>
          <cell r="B50">
            <v>2.7</v>
          </cell>
        </row>
        <row r="51">
          <cell r="A51">
            <v>24.5</v>
          </cell>
          <cell r="B51">
            <v>2.8</v>
          </cell>
        </row>
        <row r="52">
          <cell r="A52">
            <v>25</v>
          </cell>
          <cell r="B52">
            <v>2.8</v>
          </cell>
        </row>
        <row r="53">
          <cell r="A53">
            <v>25.5</v>
          </cell>
          <cell r="B53">
            <v>2.8</v>
          </cell>
        </row>
        <row r="54">
          <cell r="A54">
            <v>26</v>
          </cell>
          <cell r="B54">
            <v>2.9</v>
          </cell>
        </row>
        <row r="55">
          <cell r="A55">
            <v>26.5</v>
          </cell>
          <cell r="B55">
            <v>2.9</v>
          </cell>
        </row>
        <row r="56">
          <cell r="A56">
            <v>27</v>
          </cell>
          <cell r="B56">
            <v>2.9</v>
          </cell>
        </row>
        <row r="57">
          <cell r="A57">
            <v>27.5</v>
          </cell>
          <cell r="B57">
            <v>3</v>
          </cell>
        </row>
        <row r="58">
          <cell r="A58">
            <v>28</v>
          </cell>
          <cell r="B58">
            <v>3</v>
          </cell>
        </row>
        <row r="59">
          <cell r="A59">
            <v>28.5</v>
          </cell>
          <cell r="B59">
            <v>3</v>
          </cell>
        </row>
        <row r="60">
          <cell r="A60">
            <v>29</v>
          </cell>
          <cell r="B60">
            <v>3.1</v>
          </cell>
        </row>
        <row r="61">
          <cell r="A61">
            <v>29.5</v>
          </cell>
          <cell r="B61">
            <v>3.1</v>
          </cell>
        </row>
        <row r="62">
          <cell r="A62">
            <v>30</v>
          </cell>
          <cell r="B62">
            <v>3.1</v>
          </cell>
        </row>
        <row r="63">
          <cell r="A63">
            <v>30.5</v>
          </cell>
          <cell r="B63">
            <v>3.2</v>
          </cell>
        </row>
        <row r="64">
          <cell r="A64">
            <v>31</v>
          </cell>
          <cell r="B64">
            <v>3.2</v>
          </cell>
        </row>
        <row r="65">
          <cell r="A65">
            <v>31.5</v>
          </cell>
          <cell r="B65">
            <v>3.3</v>
          </cell>
        </row>
        <row r="66">
          <cell r="A66">
            <v>32</v>
          </cell>
          <cell r="B66">
            <v>3.3</v>
          </cell>
        </row>
        <row r="67">
          <cell r="A67">
            <v>32.5</v>
          </cell>
          <cell r="B67">
            <v>3.3</v>
          </cell>
        </row>
        <row r="68">
          <cell r="A68">
            <v>33</v>
          </cell>
          <cell r="B68">
            <v>3.4</v>
          </cell>
        </row>
        <row r="69">
          <cell r="A69">
            <v>33.5</v>
          </cell>
          <cell r="B69">
            <v>3.4</v>
          </cell>
        </row>
        <row r="70">
          <cell r="A70">
            <v>34</v>
          </cell>
          <cell r="B70">
            <v>3.4</v>
          </cell>
        </row>
        <row r="71">
          <cell r="A71">
            <v>34.5</v>
          </cell>
          <cell r="B71">
            <v>3.5</v>
          </cell>
        </row>
        <row r="72">
          <cell r="A72">
            <v>35</v>
          </cell>
          <cell r="B72">
            <v>3.5</v>
          </cell>
        </row>
        <row r="73">
          <cell r="A73">
            <v>35.5</v>
          </cell>
          <cell r="B73">
            <v>3.5</v>
          </cell>
        </row>
        <row r="74">
          <cell r="A74">
            <v>36</v>
          </cell>
          <cell r="B74">
            <v>3.6</v>
          </cell>
        </row>
        <row r="75">
          <cell r="A75">
            <v>36.5</v>
          </cell>
          <cell r="B75">
            <v>3.6</v>
          </cell>
        </row>
        <row r="76">
          <cell r="A76">
            <v>37</v>
          </cell>
          <cell r="B76">
            <v>3.6</v>
          </cell>
        </row>
        <row r="77">
          <cell r="A77">
            <v>37.5</v>
          </cell>
          <cell r="B77">
            <v>3.7</v>
          </cell>
        </row>
        <row r="78">
          <cell r="A78">
            <v>38</v>
          </cell>
          <cell r="B78">
            <v>3.7</v>
          </cell>
        </row>
        <row r="79">
          <cell r="A79">
            <v>38.5</v>
          </cell>
          <cell r="B79">
            <v>3.8</v>
          </cell>
        </row>
        <row r="80">
          <cell r="A80">
            <v>39</v>
          </cell>
          <cell r="B80">
            <v>3.8</v>
          </cell>
        </row>
        <row r="81">
          <cell r="A81">
            <v>39.5</v>
          </cell>
          <cell r="B81">
            <v>3.8</v>
          </cell>
        </row>
        <row r="82">
          <cell r="A82">
            <v>40</v>
          </cell>
          <cell r="B82">
            <v>3.9</v>
          </cell>
        </row>
        <row r="83">
          <cell r="A83">
            <v>40.5</v>
          </cell>
          <cell r="B83">
            <v>3.9</v>
          </cell>
        </row>
        <row r="84">
          <cell r="A84">
            <v>41</v>
          </cell>
          <cell r="B84">
            <v>3.9</v>
          </cell>
        </row>
        <row r="85">
          <cell r="A85">
            <v>41.5</v>
          </cell>
          <cell r="B85">
            <v>4</v>
          </cell>
        </row>
        <row r="86">
          <cell r="A86">
            <v>42</v>
          </cell>
          <cell r="B86">
            <v>4</v>
          </cell>
        </row>
        <row r="87">
          <cell r="A87">
            <v>42.5</v>
          </cell>
          <cell r="B87">
            <v>4.0999999999999996</v>
          </cell>
        </row>
        <row r="88">
          <cell r="A88">
            <v>43</v>
          </cell>
          <cell r="B88">
            <v>4.0999999999999996</v>
          </cell>
        </row>
        <row r="89">
          <cell r="A89">
            <v>43.5</v>
          </cell>
          <cell r="B89">
            <v>4.2</v>
          </cell>
        </row>
        <row r="90">
          <cell r="A90">
            <v>44</v>
          </cell>
          <cell r="B90">
            <v>4.2</v>
          </cell>
        </row>
        <row r="91">
          <cell r="A91">
            <v>44.5</v>
          </cell>
          <cell r="B91">
            <v>4.3</v>
          </cell>
        </row>
        <row r="92">
          <cell r="A92">
            <v>45</v>
          </cell>
          <cell r="B92">
            <v>4.3</v>
          </cell>
        </row>
        <row r="93">
          <cell r="A93">
            <v>45.5</v>
          </cell>
          <cell r="B93">
            <v>4.4000000000000004</v>
          </cell>
        </row>
        <row r="94">
          <cell r="A94">
            <v>46</v>
          </cell>
          <cell r="B94">
            <v>4.4000000000000004</v>
          </cell>
        </row>
        <row r="95">
          <cell r="A95">
            <v>46.5</v>
          </cell>
          <cell r="B95">
            <v>4.5</v>
          </cell>
        </row>
        <row r="96">
          <cell r="A96">
            <v>47</v>
          </cell>
          <cell r="B96">
            <v>4.5</v>
          </cell>
        </row>
        <row r="97">
          <cell r="A97">
            <v>47.5</v>
          </cell>
          <cell r="B97">
            <v>4.5999999999999996</v>
          </cell>
        </row>
        <row r="98">
          <cell r="A98">
            <v>48</v>
          </cell>
          <cell r="B98">
            <v>4.5999999999999996</v>
          </cell>
        </row>
        <row r="99">
          <cell r="A99">
            <v>48.5</v>
          </cell>
          <cell r="B99">
            <v>4.7</v>
          </cell>
        </row>
        <row r="100">
          <cell r="A100">
            <v>49</v>
          </cell>
          <cell r="B100">
            <v>4.8</v>
          </cell>
        </row>
        <row r="101">
          <cell r="A101">
            <v>49.5</v>
          </cell>
          <cell r="B101">
            <v>4.8</v>
          </cell>
        </row>
        <row r="102">
          <cell r="A102">
            <v>50</v>
          </cell>
          <cell r="B102">
            <v>4.9000000000000004</v>
          </cell>
        </row>
        <row r="103">
          <cell r="A103">
            <v>50.5</v>
          </cell>
          <cell r="B103">
            <v>4.9000000000000004</v>
          </cell>
        </row>
        <row r="104">
          <cell r="A104">
            <v>51</v>
          </cell>
          <cell r="B104">
            <v>5</v>
          </cell>
        </row>
        <row r="105">
          <cell r="A105">
            <v>51.5</v>
          </cell>
          <cell r="B105">
            <v>5</v>
          </cell>
        </row>
        <row r="106">
          <cell r="A106">
            <v>52</v>
          </cell>
          <cell r="B106">
            <v>5.0999999999999996</v>
          </cell>
        </row>
        <row r="107">
          <cell r="A107">
            <v>52.5</v>
          </cell>
          <cell r="B107">
            <v>5.0999999999999996</v>
          </cell>
        </row>
        <row r="108">
          <cell r="A108">
            <v>53</v>
          </cell>
          <cell r="B108">
            <v>5.2</v>
          </cell>
        </row>
        <row r="109">
          <cell r="A109">
            <v>53.5</v>
          </cell>
          <cell r="B109">
            <v>5.2</v>
          </cell>
        </row>
        <row r="110">
          <cell r="A110">
            <v>54</v>
          </cell>
          <cell r="B110">
            <v>5.3</v>
          </cell>
        </row>
        <row r="111">
          <cell r="A111">
            <v>54.5</v>
          </cell>
          <cell r="B111">
            <v>5.3</v>
          </cell>
        </row>
        <row r="112">
          <cell r="A112">
            <v>55</v>
          </cell>
          <cell r="B112">
            <v>5.4</v>
          </cell>
        </row>
        <row r="113">
          <cell r="A113">
            <v>55.5</v>
          </cell>
          <cell r="B113">
            <v>5.4</v>
          </cell>
        </row>
        <row r="114">
          <cell r="A114">
            <v>56</v>
          </cell>
          <cell r="B114">
            <v>5.5</v>
          </cell>
        </row>
        <row r="115">
          <cell r="A115">
            <v>56.5</v>
          </cell>
          <cell r="B115">
            <v>5.6</v>
          </cell>
        </row>
        <row r="116">
          <cell r="A116">
            <v>57</v>
          </cell>
          <cell r="B116">
            <v>5.6</v>
          </cell>
        </row>
        <row r="117">
          <cell r="A117">
            <v>57.5</v>
          </cell>
          <cell r="B117">
            <v>5.7</v>
          </cell>
        </row>
        <row r="118">
          <cell r="A118">
            <v>58</v>
          </cell>
          <cell r="B118">
            <v>5.7</v>
          </cell>
        </row>
        <row r="119">
          <cell r="A119">
            <v>58.5</v>
          </cell>
          <cell r="B119">
            <v>5.8</v>
          </cell>
        </row>
        <row r="120">
          <cell r="A120">
            <v>59</v>
          </cell>
          <cell r="B120">
            <v>5.8</v>
          </cell>
        </row>
        <row r="121">
          <cell r="A121">
            <v>59.5</v>
          </cell>
          <cell r="B121">
            <v>5.9</v>
          </cell>
        </row>
        <row r="122">
          <cell r="A122">
            <v>60</v>
          </cell>
          <cell r="B122">
            <v>5.9</v>
          </cell>
        </row>
        <row r="123">
          <cell r="A123">
            <v>60.5</v>
          </cell>
          <cell r="B123">
            <v>6</v>
          </cell>
        </row>
        <row r="124">
          <cell r="A124">
            <v>61</v>
          </cell>
          <cell r="B124">
            <v>6</v>
          </cell>
        </row>
        <row r="125">
          <cell r="A125">
            <v>61.5</v>
          </cell>
          <cell r="B125">
            <v>6.1</v>
          </cell>
        </row>
        <row r="126">
          <cell r="A126">
            <v>62</v>
          </cell>
          <cell r="B126">
            <v>6.1</v>
          </cell>
        </row>
        <row r="127">
          <cell r="A127">
            <v>62.5</v>
          </cell>
          <cell r="B127">
            <v>6.2</v>
          </cell>
        </row>
        <row r="128">
          <cell r="A128">
            <v>63</v>
          </cell>
          <cell r="B128">
            <v>6.3</v>
          </cell>
        </row>
        <row r="129">
          <cell r="A129">
            <v>63.5</v>
          </cell>
          <cell r="B129">
            <v>6.3</v>
          </cell>
        </row>
        <row r="130">
          <cell r="A130">
            <v>64</v>
          </cell>
          <cell r="B130">
            <v>6.4</v>
          </cell>
        </row>
        <row r="131">
          <cell r="A131">
            <v>64.5</v>
          </cell>
          <cell r="B131">
            <v>6.4</v>
          </cell>
        </row>
        <row r="132">
          <cell r="A132">
            <v>65</v>
          </cell>
          <cell r="B132">
            <v>6.5</v>
          </cell>
        </row>
        <row r="133">
          <cell r="A133">
            <v>65.5</v>
          </cell>
          <cell r="B133">
            <v>6.5</v>
          </cell>
        </row>
        <row r="134">
          <cell r="A134">
            <v>66</v>
          </cell>
          <cell r="B134">
            <v>6.6</v>
          </cell>
        </row>
        <row r="135">
          <cell r="A135">
            <v>66.5</v>
          </cell>
          <cell r="B135">
            <v>6.6</v>
          </cell>
        </row>
        <row r="136">
          <cell r="A136">
            <v>67</v>
          </cell>
          <cell r="B136">
            <v>6.7</v>
          </cell>
        </row>
        <row r="137">
          <cell r="A137">
            <v>67.5</v>
          </cell>
          <cell r="B137">
            <v>6.7</v>
          </cell>
        </row>
        <row r="138">
          <cell r="A138">
            <v>68</v>
          </cell>
          <cell r="B138">
            <v>6.8</v>
          </cell>
        </row>
        <row r="139">
          <cell r="A139">
            <v>68.5</v>
          </cell>
          <cell r="B139">
            <v>6.8</v>
          </cell>
        </row>
        <row r="140">
          <cell r="A140">
            <v>69</v>
          </cell>
          <cell r="B140">
            <v>6.9</v>
          </cell>
        </row>
        <row r="141">
          <cell r="A141">
            <v>69.5</v>
          </cell>
          <cell r="B141">
            <v>6.9</v>
          </cell>
        </row>
        <row r="142">
          <cell r="A142">
            <v>70</v>
          </cell>
          <cell r="B142">
            <v>7</v>
          </cell>
        </row>
      </sheetData>
      <sheetData sheetId="12"/>
      <sheetData sheetId="13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1.3</v>
          </cell>
        </row>
        <row r="7">
          <cell r="A7">
            <v>2.5</v>
          </cell>
          <cell r="B7">
            <v>1.4</v>
          </cell>
        </row>
        <row r="8">
          <cell r="A8">
            <v>3</v>
          </cell>
          <cell r="B8">
            <v>1.5</v>
          </cell>
        </row>
        <row r="9">
          <cell r="A9">
            <v>3.5</v>
          </cell>
          <cell r="B9">
            <v>1.6</v>
          </cell>
        </row>
        <row r="10">
          <cell r="A10">
            <v>4</v>
          </cell>
          <cell r="B10">
            <v>1.7</v>
          </cell>
        </row>
        <row r="11">
          <cell r="A11">
            <v>4.5</v>
          </cell>
          <cell r="B11">
            <v>1.8</v>
          </cell>
        </row>
        <row r="12">
          <cell r="A12">
            <v>5</v>
          </cell>
          <cell r="B12">
            <v>1.8</v>
          </cell>
        </row>
        <row r="13">
          <cell r="A13">
            <v>5.5</v>
          </cell>
          <cell r="B13">
            <v>1.9</v>
          </cell>
        </row>
        <row r="14">
          <cell r="A14">
            <v>6</v>
          </cell>
          <cell r="B14">
            <v>2</v>
          </cell>
        </row>
        <row r="15">
          <cell r="A15">
            <v>6.5</v>
          </cell>
          <cell r="B15">
            <v>2.1</v>
          </cell>
        </row>
        <row r="16">
          <cell r="A16">
            <v>7</v>
          </cell>
          <cell r="B16">
            <v>2.2000000000000002</v>
          </cell>
        </row>
        <row r="17">
          <cell r="A17">
            <v>7.5</v>
          </cell>
          <cell r="B17">
            <v>2.2999999999999998</v>
          </cell>
        </row>
        <row r="18">
          <cell r="A18">
            <v>8</v>
          </cell>
          <cell r="B18">
            <v>2.2999999999999998</v>
          </cell>
        </row>
        <row r="19">
          <cell r="A19">
            <v>8.5</v>
          </cell>
          <cell r="B19">
            <v>2.4</v>
          </cell>
        </row>
        <row r="20">
          <cell r="A20">
            <v>9</v>
          </cell>
          <cell r="B20">
            <v>2.5</v>
          </cell>
        </row>
        <row r="21">
          <cell r="A21">
            <v>9.5</v>
          </cell>
          <cell r="B21">
            <v>2.6</v>
          </cell>
        </row>
        <row r="22">
          <cell r="A22">
            <v>10</v>
          </cell>
          <cell r="B22">
            <v>2.7</v>
          </cell>
        </row>
        <row r="23">
          <cell r="A23">
            <v>10.5</v>
          </cell>
          <cell r="B23">
            <v>2.8</v>
          </cell>
        </row>
        <row r="24">
          <cell r="A24">
            <v>11</v>
          </cell>
          <cell r="B24">
            <v>2.8</v>
          </cell>
        </row>
        <row r="25">
          <cell r="A25">
            <v>11.5</v>
          </cell>
          <cell r="B25">
            <v>2.9</v>
          </cell>
        </row>
        <row r="26">
          <cell r="A26">
            <v>12</v>
          </cell>
          <cell r="B26">
            <v>3</v>
          </cell>
        </row>
        <row r="27">
          <cell r="A27">
            <v>12.5</v>
          </cell>
          <cell r="B27">
            <v>3.1</v>
          </cell>
        </row>
        <row r="28">
          <cell r="A28">
            <v>13</v>
          </cell>
          <cell r="B28">
            <v>3.2</v>
          </cell>
        </row>
        <row r="29">
          <cell r="A29">
            <v>13.5</v>
          </cell>
          <cell r="B29">
            <v>3.3</v>
          </cell>
        </row>
        <row r="30">
          <cell r="A30">
            <v>14</v>
          </cell>
          <cell r="B30">
            <v>3.3</v>
          </cell>
        </row>
        <row r="31">
          <cell r="A31">
            <v>14.5</v>
          </cell>
          <cell r="B31">
            <v>3.4</v>
          </cell>
        </row>
        <row r="32">
          <cell r="A32">
            <v>15</v>
          </cell>
          <cell r="B32">
            <v>3.5</v>
          </cell>
        </row>
        <row r="33">
          <cell r="A33">
            <v>15.5</v>
          </cell>
          <cell r="B33">
            <v>3.6</v>
          </cell>
        </row>
        <row r="34">
          <cell r="A34">
            <v>16</v>
          </cell>
          <cell r="B34">
            <v>3.7</v>
          </cell>
        </row>
        <row r="35">
          <cell r="A35">
            <v>16.5</v>
          </cell>
          <cell r="B35">
            <v>3.8</v>
          </cell>
        </row>
        <row r="36">
          <cell r="A36">
            <v>17</v>
          </cell>
          <cell r="B36">
            <v>3.8</v>
          </cell>
        </row>
        <row r="37">
          <cell r="A37">
            <v>17.5</v>
          </cell>
          <cell r="B37">
            <v>3.9</v>
          </cell>
        </row>
        <row r="38">
          <cell r="A38">
            <v>18</v>
          </cell>
          <cell r="B38">
            <v>4</v>
          </cell>
        </row>
        <row r="39">
          <cell r="A39">
            <v>18.5</v>
          </cell>
          <cell r="B39">
            <v>4.0999999999999996</v>
          </cell>
        </row>
        <row r="40">
          <cell r="A40">
            <v>19</v>
          </cell>
          <cell r="B40">
            <v>4.3</v>
          </cell>
        </row>
        <row r="41">
          <cell r="A41">
            <v>19.5</v>
          </cell>
          <cell r="B41">
            <v>4.4000000000000004</v>
          </cell>
        </row>
        <row r="42">
          <cell r="A42">
            <v>20</v>
          </cell>
          <cell r="B42">
            <v>4.5</v>
          </cell>
        </row>
        <row r="43">
          <cell r="A43">
            <v>20.5</v>
          </cell>
          <cell r="B43">
            <v>4.5999999999999996</v>
          </cell>
        </row>
        <row r="44">
          <cell r="A44">
            <v>21</v>
          </cell>
          <cell r="B44">
            <v>4.8</v>
          </cell>
        </row>
        <row r="45">
          <cell r="A45">
            <v>21.5</v>
          </cell>
          <cell r="B45">
            <v>4.9000000000000004</v>
          </cell>
        </row>
        <row r="46">
          <cell r="A46">
            <v>22</v>
          </cell>
          <cell r="B46">
            <v>5</v>
          </cell>
        </row>
        <row r="47">
          <cell r="A47">
            <v>22.5</v>
          </cell>
          <cell r="B47">
            <v>5.0999999999999996</v>
          </cell>
        </row>
        <row r="48">
          <cell r="A48">
            <v>23</v>
          </cell>
          <cell r="B48">
            <v>5.3</v>
          </cell>
        </row>
        <row r="49">
          <cell r="A49">
            <v>23.5</v>
          </cell>
          <cell r="B49">
            <v>5.4</v>
          </cell>
        </row>
        <row r="50">
          <cell r="A50">
            <v>24</v>
          </cell>
          <cell r="B50">
            <v>5.5</v>
          </cell>
        </row>
        <row r="51">
          <cell r="A51">
            <v>24.5</v>
          </cell>
          <cell r="B51">
            <v>5.6</v>
          </cell>
        </row>
        <row r="52">
          <cell r="A52">
            <v>25</v>
          </cell>
          <cell r="B52">
            <v>5.8</v>
          </cell>
        </row>
        <row r="53">
          <cell r="A53">
            <v>25.5</v>
          </cell>
          <cell r="B53">
            <v>5.9</v>
          </cell>
        </row>
        <row r="54">
          <cell r="A54">
            <v>26</v>
          </cell>
          <cell r="B54">
            <v>6</v>
          </cell>
        </row>
        <row r="55">
          <cell r="A55">
            <v>26.5</v>
          </cell>
          <cell r="B55">
            <v>6.1</v>
          </cell>
        </row>
        <row r="56">
          <cell r="A56">
            <v>27</v>
          </cell>
          <cell r="B56">
            <v>6.3</v>
          </cell>
        </row>
        <row r="57">
          <cell r="A57">
            <v>27.5</v>
          </cell>
          <cell r="B57">
            <v>6.4</v>
          </cell>
        </row>
        <row r="58">
          <cell r="A58">
            <v>28</v>
          </cell>
          <cell r="B58">
            <v>6.5</v>
          </cell>
        </row>
        <row r="59">
          <cell r="A59">
            <v>28.5</v>
          </cell>
          <cell r="B59">
            <v>6.6</v>
          </cell>
        </row>
        <row r="60">
          <cell r="A60">
            <v>29</v>
          </cell>
          <cell r="B60">
            <v>6.8</v>
          </cell>
        </row>
        <row r="61">
          <cell r="A61">
            <v>29.5</v>
          </cell>
          <cell r="B61">
            <v>6.9</v>
          </cell>
        </row>
        <row r="62">
          <cell r="A62">
            <v>30</v>
          </cell>
          <cell r="B62">
            <v>7</v>
          </cell>
        </row>
      </sheetData>
      <sheetData sheetId="14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BEEF-873C-45DF-8134-57EB57FB4376}">
  <dimension ref="A2:K929"/>
  <sheetViews>
    <sheetView tabSelected="1" zoomScale="120" zoomScaleNormal="120" workbookViewId="0">
      <selection activeCell="B9" sqref="B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1.3320312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1">
        <v>0.75</v>
      </c>
      <c r="D2" s="1">
        <v>0.25</v>
      </c>
      <c r="E2" s="2">
        <v>1</v>
      </c>
    </row>
    <row r="3" spans="1:11" ht="14.4" x14ac:dyDescent="0.3">
      <c r="B3" s="3" t="s">
        <v>0</v>
      </c>
      <c r="C3" s="4" t="s">
        <v>1</v>
      </c>
      <c r="D3" s="1" t="s">
        <v>2</v>
      </c>
      <c r="E3" s="5"/>
    </row>
    <row r="4" spans="1:11" ht="14.4" x14ac:dyDescent="0.3">
      <c r="A4" s="6">
        <v>1</v>
      </c>
      <c r="B4" s="7" t="s">
        <v>3</v>
      </c>
      <c r="C4" s="8">
        <f>'EVALUACION (2)'!$C$24</f>
        <v>5.5</v>
      </c>
      <c r="D4" s="8">
        <f>$C$35</f>
        <v>7</v>
      </c>
      <c r="E4" s="9">
        <f>C4*C$2+D4*D$2</f>
        <v>5.875</v>
      </c>
      <c r="G4" s="10"/>
    </row>
    <row r="5" spans="1:11" ht="14.4" x14ac:dyDescent="0.3">
      <c r="A5" s="6">
        <v>2</v>
      </c>
      <c r="B5" s="7" t="s">
        <v>4</v>
      </c>
      <c r="C5" s="8">
        <f>'EVALUACION (2)'!$C$24</f>
        <v>5.5</v>
      </c>
      <c r="D5" s="8">
        <f>C47</f>
        <v>7</v>
      </c>
      <c r="E5" s="9">
        <f t="shared" ref="E5:E6" si="0">C5*C$2+D5*D$2</f>
        <v>5.875</v>
      </c>
      <c r="G5" s="10"/>
    </row>
    <row r="6" spans="1:11" ht="14.4" x14ac:dyDescent="0.3">
      <c r="A6" s="6">
        <v>3</v>
      </c>
      <c r="B6" s="7" t="s">
        <v>5</v>
      </c>
      <c r="C6" s="8">
        <f>'EVALUACION (2)'!$C$24</f>
        <v>5.5</v>
      </c>
      <c r="D6" s="8">
        <f>C58</f>
        <v>7</v>
      </c>
      <c r="E6" s="9">
        <f t="shared" si="0"/>
        <v>5.875</v>
      </c>
      <c r="G6" s="10"/>
    </row>
    <row r="11" spans="1:11" ht="18" outlineLevel="1" x14ac:dyDescent="0.3">
      <c r="A11" s="11" t="s">
        <v>6</v>
      </c>
      <c r="B11" s="12"/>
      <c r="C11" s="13" t="s">
        <v>7</v>
      </c>
      <c r="D11" s="14" t="s">
        <v>8</v>
      </c>
      <c r="E11" s="15"/>
      <c r="F11" s="15"/>
      <c r="G11" s="15"/>
      <c r="H11" s="15"/>
      <c r="I11" s="15"/>
      <c r="J11" s="15"/>
      <c r="K11" s="16"/>
    </row>
    <row r="12" spans="1:11" ht="14.4" outlineLevel="1" x14ac:dyDescent="0.3">
      <c r="A12" s="17"/>
      <c r="B12" s="18" t="s">
        <v>9</v>
      </c>
      <c r="C12" s="5"/>
      <c r="D12" s="14" t="s">
        <v>10</v>
      </c>
      <c r="E12" s="16"/>
      <c r="F12" s="14" t="s">
        <v>11</v>
      </c>
      <c r="G12" s="16"/>
      <c r="H12" s="14" t="s">
        <v>12</v>
      </c>
      <c r="I12" s="16"/>
      <c r="J12" s="14" t="s">
        <v>13</v>
      </c>
      <c r="K12" s="16"/>
    </row>
    <row r="13" spans="1:11" ht="24" outlineLevel="1" x14ac:dyDescent="0.3">
      <c r="A13" s="19"/>
      <c r="B13" s="20" t="str">
        <f>[1]RUBRICA!A5</f>
        <v>1. Describe brevemente en qué consiste el Proyecto APT, justificando su relevancia para el campo laboral de su carrera.</v>
      </c>
      <c r="C13" s="21" t="s">
        <v>11</v>
      </c>
      <c r="D13" s="22" t="str">
        <f t="shared" ref="D13:D22" si="1">IF($C13=CL,"X","")</f>
        <v/>
      </c>
      <c r="E13" s="22" t="str">
        <f>IF(D13="X",100*0.1,"")</f>
        <v/>
      </c>
      <c r="F13" s="22" t="str">
        <f t="shared" ref="F13:F22" si="2">IF($C13=L,"X","")</f>
        <v>X</v>
      </c>
      <c r="G13" s="22">
        <f>IF(F13="X",60*0.1,"")</f>
        <v>6</v>
      </c>
      <c r="H13" s="22" t="str">
        <f t="shared" ref="H13:H22" si="3">IF($C13=ML,"X","")</f>
        <v/>
      </c>
      <c r="I13" s="22" t="str">
        <f>IF(H13="X",30*0.1,"")</f>
        <v/>
      </c>
      <c r="J13" s="22" t="str">
        <f t="shared" ref="J13:J22" si="4">IF($C13=NL,"X","")</f>
        <v/>
      </c>
      <c r="K13" s="22" t="str">
        <f t="shared" ref="K13:K22" si="5">IF($J13="X",0,"")</f>
        <v/>
      </c>
    </row>
    <row r="14" spans="1:11" ht="26.4" customHeight="1" outlineLevel="1" x14ac:dyDescent="0.3">
      <c r="A14" s="19"/>
      <c r="B14" s="20" t="str">
        <f>[1]RUBRICA!A6</f>
        <v>2. Relaciona el Proyecto APT con las competencias del perfil de egreso de su Plan de Estudio.</v>
      </c>
      <c r="C14" s="21" t="s">
        <v>10</v>
      </c>
      <c r="D14" s="22" t="str">
        <f t="shared" si="1"/>
        <v>X</v>
      </c>
      <c r="E14" s="22">
        <f t="shared" ref="E14:E21" si="6">IF(D14="X",100*0.05,"")</f>
        <v>5</v>
      </c>
      <c r="F14" s="22" t="str">
        <f t="shared" si="2"/>
        <v/>
      </c>
      <c r="G14" s="22" t="str">
        <f t="shared" ref="G14:G21" si="7">IF(F14="X",60*0.05,"")</f>
        <v/>
      </c>
      <c r="H14" s="22" t="str">
        <f t="shared" si="3"/>
        <v/>
      </c>
      <c r="I14" s="22" t="str">
        <f t="shared" ref="I14:I21" si="8">IF(H14="X",30*0.05,"")</f>
        <v/>
      </c>
      <c r="J14" s="22" t="str">
        <f t="shared" si="4"/>
        <v/>
      </c>
      <c r="K14" s="22" t="str">
        <f t="shared" si="5"/>
        <v/>
      </c>
    </row>
    <row r="15" spans="1:11" ht="14.4" outlineLevel="1" x14ac:dyDescent="0.3">
      <c r="A15" s="19"/>
      <c r="B15" s="20" t="str">
        <f>[1]RUBRICA!A8</f>
        <v xml:space="preserve">4.  Argumenta por qué el proyecto es factible de realizarse en el marco de la asignatura. </v>
      </c>
      <c r="C15" s="21" t="s">
        <v>11</v>
      </c>
      <c r="D15" s="22" t="str">
        <f t="shared" si="1"/>
        <v/>
      </c>
      <c r="E15" s="22" t="str">
        <f t="shared" si="6"/>
        <v/>
      </c>
      <c r="F15" s="22" t="str">
        <f t="shared" si="2"/>
        <v>X</v>
      </c>
      <c r="G15" s="22">
        <f t="shared" si="7"/>
        <v>3</v>
      </c>
      <c r="H15" s="22" t="str">
        <f t="shared" si="3"/>
        <v/>
      </c>
      <c r="I15" s="22" t="str">
        <f t="shared" si="8"/>
        <v/>
      </c>
      <c r="J15" s="22" t="str">
        <f t="shared" si="4"/>
        <v/>
      </c>
      <c r="K15" s="22" t="str">
        <f t="shared" si="5"/>
        <v/>
      </c>
    </row>
    <row r="16" spans="1:11" ht="14.4" outlineLevel="1" x14ac:dyDescent="0.3">
      <c r="A16" s="19"/>
      <c r="B16" s="20" t="str">
        <f>[1]RUBRICA!A9</f>
        <v xml:space="preserve">5. Formula objetivos claros, concisos y coherentes con la disciplina y la situación a abordar. </v>
      </c>
      <c r="C16" s="21" t="s">
        <v>11</v>
      </c>
      <c r="D16" s="22" t="str">
        <f t="shared" si="1"/>
        <v/>
      </c>
      <c r="E16" s="22" t="str">
        <f>IF(D16="X",100*0.05,"")</f>
        <v/>
      </c>
      <c r="F16" s="22" t="str">
        <f t="shared" si="2"/>
        <v>X</v>
      </c>
      <c r="G16" s="22">
        <f>IF(F16="X",60*0.05,"")</f>
        <v>3</v>
      </c>
      <c r="H16" s="22" t="str">
        <f t="shared" si="3"/>
        <v/>
      </c>
      <c r="I16" s="22" t="str">
        <f>IF(H16="X",30*0.05,"")</f>
        <v/>
      </c>
      <c r="J16" s="22" t="str">
        <f t="shared" si="4"/>
        <v/>
      </c>
      <c r="K16" s="22" t="str">
        <f t="shared" si="5"/>
        <v/>
      </c>
    </row>
    <row r="17" spans="1:11" ht="24" outlineLevel="1" x14ac:dyDescent="0.3">
      <c r="A17" s="19"/>
      <c r="B17" s="20" t="str">
        <f>[1]RUBRICA!A10</f>
        <v>6. Propone una metodología de trabajo que permite alcanzar los objetivos propuestos y es pertinente con los requerimientos disciplinares.</v>
      </c>
      <c r="C17" s="21" t="s">
        <v>11</v>
      </c>
      <c r="D17" s="22" t="str">
        <f t="shared" si="1"/>
        <v/>
      </c>
      <c r="E17" s="22" t="str">
        <f t="shared" ref="E17:E18" si="9">IF(D17="X",100*0.1,"")</f>
        <v/>
      </c>
      <c r="F17" s="22" t="str">
        <f t="shared" si="2"/>
        <v>X</v>
      </c>
      <c r="G17" s="22">
        <f t="shared" ref="G17:G18" si="10">IF(F17="X",60*0.1,"")</f>
        <v>6</v>
      </c>
      <c r="H17" s="22" t="str">
        <f t="shared" si="3"/>
        <v/>
      </c>
      <c r="I17" s="22" t="str">
        <f t="shared" ref="I17:I18" si="11">IF(H17="X",30*0.1,"")</f>
        <v/>
      </c>
      <c r="J17" s="22" t="str">
        <f t="shared" si="4"/>
        <v/>
      </c>
      <c r="K17" s="22" t="str">
        <f t="shared" si="5"/>
        <v/>
      </c>
    </row>
    <row r="18" spans="1:11" ht="24" outlineLevel="1" x14ac:dyDescent="0.3">
      <c r="A18" s="19"/>
      <c r="B18" s="20" t="str">
        <f>[1]RUBRICA!A11</f>
        <v xml:space="preserve">7. Establece un plan de trabajo para su proyecto APT considerando los recursos, duración, facilitadores y obstaculizadores en el desarrollo de las actividades. </v>
      </c>
      <c r="C18" s="21" t="s">
        <v>10</v>
      </c>
      <c r="D18" s="22" t="str">
        <f t="shared" si="1"/>
        <v>X</v>
      </c>
      <c r="E18" s="22">
        <f t="shared" si="9"/>
        <v>10</v>
      </c>
      <c r="F18" s="22" t="str">
        <f t="shared" si="2"/>
        <v/>
      </c>
      <c r="G18" s="22" t="str">
        <f t="shared" si="10"/>
        <v/>
      </c>
      <c r="H18" s="22" t="str">
        <f t="shared" si="3"/>
        <v/>
      </c>
      <c r="I18" s="22" t="str">
        <f t="shared" si="11"/>
        <v/>
      </c>
      <c r="J18" s="22" t="str">
        <f t="shared" si="4"/>
        <v/>
      </c>
      <c r="K18" s="22" t="str">
        <f t="shared" si="5"/>
        <v/>
      </c>
    </row>
    <row r="19" spans="1:11" ht="24" outlineLevel="1" x14ac:dyDescent="0.3">
      <c r="A19" s="19"/>
      <c r="B19" s="20" t="str">
        <f>[1]RUBRICA!A12</f>
        <v>8. Determina evidencias, justificando cómo estas dan cuenta del logro de las actividades del Proyecto APT.</v>
      </c>
      <c r="C19" s="21" t="s">
        <v>11</v>
      </c>
      <c r="D19" s="22" t="str">
        <f t="shared" si="1"/>
        <v/>
      </c>
      <c r="E19" s="22" t="str">
        <f>IF(D19="X",100*0.05,"")</f>
        <v/>
      </c>
      <c r="F19" s="22" t="str">
        <f t="shared" si="2"/>
        <v>X</v>
      </c>
      <c r="G19" s="22">
        <f t="shared" ref="G19" si="12">IF(F19="X",60*0.05,"")</f>
        <v>3</v>
      </c>
      <c r="H19" s="22" t="str">
        <f t="shared" si="3"/>
        <v/>
      </c>
      <c r="I19" s="22" t="str">
        <f t="shared" ref="I19" si="13">IF(H19="X",30*0.05,"")</f>
        <v/>
      </c>
      <c r="J19" s="22" t="str">
        <f t="shared" si="4"/>
        <v/>
      </c>
      <c r="K19" s="22" t="str">
        <f t="shared" si="5"/>
        <v/>
      </c>
    </row>
    <row r="20" spans="1:11" ht="24" outlineLevel="1" x14ac:dyDescent="0.3">
      <c r="A20" s="19"/>
      <c r="B20" s="20" t="str">
        <f>[1]RUBRICA!A13</f>
        <v xml:space="preserve">9. Utiliza reglas de redacción, ortografía (literal, puntual, acentual) y las normas para citas y referencias. </v>
      </c>
      <c r="C20" s="21" t="s">
        <v>10</v>
      </c>
      <c r="D20" s="22" t="str">
        <f t="shared" si="1"/>
        <v>X</v>
      </c>
      <c r="E20" s="22">
        <f>IF(D20="X",100*0.05,"")</f>
        <v>5</v>
      </c>
      <c r="F20" s="22" t="str">
        <f t="shared" si="2"/>
        <v/>
      </c>
      <c r="G20" s="22" t="str">
        <f t="shared" si="7"/>
        <v/>
      </c>
      <c r="H20" s="22" t="str">
        <f t="shared" si="3"/>
        <v/>
      </c>
      <c r="I20" s="22" t="str">
        <f t="shared" si="8"/>
        <v/>
      </c>
      <c r="J20" s="22" t="str">
        <f t="shared" si="4"/>
        <v/>
      </c>
      <c r="K20" s="22" t="str">
        <f t="shared" si="5"/>
        <v/>
      </c>
    </row>
    <row r="21" spans="1:11" ht="22.95" customHeight="1" outlineLevel="1" x14ac:dyDescent="0.3">
      <c r="A21" s="19"/>
      <c r="B21" s="20" t="str">
        <f>[1]RUBRICA!A14</f>
        <v>10. Cumple completando el contenido del informe de presentación del proyecto de acuerdo con la plantilla entregada.</v>
      </c>
      <c r="C21" s="21" t="s">
        <v>10</v>
      </c>
      <c r="D21" s="22" t="str">
        <f t="shared" si="1"/>
        <v>X</v>
      </c>
      <c r="E21" s="22">
        <f t="shared" si="6"/>
        <v>5</v>
      </c>
      <c r="F21" s="22" t="str">
        <f t="shared" si="2"/>
        <v/>
      </c>
      <c r="G21" s="22" t="str">
        <f t="shared" si="7"/>
        <v/>
      </c>
      <c r="H21" s="22" t="str">
        <f t="shared" si="3"/>
        <v/>
      </c>
      <c r="I21" s="22" t="str">
        <f t="shared" si="8"/>
        <v/>
      </c>
      <c r="J21" s="22" t="str">
        <f t="shared" si="4"/>
        <v/>
      </c>
      <c r="K21" s="22" t="str">
        <f t="shared" si="5"/>
        <v/>
      </c>
    </row>
    <row r="22" spans="1:11" ht="36" outlineLevel="1" x14ac:dyDescent="0.3">
      <c r="A22" s="19"/>
      <c r="B22" s="20" t="str">
        <f>[1]RUBRICA!A16</f>
        <v>12. Desarrolla un plan de trabajo que permita del logro de los objetivos propuestos del proyecto de 
acuerdo a los tiempos para su desarrollo</v>
      </c>
      <c r="C22" s="21" t="s">
        <v>10</v>
      </c>
      <c r="D22" s="22" t="str">
        <f t="shared" si="1"/>
        <v>X</v>
      </c>
      <c r="E22" s="22">
        <f>IF(D22="X",100*0.1,"")</f>
        <v>10</v>
      </c>
      <c r="F22" s="22" t="str">
        <f t="shared" si="2"/>
        <v/>
      </c>
      <c r="G22" s="22" t="str">
        <f>IF(F22="X",60*0.1,"")</f>
        <v/>
      </c>
      <c r="H22" s="22" t="str">
        <f t="shared" si="3"/>
        <v/>
      </c>
      <c r="I22" s="22" t="str">
        <f>IF(H22="X",30*0.1,"")</f>
        <v/>
      </c>
      <c r="J22" s="22" t="str">
        <f t="shared" si="4"/>
        <v/>
      </c>
      <c r="K22" s="22" t="str">
        <f t="shared" si="5"/>
        <v/>
      </c>
    </row>
    <row r="23" spans="1:11" ht="15.75" customHeight="1" outlineLevel="1" x14ac:dyDescent="0.35">
      <c r="A23" s="17"/>
      <c r="B23" s="23" t="s">
        <v>14</v>
      </c>
      <c r="C23" s="24">
        <f>E23+G23+I23+K23</f>
        <v>56</v>
      </c>
      <c r="D23" s="25"/>
      <c r="E23" s="25">
        <f>SUM(E13:E22)</f>
        <v>35</v>
      </c>
      <c r="F23" s="25"/>
      <c r="G23" s="25">
        <f>SUM(G13:G22)</f>
        <v>21</v>
      </c>
      <c r="H23" s="25"/>
      <c r="I23" s="25">
        <f>SUM(I13:I22)</f>
        <v>0</v>
      </c>
      <c r="J23" s="25"/>
      <c r="K23" s="25">
        <f>SUM(K13:K22)</f>
        <v>0</v>
      </c>
    </row>
    <row r="24" spans="1:11" ht="15.75" customHeight="1" outlineLevel="1" x14ac:dyDescent="0.35">
      <c r="A24" s="5"/>
      <c r="B24" s="26" t="s">
        <v>15</v>
      </c>
      <c r="C24" s="27">
        <f>VLOOKUP(C23,[1]ESCALA_IEP!A2:B142,2,FALSE)</f>
        <v>5.5</v>
      </c>
    </row>
    <row r="25" spans="1:11" ht="15.75" customHeight="1" x14ac:dyDescent="0.3"/>
    <row r="26" spans="1:11" ht="15.75" customHeight="1" x14ac:dyDescent="0.3"/>
    <row r="27" spans="1:11" ht="15.75" customHeight="1" x14ac:dyDescent="0.3">
      <c r="A27" s="28" t="s">
        <v>16</v>
      </c>
      <c r="B27" s="29" t="s">
        <v>17</v>
      </c>
      <c r="C27" s="30" t="str">
        <f>$B$4</f>
        <v>GONZALEZ REYES ELIAS JOAQUIN</v>
      </c>
      <c r="D27" s="31"/>
      <c r="E27" s="31"/>
      <c r="F27" s="31"/>
      <c r="G27" s="31"/>
      <c r="H27" s="31"/>
      <c r="I27" s="31"/>
      <c r="J27" s="31"/>
      <c r="K27" s="32"/>
    </row>
    <row r="28" spans="1:11" ht="15.75" customHeight="1" x14ac:dyDescent="0.3">
      <c r="A28" s="17"/>
      <c r="B28" s="5"/>
      <c r="C28" s="33"/>
      <c r="D28" s="34"/>
      <c r="E28" s="34"/>
      <c r="F28" s="34"/>
      <c r="G28" s="34"/>
      <c r="H28" s="34"/>
      <c r="I28" s="34"/>
      <c r="J28" s="34"/>
      <c r="K28" s="35"/>
    </row>
    <row r="29" spans="1:11" ht="15.75" customHeight="1" x14ac:dyDescent="0.3">
      <c r="A29" s="17"/>
      <c r="B29" s="12" t="s">
        <v>18</v>
      </c>
      <c r="C29" s="13" t="s">
        <v>7</v>
      </c>
      <c r="D29" s="14" t="s">
        <v>8</v>
      </c>
      <c r="E29" s="15"/>
      <c r="F29" s="15"/>
      <c r="G29" s="15"/>
      <c r="H29" s="15"/>
      <c r="I29" s="15"/>
      <c r="J29" s="15"/>
      <c r="K29" s="16"/>
    </row>
    <row r="30" spans="1:11" ht="15.75" customHeight="1" x14ac:dyDescent="0.3">
      <c r="A30" s="17"/>
      <c r="B30" s="36" t="s">
        <v>9</v>
      </c>
      <c r="C30" s="5"/>
      <c r="D30" s="14" t="s">
        <v>10</v>
      </c>
      <c r="E30" s="16"/>
      <c r="F30" s="14" t="s">
        <v>11</v>
      </c>
      <c r="G30" s="16"/>
      <c r="H30" s="14" t="s">
        <v>19</v>
      </c>
      <c r="I30" s="16"/>
      <c r="J30" s="14" t="s">
        <v>13</v>
      </c>
      <c r="K30" s="16"/>
    </row>
    <row r="31" spans="1:11" ht="24.6" customHeight="1" x14ac:dyDescent="0.3">
      <c r="A31" s="17"/>
      <c r="B31" s="20" t="str">
        <f>[1]RUBRICA!A7</f>
        <v>3. Relaciona el Proyecto APT con sus intereses profesionales. *</v>
      </c>
      <c r="C31" s="21" t="s">
        <v>10</v>
      </c>
      <c r="D31" s="22" t="str">
        <f t="shared" ref="D31:D32" si="14">IF($C31=CL,"X","")</f>
        <v>X</v>
      </c>
      <c r="E31" s="22">
        <f>IF(D31="X",100*0.1,"")</f>
        <v>10</v>
      </c>
      <c r="F31" s="22" t="str">
        <f t="shared" ref="F31:F32" si="15">IF($C31=L,"X","")</f>
        <v/>
      </c>
      <c r="G31" s="22" t="str">
        <f>IF(F31="X",60*0.1,"")</f>
        <v/>
      </c>
      <c r="H31" s="22" t="str">
        <f t="shared" ref="H31:H32" si="16">IF($C31=ML,"X","")</f>
        <v/>
      </c>
      <c r="I31" s="22" t="str">
        <f>IF(H31="X",30*0.1,"")</f>
        <v/>
      </c>
      <c r="J31" s="22" t="str">
        <f t="shared" ref="J31:J32" si="17">IF($C31=NL,"X","")</f>
        <v/>
      </c>
      <c r="K31" s="22" t="str">
        <f t="shared" ref="K31:K32" si="18">IF($J31="X",0,"")</f>
        <v/>
      </c>
    </row>
    <row r="32" spans="1:11" ht="25.95" customHeight="1" x14ac:dyDescent="0.3">
      <c r="A32" s="17"/>
      <c r="B32" s="20" t="str">
        <f>[1]RUBRICA!A15</f>
        <v>11. Expone el tema utilizando un lenguaje técnico disciplinar al presentar la propuesta y responde evidenciando un manejo de la información. *</v>
      </c>
      <c r="C32" s="21" t="s">
        <v>10</v>
      </c>
      <c r="D32" s="22" t="str">
        <f t="shared" si="14"/>
        <v>X</v>
      </c>
      <c r="E32" s="22">
        <f>IF(D32="X",100*0.1,"")</f>
        <v>10</v>
      </c>
      <c r="F32" s="22" t="str">
        <f t="shared" si="15"/>
        <v/>
      </c>
      <c r="G32" s="22" t="str">
        <f>IF(F32="X",60*0.1,"")</f>
        <v/>
      </c>
      <c r="H32" s="22" t="str">
        <f t="shared" si="16"/>
        <v/>
      </c>
      <c r="I32" s="22" t="str">
        <f>IF(H32="X",30*0.1,"")</f>
        <v/>
      </c>
      <c r="J32" s="22" t="str">
        <f t="shared" si="17"/>
        <v/>
      </c>
      <c r="K32" s="22" t="str">
        <f t="shared" si="18"/>
        <v/>
      </c>
    </row>
    <row r="33" spans="1:11" ht="14.4" x14ac:dyDescent="0.3">
      <c r="A33" s="17"/>
      <c r="B33" s="20" t="str">
        <f>[1]RUBRICA!A17</f>
        <v>13. Colaboración y trabajo en equipo *</v>
      </c>
      <c r="C33" s="21" t="s">
        <v>10</v>
      </c>
      <c r="D33" s="22" t="str">
        <f>IF($C33=CL,"X","")</f>
        <v>X</v>
      </c>
      <c r="E33" s="22">
        <f>IF(D33="X",100*0.1,"")</f>
        <v>10</v>
      </c>
      <c r="F33" s="22" t="str">
        <f>IF($C33=L,"X","")</f>
        <v/>
      </c>
      <c r="G33" s="22" t="str">
        <f>IF(F33="X",60*0.1,"")</f>
        <v/>
      </c>
      <c r="H33" s="22" t="str">
        <f>IF($C33=ML,"X","")</f>
        <v/>
      </c>
      <c r="I33" s="22" t="str">
        <f>IF(H33="X",30*0.1,"")</f>
        <v/>
      </c>
      <c r="J33" s="22" t="str">
        <f>IF($C33=NL,"X","")</f>
        <v/>
      </c>
      <c r="K33" s="22" t="str">
        <f>IF($J33="X",0,"")</f>
        <v/>
      </c>
    </row>
    <row r="34" spans="1:11" ht="15.75" customHeight="1" x14ac:dyDescent="0.35">
      <c r="A34" s="17"/>
      <c r="B34" s="37" t="s">
        <v>20</v>
      </c>
      <c r="C34" s="38">
        <f>E34+G34+I34+K34</f>
        <v>30</v>
      </c>
      <c r="D34" s="25"/>
      <c r="E34" s="25">
        <f>SUM(E31:E33)</f>
        <v>30</v>
      </c>
      <c r="F34" s="25"/>
      <c r="G34" s="25">
        <f t="shared" ref="G34:K34" si="19">SUM(G31:G33)</f>
        <v>0</v>
      </c>
      <c r="H34" s="25"/>
      <c r="I34" s="25">
        <f t="shared" si="19"/>
        <v>0</v>
      </c>
      <c r="J34" s="25"/>
      <c r="K34" s="25">
        <f t="shared" si="19"/>
        <v>0</v>
      </c>
    </row>
    <row r="35" spans="1:11" ht="15.75" customHeight="1" x14ac:dyDescent="0.35">
      <c r="A35" s="5"/>
      <c r="B35" s="39" t="s">
        <v>15</v>
      </c>
      <c r="C35" s="27">
        <f>VLOOKUP(C34,[1]ESCALA_TRAB_EQUIP!A2:B62,2,FALSE)</f>
        <v>7</v>
      </c>
    </row>
    <row r="36" spans="1:11" ht="15.75" customHeight="1" x14ac:dyDescent="0.35">
      <c r="B36" s="40"/>
      <c r="C36" s="41"/>
    </row>
    <row r="37" spans="1:11" ht="15.75" customHeight="1" x14ac:dyDescent="0.35">
      <c r="B37" s="40"/>
      <c r="C37" s="41"/>
    </row>
    <row r="38" spans="1:11" ht="15.75" customHeight="1" x14ac:dyDescent="0.3"/>
    <row r="39" spans="1:11" ht="15.75" customHeight="1" x14ac:dyDescent="0.3">
      <c r="A39" s="28" t="s">
        <v>16</v>
      </c>
      <c r="B39" s="29" t="s">
        <v>17</v>
      </c>
      <c r="C39" s="30" t="str">
        <f>B5</f>
        <v>CAAMANO BARRERA JOSE LUIS</v>
      </c>
      <c r="D39" s="31"/>
      <c r="E39" s="31"/>
      <c r="F39" s="31"/>
      <c r="G39" s="31"/>
      <c r="H39" s="31"/>
      <c r="I39" s="31"/>
      <c r="J39" s="31"/>
      <c r="K39" s="32"/>
    </row>
    <row r="40" spans="1:11" ht="15.75" customHeight="1" x14ac:dyDescent="0.3">
      <c r="A40" s="17"/>
      <c r="B40" s="5"/>
      <c r="C40" s="33"/>
      <c r="D40" s="34"/>
      <c r="E40" s="34"/>
      <c r="F40" s="34"/>
      <c r="G40" s="34"/>
      <c r="H40" s="34"/>
      <c r="I40" s="34"/>
      <c r="J40" s="34"/>
      <c r="K40" s="35"/>
    </row>
    <row r="41" spans="1:11" ht="15.75" customHeight="1" x14ac:dyDescent="0.3">
      <c r="A41" s="17"/>
      <c r="B41" s="12" t="s">
        <v>18</v>
      </c>
      <c r="C41" s="13" t="s">
        <v>7</v>
      </c>
      <c r="D41" s="14" t="s">
        <v>8</v>
      </c>
      <c r="E41" s="15"/>
      <c r="F41" s="15"/>
      <c r="G41" s="15"/>
      <c r="H41" s="15"/>
      <c r="I41" s="15"/>
      <c r="J41" s="15"/>
      <c r="K41" s="16"/>
    </row>
    <row r="42" spans="1:11" ht="15.75" customHeight="1" x14ac:dyDescent="0.3">
      <c r="A42" s="17"/>
      <c r="B42" s="36" t="s">
        <v>9</v>
      </c>
      <c r="C42" s="5"/>
      <c r="D42" s="14" t="s">
        <v>10</v>
      </c>
      <c r="E42" s="16"/>
      <c r="F42" s="14" t="s">
        <v>11</v>
      </c>
      <c r="G42" s="16"/>
      <c r="H42" s="14" t="s">
        <v>19</v>
      </c>
      <c r="I42" s="16"/>
      <c r="J42" s="14" t="s">
        <v>13</v>
      </c>
      <c r="K42" s="16"/>
    </row>
    <row r="43" spans="1:11" ht="25.95" customHeight="1" x14ac:dyDescent="0.3">
      <c r="A43" s="17"/>
      <c r="B43" s="20" t="str">
        <f>[1]RUBRICA!A7</f>
        <v>3. Relaciona el Proyecto APT con sus intereses profesionales. *</v>
      </c>
      <c r="C43" s="21" t="s">
        <v>10</v>
      </c>
      <c r="D43" s="22" t="str">
        <f t="shared" ref="D43:D44" si="20">IF($C43=CL,"X","")</f>
        <v>X</v>
      </c>
      <c r="E43" s="22">
        <f>IF(D43="X",100*0.1,"")</f>
        <v>10</v>
      </c>
      <c r="F43" s="22" t="str">
        <f t="shared" ref="F43:F44" si="21">IF($C43=L,"X","")</f>
        <v/>
      </c>
      <c r="G43" s="22" t="str">
        <f>IF(F43="X",60*0.1,"")</f>
        <v/>
      </c>
      <c r="H43" s="22" t="str">
        <f t="shared" ref="H43:H44" si="22">IF($C43=ML,"X","")</f>
        <v/>
      </c>
      <c r="I43" s="22" t="str">
        <f>IF(H43="X",30*0.1,"")</f>
        <v/>
      </c>
      <c r="J43" s="22" t="str">
        <f t="shared" ref="J43:J44" si="23">IF($C43=NL,"X","")</f>
        <v/>
      </c>
      <c r="K43" s="22" t="str">
        <f t="shared" ref="K43:K44" si="24">IF($J43="X",0,"")</f>
        <v/>
      </c>
    </row>
    <row r="44" spans="1:11" ht="24" x14ac:dyDescent="0.3">
      <c r="A44" s="17"/>
      <c r="B44" s="20" t="str">
        <f>[1]RUBRICA!A15</f>
        <v>11. Expone el tema utilizando un lenguaje técnico disciplinar al presentar la propuesta y responde evidenciando un manejo de la información. *</v>
      </c>
      <c r="C44" s="21" t="s">
        <v>10</v>
      </c>
      <c r="D44" s="22" t="str">
        <f t="shared" si="20"/>
        <v>X</v>
      </c>
      <c r="E44" s="22">
        <f>IF(D44="X",100*0.1,"")</f>
        <v>10</v>
      </c>
      <c r="F44" s="22" t="str">
        <f t="shared" si="21"/>
        <v/>
      </c>
      <c r="G44" s="22" t="str">
        <f>IF(F44="X",60*0.1,"")</f>
        <v/>
      </c>
      <c r="H44" s="22" t="str">
        <f t="shared" si="22"/>
        <v/>
      </c>
      <c r="I44" s="22" t="str">
        <f>IF(H44="X",30*0.1,"")</f>
        <v/>
      </c>
      <c r="J44" s="22" t="str">
        <f t="shared" si="23"/>
        <v/>
      </c>
      <c r="K44" s="22" t="str">
        <f t="shared" si="24"/>
        <v/>
      </c>
    </row>
    <row r="45" spans="1:11" ht="15.75" customHeight="1" x14ac:dyDescent="0.3">
      <c r="A45" s="17"/>
      <c r="B45" s="20" t="str">
        <f>[1]RUBRICA!A17</f>
        <v>13. Colaboración y trabajo en equipo *</v>
      </c>
      <c r="C45" s="21" t="s">
        <v>10</v>
      </c>
      <c r="D45" s="22" t="str">
        <f>IF($C45=CL,"X","")</f>
        <v>X</v>
      </c>
      <c r="E45" s="22">
        <f>IF(D45="X",100*0.1,"")</f>
        <v>10</v>
      </c>
      <c r="F45" s="22" t="str">
        <f>IF($C45=L,"X","")</f>
        <v/>
      </c>
      <c r="G45" s="22" t="str">
        <f>IF(F45="X",60*0.1,"")</f>
        <v/>
      </c>
      <c r="H45" s="22" t="str">
        <f>IF($C45=ML,"X","")</f>
        <v/>
      </c>
      <c r="I45" s="22" t="str">
        <f>IF(H45="X",30*0.1,"")</f>
        <v/>
      </c>
      <c r="J45" s="22" t="str">
        <f>IF($C45=NL,"X","")</f>
        <v/>
      </c>
      <c r="K45" s="22" t="str">
        <f>IF($J45="X",0,"")</f>
        <v/>
      </c>
    </row>
    <row r="46" spans="1:11" ht="15.75" customHeight="1" x14ac:dyDescent="0.35">
      <c r="A46" s="17"/>
      <c r="B46" s="37" t="s">
        <v>20</v>
      </c>
      <c r="C46" s="38">
        <f>E46+G46+I46+K46</f>
        <v>30</v>
      </c>
      <c r="D46" s="25"/>
      <c r="E46" s="25">
        <f>SUM(E43:E45)</f>
        <v>30</v>
      </c>
      <c r="F46" s="25"/>
      <c r="G46" s="25">
        <f t="shared" ref="G46" si="25">SUM(G43:G45)</f>
        <v>0</v>
      </c>
      <c r="H46" s="25"/>
      <c r="I46" s="25">
        <f t="shared" ref="I46" si="26">SUM(I43:I45)</f>
        <v>0</v>
      </c>
      <c r="J46" s="25"/>
      <c r="K46" s="25">
        <f t="shared" ref="K46" si="27">SUM(K43:K45)</f>
        <v>0</v>
      </c>
    </row>
    <row r="47" spans="1:11" ht="15.75" customHeight="1" x14ac:dyDescent="0.35">
      <c r="A47" s="5"/>
      <c r="B47" s="39" t="s">
        <v>15</v>
      </c>
      <c r="C47" s="27">
        <f>VLOOKUP(C46,[1]ESCALA_TRAB_EQUIP!A2:B62,2,FALSE)</f>
        <v>7</v>
      </c>
    </row>
    <row r="48" spans="1:11" ht="15.75" customHeight="1" x14ac:dyDescent="0.35">
      <c r="B48" s="40"/>
      <c r="C48" s="41"/>
    </row>
    <row r="49" spans="1:11" ht="15.75" customHeight="1" x14ac:dyDescent="0.35">
      <c r="B49" s="40"/>
      <c r="C49" s="41"/>
    </row>
    <row r="50" spans="1:11" ht="15.75" customHeight="1" x14ac:dyDescent="0.3">
      <c r="A50" s="28" t="s">
        <v>16</v>
      </c>
      <c r="B50" s="29" t="s">
        <v>17</v>
      </c>
      <c r="C50" s="30" t="str">
        <f>B6</f>
        <v>CAAMANO BARRERA ESTEBAN ALEJANDRO</v>
      </c>
      <c r="D50" s="31"/>
      <c r="E50" s="31"/>
      <c r="F50" s="31"/>
      <c r="G50" s="31"/>
      <c r="H50" s="31"/>
      <c r="I50" s="31"/>
      <c r="J50" s="31"/>
      <c r="K50" s="32"/>
    </row>
    <row r="51" spans="1:11" ht="15.75" customHeight="1" x14ac:dyDescent="0.3">
      <c r="A51" s="17"/>
      <c r="B51" s="5"/>
      <c r="C51" s="33"/>
      <c r="D51" s="34"/>
      <c r="E51" s="34"/>
      <c r="F51" s="34"/>
      <c r="G51" s="34"/>
      <c r="H51" s="34"/>
      <c r="I51" s="34"/>
      <c r="J51" s="34"/>
      <c r="K51" s="35"/>
    </row>
    <row r="52" spans="1:11" ht="15.75" customHeight="1" x14ac:dyDescent="0.3">
      <c r="A52" s="17"/>
      <c r="B52" s="12" t="s">
        <v>18</v>
      </c>
      <c r="C52" s="13" t="s">
        <v>7</v>
      </c>
      <c r="D52" s="14" t="s">
        <v>8</v>
      </c>
      <c r="E52" s="15"/>
      <c r="F52" s="15"/>
      <c r="G52" s="15"/>
      <c r="H52" s="15"/>
      <c r="I52" s="15"/>
      <c r="J52" s="15"/>
      <c r="K52" s="16"/>
    </row>
    <row r="53" spans="1:11" ht="15.75" customHeight="1" x14ac:dyDescent="0.3">
      <c r="A53" s="17"/>
      <c r="B53" s="36" t="s">
        <v>9</v>
      </c>
      <c r="C53" s="5"/>
      <c r="D53" s="14" t="s">
        <v>10</v>
      </c>
      <c r="E53" s="16"/>
      <c r="F53" s="14" t="s">
        <v>11</v>
      </c>
      <c r="G53" s="16"/>
      <c r="H53" s="14" t="s">
        <v>19</v>
      </c>
      <c r="I53" s="16"/>
      <c r="J53" s="14" t="s">
        <v>13</v>
      </c>
      <c r="K53" s="16"/>
    </row>
    <row r="54" spans="1:11" ht="25.95" customHeight="1" x14ac:dyDescent="0.3">
      <c r="A54" s="17"/>
      <c r="B54" s="20" t="str">
        <f>[1]RUBRICA!A7</f>
        <v>3. Relaciona el Proyecto APT con sus intereses profesionales. *</v>
      </c>
      <c r="C54" s="21" t="s">
        <v>10</v>
      </c>
      <c r="D54" s="22" t="str">
        <f t="shared" ref="D54:D55" si="28">IF($C54=CL,"X","")</f>
        <v>X</v>
      </c>
      <c r="E54" s="22">
        <f>IF(D54="X",100*0.1,"")</f>
        <v>10</v>
      </c>
      <c r="F54" s="22" t="str">
        <f t="shared" ref="F54:F55" si="29">IF($C54=L,"X","")</f>
        <v/>
      </c>
      <c r="G54" s="22" t="str">
        <f>IF(F54="X",60*0.1,"")</f>
        <v/>
      </c>
      <c r="H54" s="22" t="str">
        <f t="shared" ref="H54:H55" si="30">IF($C54=ML,"X","")</f>
        <v/>
      </c>
      <c r="I54" s="22" t="str">
        <f>IF(H54="X",30*0.1,"")</f>
        <v/>
      </c>
      <c r="J54" s="22" t="str">
        <f t="shared" ref="J54:J55" si="31">IF($C54=NL,"X","")</f>
        <v/>
      </c>
      <c r="K54" s="22" t="str">
        <f t="shared" ref="K54:K55" si="32">IF($J54="X",0,"")</f>
        <v/>
      </c>
    </row>
    <row r="55" spans="1:11" ht="24" x14ac:dyDescent="0.3">
      <c r="A55" s="17"/>
      <c r="B55" s="20" t="str">
        <f>[1]RUBRICA!A15</f>
        <v>11. Expone el tema utilizando un lenguaje técnico disciplinar al presentar la propuesta y responde evidenciando un manejo de la información. *</v>
      </c>
      <c r="C55" s="21" t="s">
        <v>10</v>
      </c>
      <c r="D55" s="22" t="str">
        <f t="shared" si="28"/>
        <v>X</v>
      </c>
      <c r="E55" s="22">
        <f>IF(D55="X",100*0.1,"")</f>
        <v>10</v>
      </c>
      <c r="F55" s="22" t="str">
        <f t="shared" si="29"/>
        <v/>
      </c>
      <c r="G55" s="22" t="str">
        <f>IF(F55="X",60*0.1,"")</f>
        <v/>
      </c>
      <c r="H55" s="22" t="str">
        <f t="shared" si="30"/>
        <v/>
      </c>
      <c r="I55" s="22" t="str">
        <f>IF(H55="X",30*0.1,"")</f>
        <v/>
      </c>
      <c r="J55" s="22" t="str">
        <f t="shared" si="31"/>
        <v/>
      </c>
      <c r="K55" s="22" t="str">
        <f t="shared" si="32"/>
        <v/>
      </c>
    </row>
    <row r="56" spans="1:11" ht="15.75" customHeight="1" x14ac:dyDescent="0.3">
      <c r="A56" s="17"/>
      <c r="B56" s="20" t="str">
        <f>[1]RUBRICA!A17</f>
        <v>13. Colaboración y trabajo en equipo *</v>
      </c>
      <c r="C56" s="21" t="s">
        <v>10</v>
      </c>
      <c r="D56" s="22" t="str">
        <f>IF($C56=CL,"X","")</f>
        <v>X</v>
      </c>
      <c r="E56" s="22">
        <f>IF(D56="X",100*0.1,"")</f>
        <v>10</v>
      </c>
      <c r="F56" s="22" t="str">
        <f>IF($C56=L,"X","")</f>
        <v/>
      </c>
      <c r="G56" s="22" t="str">
        <f>IF(F56="X",60*0.1,"")</f>
        <v/>
      </c>
      <c r="H56" s="22" t="str">
        <f>IF($C56=ML,"X","")</f>
        <v/>
      </c>
      <c r="I56" s="22" t="str">
        <f>IF(H56="X",30*0.1,"")</f>
        <v/>
      </c>
      <c r="J56" s="22" t="str">
        <f>IF($C56=NL,"X","")</f>
        <v/>
      </c>
      <c r="K56" s="22" t="str">
        <f>IF($J56="X",0,"")</f>
        <v/>
      </c>
    </row>
    <row r="57" spans="1:11" ht="15.75" customHeight="1" x14ac:dyDescent="0.35">
      <c r="A57" s="17"/>
      <c r="B57" s="37" t="s">
        <v>20</v>
      </c>
      <c r="C57" s="38">
        <f>E57+G57+I57+K57</f>
        <v>30</v>
      </c>
      <c r="D57" s="25">
        <f>COUNTIF(D55:D56,"X")</f>
        <v>2</v>
      </c>
      <c r="E57" s="25">
        <f>SUM(E54:E56)</f>
        <v>30</v>
      </c>
      <c r="F57" s="25">
        <f t="shared" ref="F57:K57" si="33">SUM(F54:F56)</f>
        <v>0</v>
      </c>
      <c r="G57" s="25">
        <f t="shared" si="33"/>
        <v>0</v>
      </c>
      <c r="H57" s="25">
        <f t="shared" si="33"/>
        <v>0</v>
      </c>
      <c r="I57" s="25">
        <f t="shared" si="33"/>
        <v>0</v>
      </c>
      <c r="J57" s="25">
        <f t="shared" si="33"/>
        <v>0</v>
      </c>
      <c r="K57" s="25">
        <f t="shared" si="33"/>
        <v>0</v>
      </c>
    </row>
    <row r="58" spans="1:11" ht="15.75" customHeight="1" x14ac:dyDescent="0.35">
      <c r="A58" s="5"/>
      <c r="B58" s="39" t="s">
        <v>15</v>
      </c>
      <c r="C58" s="27">
        <f>VLOOKUP(C57,[1]ESCALA_TRAB_EQUIP!A2:B62,2,FALSE)</f>
        <v>7</v>
      </c>
    </row>
    <row r="59" spans="1:11" ht="15.75" customHeight="1" x14ac:dyDescent="0.35">
      <c r="B59" s="40"/>
      <c r="C59" s="41"/>
    </row>
    <row r="60" spans="1:11" ht="15.75" customHeight="1" x14ac:dyDescent="0.3"/>
    <row r="61" spans="1:11" ht="15.75" customHeight="1" x14ac:dyDescent="0.3"/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</sheetData>
  <mergeCells count="35">
    <mergeCell ref="A50:A58"/>
    <mergeCell ref="B50:B51"/>
    <mergeCell ref="C50:K51"/>
    <mergeCell ref="C52:C53"/>
    <mergeCell ref="D52:K52"/>
    <mergeCell ref="D53:E53"/>
    <mergeCell ref="F53:G53"/>
    <mergeCell ref="H53:I53"/>
    <mergeCell ref="J53:K53"/>
    <mergeCell ref="A39:A47"/>
    <mergeCell ref="B39:B40"/>
    <mergeCell ref="C39:K40"/>
    <mergeCell ref="C41:C42"/>
    <mergeCell ref="D41:K41"/>
    <mergeCell ref="D42:E42"/>
    <mergeCell ref="F42:G42"/>
    <mergeCell ref="H42:I42"/>
    <mergeCell ref="J42:K42"/>
    <mergeCell ref="A27:A35"/>
    <mergeCell ref="B27:B28"/>
    <mergeCell ref="C27:K28"/>
    <mergeCell ref="C29:C30"/>
    <mergeCell ref="D29:K29"/>
    <mergeCell ref="D30:E30"/>
    <mergeCell ref="F30:G30"/>
    <mergeCell ref="H30:I30"/>
    <mergeCell ref="J30:K30"/>
    <mergeCell ref="E2:E3"/>
    <mergeCell ref="A11:A24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9F9EACB0-E961-4840-B01A-279B5B8D608E}">
      <formula1>1</formula1>
      <formula2>7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office365rg3</dc:creator>
  <cp:lastModifiedBy>office365rg3</cp:lastModifiedBy>
  <dcterms:created xsi:type="dcterms:W3CDTF">2025-09-26T12:43:26Z</dcterms:created>
  <dcterms:modified xsi:type="dcterms:W3CDTF">2025-09-26T12:44:12Z</dcterms:modified>
</cp:coreProperties>
</file>