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tão\Desktop\site\"/>
    </mc:Choice>
  </mc:AlternateContent>
  <xr:revisionPtr revIDLastSave="0" documentId="13_ncr:1_{82657385-EA46-470A-9ED7-70E44106B0A2}" xr6:coauthVersionLast="47" xr6:coauthVersionMax="47" xr10:uidLastSave="{00000000-0000-0000-0000-000000000000}"/>
  <bookViews>
    <workbookView xWindow="-120" yWindow="-120" windowWidth="15600" windowHeight="11160" xr2:uid="{503AAF1F-65A1-4E94-873A-17A36491C7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1" l="1"/>
  <c r="P34" i="1"/>
  <c r="P27" i="1"/>
  <c r="P2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5" i="1"/>
  <c r="P26" i="1"/>
  <c r="P28" i="1"/>
  <c r="P29" i="1"/>
  <c r="P30" i="1"/>
  <c r="P31" i="1"/>
  <c r="P32" i="1"/>
  <c r="P33" i="1"/>
  <c r="P35" i="1"/>
  <c r="P37" i="1"/>
  <c r="P38" i="1"/>
  <c r="P3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M11" i="1"/>
  <c r="L2" i="1"/>
  <c r="L3" i="1"/>
  <c r="M3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M19" i="1" s="1"/>
  <c r="L20" i="1"/>
  <c r="L21" i="1"/>
  <c r="L22" i="1"/>
  <c r="L23" i="1"/>
  <c r="L24" i="1"/>
  <c r="L25" i="1"/>
  <c r="L26" i="1"/>
  <c r="L27" i="1"/>
  <c r="M27" i="1" s="1"/>
  <c r="L28" i="1"/>
  <c r="L29" i="1"/>
  <c r="L30" i="1"/>
  <c r="L31" i="1"/>
  <c r="L32" i="1"/>
  <c r="L33" i="1"/>
  <c r="L34" i="1"/>
  <c r="L35" i="1"/>
  <c r="M35" i="1" s="1"/>
  <c r="L36" i="1"/>
  <c r="L37" i="1"/>
  <c r="L38" i="1"/>
  <c r="L39" i="1"/>
  <c r="J2" i="1"/>
  <c r="M2" i="1" s="1"/>
  <c r="J3" i="1"/>
  <c r="J4" i="1"/>
  <c r="M4" i="1" s="1"/>
  <c r="J5" i="1"/>
  <c r="M5" i="1" s="1"/>
  <c r="J6" i="1"/>
  <c r="J7" i="1"/>
  <c r="M7" i="1" s="1"/>
  <c r="J8" i="1"/>
  <c r="M8" i="1" s="1"/>
  <c r="J9" i="1"/>
  <c r="M9" i="1" s="1"/>
  <c r="J10" i="1"/>
  <c r="M10" i="1" s="1"/>
  <c r="J11" i="1"/>
  <c r="J12" i="1"/>
  <c r="M12" i="1" s="1"/>
  <c r="J13" i="1"/>
  <c r="M13" i="1" s="1"/>
  <c r="J14" i="1"/>
  <c r="J15" i="1"/>
  <c r="M15" i="1" s="1"/>
  <c r="J16" i="1"/>
  <c r="M16" i="1" s="1"/>
  <c r="J17" i="1"/>
  <c r="M17" i="1" s="1"/>
  <c r="J18" i="1"/>
  <c r="M18" i="1" s="1"/>
  <c r="J19" i="1"/>
  <c r="J20" i="1"/>
  <c r="M20" i="1" s="1"/>
  <c r="J21" i="1"/>
  <c r="M21" i="1" s="1"/>
  <c r="J22" i="1"/>
  <c r="J23" i="1"/>
  <c r="M23" i="1" s="1"/>
  <c r="J24" i="1"/>
  <c r="M24" i="1" s="1"/>
  <c r="J25" i="1"/>
  <c r="M25" i="1" s="1"/>
  <c r="J26" i="1"/>
  <c r="M26" i="1" s="1"/>
  <c r="J27" i="1"/>
  <c r="J28" i="1"/>
  <c r="M28" i="1" s="1"/>
  <c r="J29" i="1"/>
  <c r="M29" i="1" s="1"/>
  <c r="J30" i="1"/>
  <c r="J31" i="1"/>
  <c r="M31" i="1" s="1"/>
  <c r="J32" i="1"/>
  <c r="M32" i="1" s="1"/>
  <c r="J33" i="1"/>
  <c r="M33" i="1" s="1"/>
  <c r="J34" i="1"/>
  <c r="M34" i="1" s="1"/>
  <c r="J35" i="1"/>
  <c r="J36" i="1"/>
  <c r="M36" i="1" s="1"/>
  <c r="J37" i="1"/>
  <c r="M37" i="1" s="1"/>
  <c r="J38" i="1"/>
  <c r="J39" i="1"/>
  <c r="M39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D3" i="1"/>
  <c r="D4" i="1"/>
  <c r="G4" i="1" s="1"/>
  <c r="D5" i="1"/>
  <c r="D6" i="1"/>
  <c r="D7" i="1"/>
  <c r="D8" i="1"/>
  <c r="D9" i="1"/>
  <c r="G9" i="1" s="1"/>
  <c r="D10" i="1"/>
  <c r="D11" i="1"/>
  <c r="D12" i="1"/>
  <c r="G12" i="1" s="1"/>
  <c r="D13" i="1"/>
  <c r="D14" i="1"/>
  <c r="D15" i="1"/>
  <c r="D16" i="1"/>
  <c r="D17" i="1"/>
  <c r="G17" i="1" s="1"/>
  <c r="D18" i="1"/>
  <c r="D19" i="1"/>
  <c r="D20" i="1"/>
  <c r="G20" i="1" s="1"/>
  <c r="D21" i="1"/>
  <c r="D22" i="1"/>
  <c r="D23" i="1"/>
  <c r="G23" i="1" s="1"/>
  <c r="D24" i="1"/>
  <c r="D25" i="1"/>
  <c r="G25" i="1" s="1"/>
  <c r="D26" i="1"/>
  <c r="D27" i="1"/>
  <c r="D28" i="1"/>
  <c r="G28" i="1" s="1"/>
  <c r="D29" i="1"/>
  <c r="D30" i="1"/>
  <c r="D31" i="1"/>
  <c r="G31" i="1" s="1"/>
  <c r="D32" i="1"/>
  <c r="D33" i="1"/>
  <c r="G33" i="1" s="1"/>
  <c r="D34" i="1"/>
  <c r="D35" i="1"/>
  <c r="D36" i="1"/>
  <c r="G36" i="1" s="1"/>
  <c r="D37" i="1"/>
  <c r="D38" i="1"/>
  <c r="D39" i="1"/>
  <c r="G39" i="1" s="1"/>
  <c r="F2" i="1"/>
  <c r="D2" i="1"/>
  <c r="M38" i="1" l="1"/>
  <c r="M30" i="1"/>
  <c r="M22" i="1"/>
  <c r="M14" i="1"/>
  <c r="M6" i="1"/>
  <c r="N4" i="1"/>
  <c r="O4" i="1" s="1"/>
  <c r="Q4" i="1" s="1"/>
  <c r="N12" i="1"/>
  <c r="O12" i="1" s="1"/>
  <c r="Q12" i="1" s="1"/>
  <c r="N36" i="1"/>
  <c r="O36" i="1" s="1"/>
  <c r="Q36" i="1" s="1"/>
  <c r="N28" i="1"/>
  <c r="O28" i="1" s="1"/>
  <c r="Q28" i="1" s="1"/>
  <c r="N20" i="1"/>
  <c r="O20" i="1" s="1"/>
  <c r="Q20" i="1" s="1"/>
  <c r="N33" i="1"/>
  <c r="O33" i="1" s="1"/>
  <c r="Q33" i="1" s="1"/>
  <c r="N25" i="1"/>
  <c r="O25" i="1" s="1"/>
  <c r="Q25" i="1" s="1"/>
  <c r="N9" i="1"/>
  <c r="O9" i="1" s="1"/>
  <c r="Q9" i="1" s="1"/>
  <c r="N17" i="1"/>
  <c r="O17" i="1" s="1"/>
  <c r="Q17" i="1" s="1"/>
  <c r="N39" i="1"/>
  <c r="O39" i="1" s="1"/>
  <c r="Q39" i="1" s="1"/>
  <c r="N23" i="1"/>
  <c r="O23" i="1" s="1"/>
  <c r="Q23" i="1" s="1"/>
  <c r="N31" i="1"/>
  <c r="O31" i="1" s="1"/>
  <c r="Q31" i="1" s="1"/>
  <c r="G32" i="1"/>
  <c r="N32" i="1" s="1"/>
  <c r="O32" i="1" s="1"/>
  <c r="Q32" i="1" s="1"/>
  <c r="G24" i="1"/>
  <c r="N24" i="1" s="1"/>
  <c r="O24" i="1" s="1"/>
  <c r="Q24" i="1" s="1"/>
  <c r="G16" i="1"/>
  <c r="N16" i="1" s="1"/>
  <c r="O16" i="1" s="1"/>
  <c r="Q16" i="1" s="1"/>
  <c r="G15" i="1"/>
  <c r="N15" i="1" s="1"/>
  <c r="O15" i="1" s="1"/>
  <c r="Q15" i="1" s="1"/>
  <c r="G30" i="1"/>
  <c r="N30" i="1" s="1"/>
  <c r="O30" i="1" s="1"/>
  <c r="Q30" i="1" s="1"/>
  <c r="G6" i="1"/>
  <c r="N6" i="1" s="1"/>
  <c r="O6" i="1" s="1"/>
  <c r="Q6" i="1" s="1"/>
  <c r="G38" i="1"/>
  <c r="N38" i="1" s="1"/>
  <c r="O38" i="1" s="1"/>
  <c r="Q38" i="1" s="1"/>
  <c r="G22" i="1"/>
  <c r="N22" i="1" s="1"/>
  <c r="O22" i="1" s="1"/>
  <c r="Q22" i="1" s="1"/>
  <c r="G14" i="1"/>
  <c r="N14" i="1" s="1"/>
  <c r="O14" i="1" s="1"/>
  <c r="Q14" i="1" s="1"/>
  <c r="G8" i="1"/>
  <c r="N8" i="1" s="1"/>
  <c r="O8" i="1" s="1"/>
  <c r="Q8" i="1" s="1"/>
  <c r="G7" i="1"/>
  <c r="N7" i="1" s="1"/>
  <c r="O7" i="1" s="1"/>
  <c r="Q7" i="1" s="1"/>
  <c r="G37" i="1"/>
  <c r="N37" i="1" s="1"/>
  <c r="O37" i="1" s="1"/>
  <c r="Q37" i="1" s="1"/>
  <c r="G26" i="1"/>
  <c r="N26" i="1" s="1"/>
  <c r="O26" i="1" s="1"/>
  <c r="Q26" i="1" s="1"/>
  <c r="G18" i="1"/>
  <c r="N18" i="1" s="1"/>
  <c r="O18" i="1" s="1"/>
  <c r="Q18" i="1" s="1"/>
  <c r="G10" i="1"/>
  <c r="N10" i="1" s="1"/>
  <c r="O10" i="1" s="1"/>
  <c r="Q10" i="1" s="1"/>
  <c r="G34" i="1"/>
  <c r="N34" i="1" s="1"/>
  <c r="O34" i="1" s="1"/>
  <c r="Q34" i="1" s="1"/>
  <c r="G21" i="1"/>
  <c r="N21" i="1" s="1"/>
  <c r="O21" i="1" s="1"/>
  <c r="Q21" i="1" s="1"/>
  <c r="G5" i="1"/>
  <c r="N5" i="1" s="1"/>
  <c r="O5" i="1" s="1"/>
  <c r="Q5" i="1" s="1"/>
  <c r="G13" i="1"/>
  <c r="N13" i="1" s="1"/>
  <c r="O13" i="1" s="1"/>
  <c r="Q13" i="1" s="1"/>
  <c r="G35" i="1"/>
  <c r="N35" i="1" s="1"/>
  <c r="O35" i="1" s="1"/>
  <c r="Q35" i="1" s="1"/>
  <c r="G27" i="1"/>
  <c r="N27" i="1" s="1"/>
  <c r="O27" i="1" s="1"/>
  <c r="Q27" i="1" s="1"/>
  <c r="G19" i="1"/>
  <c r="N19" i="1" s="1"/>
  <c r="O19" i="1" s="1"/>
  <c r="Q19" i="1" s="1"/>
  <c r="G11" i="1"/>
  <c r="N11" i="1" s="1"/>
  <c r="O11" i="1" s="1"/>
  <c r="Q11" i="1" s="1"/>
  <c r="G3" i="1"/>
  <c r="N3" i="1" s="1"/>
  <c r="O3" i="1" s="1"/>
  <c r="Q3" i="1" s="1"/>
  <c r="G29" i="1"/>
  <c r="N29" i="1" s="1"/>
  <c r="O29" i="1" s="1"/>
  <c r="Q29" i="1" s="1"/>
  <c r="G2" i="1"/>
  <c r="N2" i="1" s="1"/>
  <c r="O2" i="1" s="1"/>
  <c r="Q2" i="1" s="1"/>
</calcChain>
</file>

<file path=xl/sharedStrings.xml><?xml version="1.0" encoding="utf-8"?>
<sst xmlns="http://schemas.openxmlformats.org/spreadsheetml/2006/main" count="55" uniqueCount="55">
  <si>
    <t>RA</t>
  </si>
  <si>
    <t>Nome</t>
  </si>
  <si>
    <t>Jogo Nota (1º Bim)</t>
  </si>
  <si>
    <t>Jogo Peso 40%</t>
  </si>
  <si>
    <t>Prova Nota (1º Bim)</t>
  </si>
  <si>
    <t>Prova Peso 60%</t>
  </si>
  <si>
    <t>Soma (1º Bim)</t>
  </si>
  <si>
    <t>Nota B1</t>
  </si>
  <si>
    <t>Prova 2 Nota (2º Bim)</t>
  </si>
  <si>
    <t>Prova 2 Peso 70%</t>
  </si>
  <si>
    <t>Trabalhos Nota (2º Bim)</t>
  </si>
  <si>
    <t>Trabalhos Peso 30%</t>
  </si>
  <si>
    <t>Nota B2</t>
  </si>
  <si>
    <t>Soma Final</t>
  </si>
  <si>
    <t>Média Final</t>
  </si>
  <si>
    <t>Nota Final</t>
  </si>
  <si>
    <t>Atingiu Média</t>
  </si>
  <si>
    <t>ANTONIO CARLOS DA SILVA GONÇAL</t>
  </si>
  <si>
    <t>ANTONY DANIEL MARIA</t>
  </si>
  <si>
    <t xml:space="preserve">ARIANE MARCELA DA SILVA </t>
  </si>
  <si>
    <t xml:space="preserve">CAIO VINICIUS ALVES </t>
  </si>
  <si>
    <t>DANILO DE SOUZA FERNANDE</t>
  </si>
  <si>
    <t xml:space="preserve">FERNANDO QUEVEDO DE MELO BER </t>
  </si>
  <si>
    <t xml:space="preserve">GABRIEL BUENO DA SILVA </t>
  </si>
  <si>
    <t>GABRIEL MATOS JORGE</t>
  </si>
  <si>
    <t>GABRIEL MERONHA VICENTE</t>
  </si>
  <si>
    <t>GABRIEL MORETI</t>
  </si>
  <si>
    <t>GABRIEL TURA SERGA MARIN</t>
  </si>
  <si>
    <t>GABRIELE SOARES DA SILVA</t>
  </si>
  <si>
    <t xml:space="preserve">GIAN LUCA DE ALMEIDA CHECONI </t>
  </si>
  <si>
    <t>GIOVANI HENRIQUE CORNELIO</t>
  </si>
  <si>
    <t>GUILHERME DIAS REIS</t>
  </si>
  <si>
    <t xml:space="preserve">GUILHERME RIBEIRO DE CARVALHO </t>
  </si>
  <si>
    <t>GUSTAVO TONON VONO</t>
  </si>
  <si>
    <t xml:space="preserve">IGOR DE UNGARO OLIVEIRA </t>
  </si>
  <si>
    <t>JAQUELINE VANESSA GOMES MENG</t>
  </si>
  <si>
    <t>JOSE NAVARRO ALVES JUNIOR</t>
  </si>
  <si>
    <t xml:space="preserve">KAUAN FELIPE LUIZ </t>
  </si>
  <si>
    <t>LARA CARVALHO BRANCAGLIÃO</t>
  </si>
  <si>
    <t>LUAN PRIETO PAVAN</t>
  </si>
  <si>
    <t>LUCAS ANTONIO BORGES LEAL ALVE</t>
  </si>
  <si>
    <t xml:space="preserve">LUCAS MARIS </t>
  </si>
  <si>
    <t xml:space="preserve">LUIS FELIPE VERONEZI BERNARDO </t>
  </si>
  <si>
    <t>LUIZ FELIPE GOMES DE OLIVEIRA</t>
  </si>
  <si>
    <t>MARINA TEIXEIRA</t>
  </si>
  <si>
    <t>PAULO HENRIQUE PUSSATELLI DOS</t>
  </si>
  <si>
    <t>PEDRO HENRIQUE PRADO</t>
  </si>
  <si>
    <t>PEDRO MUSSIO DE FREITAS</t>
  </si>
  <si>
    <t>RAFAEL FONSECA SPAZIANI</t>
  </si>
  <si>
    <t>RAPHAELLA MACEDO PARIETTI MILH</t>
  </si>
  <si>
    <t>RENAN DOS SANTOS MENDES DO AM</t>
  </si>
  <si>
    <t>THIAGO DA SILVA SOUZA</t>
  </si>
  <si>
    <t>VINICIUS ROSS</t>
  </si>
  <si>
    <t>VITOR MATEUS DIAS AVANTE</t>
  </si>
  <si>
    <t>VICTOR HUGO PEREIRA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</si>
</sst>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5" fillId="2" borderId="0" xfId="0" applyNumberFormat="1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49" fontId="1" fillId="3" borderId="1" xfId="0" applyNumberFormat="1" applyFont="1" applyFill="1" applyBorder="1"/>
    <xf numFmtId="0" fontId="0" fillId="3" borderId="1" xfId="0" applyFill="1" applyBorder="1"/>
    <xf numFmtId="49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1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/>
    </xf>
    <xf numFmtId="0" fontId="0" fillId="5" borderId="1" xfId="0" applyFill="1" applyBorder="1"/>
    <xf numFmtId="49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5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6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2">
    <dxf>
      <font>
        <b/>
        <name val="Arial"/>
        <family val="2"/>
        <scheme val="none"/>
      </font>
      <numFmt numFmtId="30" formatCode="@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name val="Arial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numFmt numFmtId="0" formatCode="General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30" formatCode="@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30" formatCode="@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b/>
      </font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name val="Arial"/>
        <family val="2"/>
        <scheme val="none"/>
      </font>
      <numFmt numFmtId="30" formatCode="@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2" formatCode="0.00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name val="Arial"/>
        <family val="2"/>
        <scheme val="none"/>
      </font>
      <numFmt numFmtId="30" formatCode="@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30" formatCode="@"/>
      <fill>
        <patternFill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30" formatCode="@"/>
      <fill>
        <patternFill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name val="Arial"/>
        <family val="2"/>
        <scheme val="none"/>
      </font>
      <numFmt numFmtId="30" formatCode="@"/>
      <fill>
        <patternFill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30" formatCode="@"/>
      <fill>
        <patternFill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name val="Arial"/>
        <family val="2"/>
        <scheme val="none"/>
      </font>
      <numFmt numFmtId="30" formatCode="@"/>
      <fill>
        <patternFill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30" formatCode="@"/>
      <alignment horizontal="center" vertical="bottom" textRotation="0" wrapText="0" indent="0" justifyLastLine="0" shrinkToFit="0" readingOrder="0"/>
    </dxf>
    <dxf>
      <font>
        <b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89BD55-60B7-4B1B-BCEC-E4B8D0B4D713}" name="Tabela1" displayName="Tabela1" ref="A1:Q39" totalsRowShown="0" headerRowDxfId="21" dataDxfId="20">
  <autoFilter ref="A1:Q39" xr:uid="{6F89BD55-60B7-4B1B-BCEC-E4B8D0B4D713}"/>
  <tableColumns count="17">
    <tableColumn id="1" xr3:uid="{37380EB7-3557-4F38-9518-F7E0437FC00A}" name="RA" dataDxfId="0"/>
    <tableColumn id="2" xr3:uid="{89861501-4606-43CC-B931-E27506ABA1E2}" name="Nome" dataDxfId="1"/>
    <tableColumn id="3" xr3:uid="{F4405810-69A0-47AC-9188-4FEBFB722F82}" name="Jogo Nota (1º Bim)" dataDxfId="19"/>
    <tableColumn id="4" xr3:uid="{82572C24-1A4C-497D-8A42-A760B3788D84}" name="Jogo Peso 40%" dataDxfId="18">
      <calculatedColumnFormula>C2*0.4</calculatedColumnFormula>
    </tableColumn>
    <tableColumn id="5" xr3:uid="{08096746-A1CB-42A1-AD32-AF0B1F8D1F6C}" name="Prova Nota (1º Bim)" dataDxfId="17"/>
    <tableColumn id="6" xr3:uid="{AC2C7562-D7F1-4758-9A74-2B8E6BD98ABD}" name="Prova Peso 60%" dataDxfId="16">
      <calculatedColumnFormula>E2*0.6</calculatedColumnFormula>
    </tableColumn>
    <tableColumn id="7" xr3:uid="{85B194B6-5E90-41D2-B098-D33417C59FB8}" name="Soma (1º Bim)" dataDxfId="15">
      <calculatedColumnFormula>D2+F2</calculatedColumnFormula>
    </tableColumn>
    <tableColumn id="18" xr3:uid="{9E714F28-B8F7-4550-A8C2-82651BFA8B32}" name="Nota B1" dataDxfId="14">
      <calculatedColumnFormula>MROUND(G2, 0.5)</calculatedColumnFormula>
    </tableColumn>
    <tableColumn id="8" xr3:uid="{23CF5532-3FE2-4BED-972F-FB73AE7B462D}" name="Prova 2 Nota (2º Bim)" dataDxfId="13"/>
    <tableColumn id="9" xr3:uid="{281B78A6-A0DF-42EE-ABED-F520C3DEEF38}" name="Prova 2 Peso 70%" dataDxfId="12">
      <calculatedColumnFormula>I2*0.7</calculatedColumnFormula>
    </tableColumn>
    <tableColumn id="10" xr3:uid="{84B88051-357A-429A-8790-7E91136A9D96}" name="Trabalhos Nota (2º Bim)" dataDxfId="11"/>
    <tableColumn id="11" xr3:uid="{3A46592E-2825-42B8-9B7B-C0929E06F2CD}" name="Trabalhos Peso 30%" dataDxfId="10">
      <calculatedColumnFormula>K2*0.3</calculatedColumnFormula>
    </tableColumn>
    <tableColumn id="12" xr3:uid="{4CB7756A-84C0-481D-B384-BEB5427EA0B4}" name="Nota B2" dataDxfId="9">
      <calculatedColumnFormula>J2+L2</calculatedColumnFormula>
    </tableColumn>
    <tableColumn id="13" xr3:uid="{F4938B0E-3BAB-4E99-9761-ABD97BDD8E84}" name="Soma Final" dataDxfId="7">
      <calculatedColumnFormula>H2+M2</calculatedColumnFormula>
    </tableColumn>
    <tableColumn id="14" xr3:uid="{BB28F8BB-D996-435D-8F12-F38F262E73C5}" name="Média Final" dataDxfId="6">
      <calculatedColumnFormula>N2/2</calculatedColumnFormula>
    </tableColumn>
    <tableColumn id="15" xr3:uid="{949F8240-83B9-43D8-AC82-05AE55129B80}" name="Nota Final" dataDxfId="5">
      <calculatedColumnFormula>MROUND(O2, 0.5)</calculatedColumnFormula>
    </tableColumn>
    <tableColumn id="16" xr3:uid="{DBC08303-9EDE-45BD-AD99-051EF2819B40}" name="Atingiu Média" dataDxfId="8">
      <calculatedColumnFormula>IF(P2&gt;=6,"Sim","Não")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96D40-4377-4081-B6DA-679DC6E3FCAB}">
  <dimension ref="A1:Q39"/>
  <sheetViews>
    <sheetView tabSelected="1" zoomScale="70" zoomScaleNormal="70" workbookViewId="0">
      <selection activeCell="D18" sqref="D18"/>
    </sheetView>
  </sheetViews>
  <sheetFormatPr defaultRowHeight="15" x14ac:dyDescent="0.25"/>
  <cols>
    <col min="1" max="1" width="27.7109375" style="2" customWidth="1"/>
    <col min="2" max="2" width="42" customWidth="1"/>
    <col min="3" max="7" width="20.5703125" customWidth="1"/>
    <col min="8" max="8" width="21.85546875" customWidth="1"/>
    <col min="9" max="9" width="20.5703125" customWidth="1"/>
    <col min="10" max="10" width="22.5703125" customWidth="1"/>
    <col min="11" max="16" width="20.5703125" customWidth="1"/>
  </cols>
  <sheetData>
    <row r="1" spans="1:17" x14ac:dyDescent="0.25">
      <c r="A1" s="3" t="s">
        <v>0</v>
      </c>
      <c r="B1" s="1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21" t="s">
        <v>13</v>
      </c>
      <c r="O1" s="21" t="s">
        <v>14</v>
      </c>
      <c r="P1" s="21" t="s">
        <v>15</v>
      </c>
      <c r="Q1" t="s">
        <v>16</v>
      </c>
    </row>
    <row r="2" spans="1:17" x14ac:dyDescent="0.25">
      <c r="A2" s="26">
        <v>200782413040</v>
      </c>
      <c r="B2" s="4" t="s">
        <v>17</v>
      </c>
      <c r="C2" s="7">
        <v>10</v>
      </c>
      <c r="D2" s="10">
        <f t="shared" ref="D2:D39" si="0">C2*0.4</f>
        <v>4</v>
      </c>
      <c r="E2" s="7">
        <v>6</v>
      </c>
      <c r="F2" s="11">
        <f>E2*0.6</f>
        <v>3.5999999999999996</v>
      </c>
      <c r="G2" s="12">
        <f>D2+F2</f>
        <v>7.6</v>
      </c>
      <c r="H2" s="13">
        <f t="shared" ref="H2:H38" si="1">MROUND(G2, 0.5)</f>
        <v>7.5</v>
      </c>
      <c r="I2" s="15">
        <v>1.8</v>
      </c>
      <c r="J2" s="17">
        <f t="shared" ref="J2:J39" si="2">I2*0.7</f>
        <v>1.26</v>
      </c>
      <c r="K2" s="15">
        <v>7.1</v>
      </c>
      <c r="L2" s="18">
        <f t="shared" ref="L2:L39" si="3">K2*0.3</f>
        <v>2.13</v>
      </c>
      <c r="M2" s="18">
        <f t="shared" ref="M2:M39" si="4">J2+L2</f>
        <v>3.3899999999999997</v>
      </c>
      <c r="N2" s="22">
        <f t="shared" ref="N2:N39" si="5">H2+M2</f>
        <v>10.89</v>
      </c>
      <c r="O2" s="22">
        <f t="shared" ref="O2:O39" si="6">N2/2</f>
        <v>5.4450000000000003</v>
      </c>
      <c r="P2" s="23">
        <f t="shared" ref="P2:P39" si="7">MROUND(O2, 0.5)</f>
        <v>5.5</v>
      </c>
      <c r="Q2" s="5" t="str">
        <f t="shared" ref="Q2:Q39" si="8">IF(P2&gt;=6,"Sim","Não")</f>
        <v>Não</v>
      </c>
    </row>
    <row r="3" spans="1:17" x14ac:dyDescent="0.25">
      <c r="A3" s="26">
        <v>200782413006</v>
      </c>
      <c r="B3" s="4" t="s">
        <v>18</v>
      </c>
      <c r="C3" s="7">
        <v>10</v>
      </c>
      <c r="D3" s="10">
        <f t="shared" si="0"/>
        <v>4</v>
      </c>
      <c r="E3" s="7">
        <v>4</v>
      </c>
      <c r="F3" s="11">
        <f t="shared" ref="F3:F39" si="9">E3*0.6</f>
        <v>2.4</v>
      </c>
      <c r="G3" s="12">
        <f t="shared" ref="G3:G39" si="10">D3+F3</f>
        <v>6.4</v>
      </c>
      <c r="H3" s="14">
        <f t="shared" si="1"/>
        <v>6.5</v>
      </c>
      <c r="I3" s="15">
        <v>3.75</v>
      </c>
      <c r="J3" s="19">
        <f t="shared" si="2"/>
        <v>2.625</v>
      </c>
      <c r="K3" s="15">
        <v>5.8</v>
      </c>
      <c r="L3" s="20">
        <f t="shared" si="3"/>
        <v>1.74</v>
      </c>
      <c r="M3" s="20">
        <f t="shared" si="4"/>
        <v>4.3650000000000002</v>
      </c>
      <c r="N3" s="24">
        <f t="shared" si="5"/>
        <v>10.865</v>
      </c>
      <c r="O3" s="24">
        <f t="shared" si="6"/>
        <v>5.4325000000000001</v>
      </c>
      <c r="P3" s="25">
        <f t="shared" si="7"/>
        <v>5.5</v>
      </c>
      <c r="Q3" s="6" t="str">
        <f t="shared" si="8"/>
        <v>Não</v>
      </c>
    </row>
    <row r="4" spans="1:17" x14ac:dyDescent="0.25">
      <c r="A4" s="26">
        <v>200782413037</v>
      </c>
      <c r="B4" s="4" t="s">
        <v>19</v>
      </c>
      <c r="C4" s="7">
        <v>10</v>
      </c>
      <c r="D4" s="10">
        <f t="shared" si="0"/>
        <v>4</v>
      </c>
      <c r="E4" s="7">
        <v>7</v>
      </c>
      <c r="F4" s="11">
        <f t="shared" si="9"/>
        <v>4.2</v>
      </c>
      <c r="G4" s="12">
        <f t="shared" si="10"/>
        <v>8.1999999999999993</v>
      </c>
      <c r="H4" s="14">
        <f t="shared" si="1"/>
        <v>8</v>
      </c>
      <c r="I4" s="15">
        <v>5.5</v>
      </c>
      <c r="J4" s="19">
        <f t="shared" si="2"/>
        <v>3.8499999999999996</v>
      </c>
      <c r="K4" s="15">
        <v>7.2</v>
      </c>
      <c r="L4" s="20">
        <f t="shared" si="3"/>
        <v>2.16</v>
      </c>
      <c r="M4" s="20">
        <f t="shared" si="4"/>
        <v>6.01</v>
      </c>
      <c r="N4" s="24">
        <f t="shared" si="5"/>
        <v>14.01</v>
      </c>
      <c r="O4" s="24">
        <f t="shared" si="6"/>
        <v>7.0049999999999999</v>
      </c>
      <c r="P4" s="25">
        <f t="shared" si="7"/>
        <v>7</v>
      </c>
      <c r="Q4" s="6" t="str">
        <f t="shared" si="8"/>
        <v>Sim</v>
      </c>
    </row>
    <row r="5" spans="1:17" x14ac:dyDescent="0.25">
      <c r="A5" s="26">
        <v>200782413049</v>
      </c>
      <c r="B5" s="4" t="s">
        <v>20</v>
      </c>
      <c r="C5" s="7">
        <v>8</v>
      </c>
      <c r="D5" s="10">
        <f t="shared" si="0"/>
        <v>3.2</v>
      </c>
      <c r="E5" s="7">
        <v>7</v>
      </c>
      <c r="F5" s="11">
        <f t="shared" si="9"/>
        <v>4.2</v>
      </c>
      <c r="G5" s="12">
        <f t="shared" si="10"/>
        <v>7.4</v>
      </c>
      <c r="H5" s="14">
        <f t="shared" si="1"/>
        <v>7.5</v>
      </c>
      <c r="I5" s="15">
        <v>1.25</v>
      </c>
      <c r="J5" s="19">
        <f t="shared" si="2"/>
        <v>0.875</v>
      </c>
      <c r="K5" s="15">
        <v>7</v>
      </c>
      <c r="L5" s="20">
        <f t="shared" si="3"/>
        <v>2.1</v>
      </c>
      <c r="M5" s="20">
        <f t="shared" si="4"/>
        <v>2.9750000000000001</v>
      </c>
      <c r="N5" s="24">
        <f t="shared" si="5"/>
        <v>10.475</v>
      </c>
      <c r="O5" s="24">
        <f t="shared" si="6"/>
        <v>5.2374999999999998</v>
      </c>
      <c r="P5" s="25">
        <f>MROUND(O5, 0.5)</f>
        <v>5</v>
      </c>
      <c r="Q5" s="6" t="str">
        <f t="shared" si="8"/>
        <v>Não</v>
      </c>
    </row>
    <row r="6" spans="1:17" x14ac:dyDescent="0.25">
      <c r="A6" s="26">
        <v>200782413030</v>
      </c>
      <c r="B6" s="4" t="s">
        <v>21</v>
      </c>
      <c r="C6" s="7">
        <v>10</v>
      </c>
      <c r="D6" s="10">
        <f t="shared" si="0"/>
        <v>4</v>
      </c>
      <c r="E6" s="7">
        <v>5</v>
      </c>
      <c r="F6" s="11">
        <f t="shared" si="9"/>
        <v>3</v>
      </c>
      <c r="G6" s="12">
        <f t="shared" si="10"/>
        <v>7</v>
      </c>
      <c r="H6" s="14">
        <f t="shared" si="1"/>
        <v>7</v>
      </c>
      <c r="I6" s="15">
        <v>2.5</v>
      </c>
      <c r="J6" s="19">
        <f t="shared" si="2"/>
        <v>1.75</v>
      </c>
      <c r="K6" s="15">
        <v>3</v>
      </c>
      <c r="L6" s="20">
        <f t="shared" si="3"/>
        <v>0.89999999999999991</v>
      </c>
      <c r="M6" s="20">
        <f t="shared" si="4"/>
        <v>2.65</v>
      </c>
      <c r="N6" s="24">
        <f t="shared" si="5"/>
        <v>9.65</v>
      </c>
      <c r="O6" s="24">
        <f t="shared" si="6"/>
        <v>4.8250000000000002</v>
      </c>
      <c r="P6" s="25">
        <f t="shared" si="7"/>
        <v>5</v>
      </c>
      <c r="Q6" s="6" t="str">
        <f t="shared" si="8"/>
        <v>Não</v>
      </c>
    </row>
    <row r="7" spans="1:17" x14ac:dyDescent="0.25">
      <c r="A7" s="26">
        <v>200782413002</v>
      </c>
      <c r="B7" s="4" t="s">
        <v>22</v>
      </c>
      <c r="C7" s="7">
        <v>10</v>
      </c>
      <c r="D7" s="10">
        <f t="shared" si="0"/>
        <v>4</v>
      </c>
      <c r="E7" s="7">
        <v>10</v>
      </c>
      <c r="F7" s="11">
        <f t="shared" si="9"/>
        <v>6</v>
      </c>
      <c r="G7" s="12">
        <f t="shared" si="10"/>
        <v>10</v>
      </c>
      <c r="H7" s="14">
        <f t="shared" si="1"/>
        <v>10</v>
      </c>
      <c r="I7" s="15">
        <v>6.8</v>
      </c>
      <c r="J7" s="19">
        <f t="shared" si="2"/>
        <v>4.76</v>
      </c>
      <c r="K7" s="15">
        <v>3</v>
      </c>
      <c r="L7" s="20">
        <f t="shared" si="3"/>
        <v>0.89999999999999991</v>
      </c>
      <c r="M7" s="20">
        <f t="shared" si="4"/>
        <v>5.66</v>
      </c>
      <c r="N7" s="24">
        <f t="shared" si="5"/>
        <v>15.66</v>
      </c>
      <c r="O7" s="24">
        <f t="shared" si="6"/>
        <v>7.83</v>
      </c>
      <c r="P7" s="25">
        <f t="shared" si="7"/>
        <v>8</v>
      </c>
      <c r="Q7" s="6" t="str">
        <f t="shared" si="8"/>
        <v>Sim</v>
      </c>
    </row>
    <row r="8" spans="1:17" x14ac:dyDescent="0.25">
      <c r="A8" s="26">
        <v>200782413001</v>
      </c>
      <c r="B8" s="4" t="s">
        <v>23</v>
      </c>
      <c r="C8" s="7">
        <v>10</v>
      </c>
      <c r="D8" s="10">
        <f t="shared" si="0"/>
        <v>4</v>
      </c>
      <c r="E8" s="7">
        <v>7</v>
      </c>
      <c r="F8" s="11">
        <f t="shared" si="9"/>
        <v>4.2</v>
      </c>
      <c r="G8" s="12">
        <f t="shared" si="10"/>
        <v>8.1999999999999993</v>
      </c>
      <c r="H8" s="14">
        <f t="shared" si="1"/>
        <v>8</v>
      </c>
      <c r="I8" s="15">
        <v>6.25</v>
      </c>
      <c r="J8" s="19">
        <f t="shared" si="2"/>
        <v>4.375</v>
      </c>
      <c r="K8" s="15">
        <v>6.6</v>
      </c>
      <c r="L8" s="20">
        <f t="shared" si="3"/>
        <v>1.9799999999999998</v>
      </c>
      <c r="M8" s="20">
        <f t="shared" si="4"/>
        <v>6.3549999999999995</v>
      </c>
      <c r="N8" s="24">
        <f t="shared" si="5"/>
        <v>14.355</v>
      </c>
      <c r="O8" s="24">
        <f t="shared" si="6"/>
        <v>7.1775000000000002</v>
      </c>
      <c r="P8" s="25">
        <f t="shared" si="7"/>
        <v>7</v>
      </c>
      <c r="Q8" s="6" t="str">
        <f t="shared" si="8"/>
        <v>Sim</v>
      </c>
    </row>
    <row r="9" spans="1:17" x14ac:dyDescent="0.25">
      <c r="A9" s="26">
        <v>200782413039</v>
      </c>
      <c r="B9" s="4" t="s">
        <v>24</v>
      </c>
      <c r="C9" s="7">
        <v>10</v>
      </c>
      <c r="D9" s="10">
        <f t="shared" si="0"/>
        <v>4</v>
      </c>
      <c r="E9" s="7"/>
      <c r="F9" s="11">
        <f t="shared" si="9"/>
        <v>0</v>
      </c>
      <c r="G9" s="12">
        <f t="shared" si="10"/>
        <v>4</v>
      </c>
      <c r="H9" s="14">
        <f t="shared" si="1"/>
        <v>4</v>
      </c>
      <c r="I9" s="15">
        <v>5.5</v>
      </c>
      <c r="J9" s="19">
        <f t="shared" si="2"/>
        <v>3.8499999999999996</v>
      </c>
      <c r="K9" s="15">
        <v>8</v>
      </c>
      <c r="L9" s="20">
        <f t="shared" si="3"/>
        <v>2.4</v>
      </c>
      <c r="M9" s="20">
        <f t="shared" si="4"/>
        <v>6.25</v>
      </c>
      <c r="N9" s="24">
        <f t="shared" si="5"/>
        <v>10.25</v>
      </c>
      <c r="O9" s="24">
        <f t="shared" si="6"/>
        <v>5.125</v>
      </c>
      <c r="P9" s="25">
        <f t="shared" si="7"/>
        <v>5</v>
      </c>
      <c r="Q9" s="6" t="str">
        <f t="shared" si="8"/>
        <v>Não</v>
      </c>
    </row>
    <row r="10" spans="1:17" x14ac:dyDescent="0.25">
      <c r="A10" s="26">
        <v>200782413045</v>
      </c>
      <c r="B10" s="4" t="s">
        <v>25</v>
      </c>
      <c r="C10" s="7">
        <v>10</v>
      </c>
      <c r="D10" s="10">
        <f t="shared" si="0"/>
        <v>4</v>
      </c>
      <c r="E10" s="7">
        <v>7</v>
      </c>
      <c r="F10" s="11">
        <f t="shared" si="9"/>
        <v>4.2</v>
      </c>
      <c r="G10" s="12">
        <f t="shared" si="10"/>
        <v>8.1999999999999993</v>
      </c>
      <c r="H10" s="14">
        <f t="shared" si="1"/>
        <v>8</v>
      </c>
      <c r="I10" s="15">
        <v>3.75</v>
      </c>
      <c r="J10" s="19">
        <f t="shared" si="2"/>
        <v>2.625</v>
      </c>
      <c r="K10" s="15">
        <v>7.2</v>
      </c>
      <c r="L10" s="20">
        <f t="shared" si="3"/>
        <v>2.16</v>
      </c>
      <c r="M10" s="20">
        <f t="shared" si="4"/>
        <v>4.7850000000000001</v>
      </c>
      <c r="N10" s="24">
        <f t="shared" si="5"/>
        <v>12.785</v>
      </c>
      <c r="O10" s="24">
        <f t="shared" si="6"/>
        <v>6.3925000000000001</v>
      </c>
      <c r="P10" s="25">
        <f t="shared" si="7"/>
        <v>6.5</v>
      </c>
      <c r="Q10" s="6" t="str">
        <f t="shared" si="8"/>
        <v>Sim</v>
      </c>
    </row>
    <row r="11" spans="1:17" x14ac:dyDescent="0.25">
      <c r="A11" s="26">
        <v>200782413024</v>
      </c>
      <c r="B11" s="4" t="s">
        <v>26</v>
      </c>
      <c r="C11" s="7">
        <v>10</v>
      </c>
      <c r="D11" s="10">
        <f t="shared" si="0"/>
        <v>4</v>
      </c>
      <c r="E11" s="7">
        <v>7</v>
      </c>
      <c r="F11" s="11">
        <f t="shared" si="9"/>
        <v>4.2</v>
      </c>
      <c r="G11" s="12">
        <f t="shared" si="10"/>
        <v>8.1999999999999993</v>
      </c>
      <c r="H11" s="14">
        <f t="shared" si="1"/>
        <v>8</v>
      </c>
      <c r="I11" s="15">
        <v>3.1</v>
      </c>
      <c r="J11" s="19">
        <f t="shared" si="2"/>
        <v>2.17</v>
      </c>
      <c r="K11" s="15">
        <v>4</v>
      </c>
      <c r="L11" s="20">
        <f t="shared" si="3"/>
        <v>1.2</v>
      </c>
      <c r="M11" s="20">
        <f t="shared" si="4"/>
        <v>3.37</v>
      </c>
      <c r="N11" s="24">
        <f t="shared" si="5"/>
        <v>11.370000000000001</v>
      </c>
      <c r="O11" s="24">
        <f t="shared" si="6"/>
        <v>5.6850000000000005</v>
      </c>
      <c r="P11" s="25">
        <f t="shared" si="7"/>
        <v>5.5</v>
      </c>
      <c r="Q11" s="6" t="str">
        <f t="shared" si="8"/>
        <v>Não</v>
      </c>
    </row>
    <row r="12" spans="1:17" x14ac:dyDescent="0.25">
      <c r="A12" s="26">
        <v>200782413021</v>
      </c>
      <c r="B12" s="4" t="s">
        <v>27</v>
      </c>
      <c r="C12" s="7">
        <v>10</v>
      </c>
      <c r="D12" s="10">
        <f t="shared" si="0"/>
        <v>4</v>
      </c>
      <c r="E12" s="7">
        <v>4</v>
      </c>
      <c r="F12" s="11">
        <f t="shared" si="9"/>
        <v>2.4</v>
      </c>
      <c r="G12" s="12">
        <f t="shared" si="10"/>
        <v>6.4</v>
      </c>
      <c r="H12" s="14">
        <f t="shared" si="1"/>
        <v>6.5</v>
      </c>
      <c r="I12" s="15">
        <v>3.75</v>
      </c>
      <c r="J12" s="19">
        <f t="shared" si="2"/>
        <v>2.625</v>
      </c>
      <c r="K12" s="15">
        <v>7.8</v>
      </c>
      <c r="L12" s="20">
        <f t="shared" si="3"/>
        <v>2.34</v>
      </c>
      <c r="M12" s="20">
        <f t="shared" si="4"/>
        <v>4.9649999999999999</v>
      </c>
      <c r="N12" s="24">
        <f t="shared" si="5"/>
        <v>11.465</v>
      </c>
      <c r="O12" s="24">
        <f t="shared" si="6"/>
        <v>5.7324999999999999</v>
      </c>
      <c r="P12" s="25">
        <f>MROUND(O12, 1)</f>
        <v>6</v>
      </c>
      <c r="Q12" s="6" t="str">
        <f t="shared" si="8"/>
        <v>Sim</v>
      </c>
    </row>
    <row r="13" spans="1:17" x14ac:dyDescent="0.25">
      <c r="A13" s="26">
        <v>200782413007</v>
      </c>
      <c r="B13" s="4" t="s">
        <v>28</v>
      </c>
      <c r="C13" s="7">
        <v>8</v>
      </c>
      <c r="D13" s="10">
        <f t="shared" si="0"/>
        <v>3.2</v>
      </c>
      <c r="E13" s="7">
        <v>7</v>
      </c>
      <c r="F13" s="11">
        <f t="shared" si="9"/>
        <v>4.2</v>
      </c>
      <c r="G13" s="12">
        <f t="shared" si="10"/>
        <v>7.4</v>
      </c>
      <c r="H13" s="14">
        <f t="shared" si="1"/>
        <v>7.5</v>
      </c>
      <c r="I13" s="15">
        <v>3.75</v>
      </c>
      <c r="J13" s="19">
        <f t="shared" si="2"/>
        <v>2.625</v>
      </c>
      <c r="K13" s="15">
        <v>5.8</v>
      </c>
      <c r="L13" s="20">
        <f t="shared" si="3"/>
        <v>1.74</v>
      </c>
      <c r="M13" s="20">
        <f t="shared" si="4"/>
        <v>4.3650000000000002</v>
      </c>
      <c r="N13" s="24">
        <f t="shared" si="5"/>
        <v>11.865</v>
      </c>
      <c r="O13" s="24">
        <f t="shared" si="6"/>
        <v>5.9325000000000001</v>
      </c>
      <c r="P13" s="25">
        <f t="shared" si="7"/>
        <v>6</v>
      </c>
      <c r="Q13" s="6" t="str">
        <f t="shared" si="8"/>
        <v>Sim</v>
      </c>
    </row>
    <row r="14" spans="1:17" x14ac:dyDescent="0.25">
      <c r="A14" s="26">
        <v>200782413011</v>
      </c>
      <c r="B14" s="4" t="s">
        <v>29</v>
      </c>
      <c r="C14" s="7">
        <v>7</v>
      </c>
      <c r="D14" s="10">
        <f t="shared" si="0"/>
        <v>2.8000000000000003</v>
      </c>
      <c r="E14" s="7">
        <v>9</v>
      </c>
      <c r="F14" s="11">
        <f t="shared" si="9"/>
        <v>5.3999999999999995</v>
      </c>
      <c r="G14" s="12">
        <f t="shared" si="10"/>
        <v>8.1999999999999993</v>
      </c>
      <c r="H14" s="14">
        <f t="shared" si="1"/>
        <v>8</v>
      </c>
      <c r="I14" s="15">
        <v>5</v>
      </c>
      <c r="J14" s="19">
        <f t="shared" si="2"/>
        <v>3.5</v>
      </c>
      <c r="K14" s="15">
        <v>5.2</v>
      </c>
      <c r="L14" s="20">
        <f t="shared" si="3"/>
        <v>1.56</v>
      </c>
      <c r="M14" s="20">
        <f t="shared" si="4"/>
        <v>5.0600000000000005</v>
      </c>
      <c r="N14" s="24">
        <f t="shared" si="5"/>
        <v>13.06</v>
      </c>
      <c r="O14" s="24">
        <f t="shared" si="6"/>
        <v>6.53</v>
      </c>
      <c r="P14" s="25">
        <f t="shared" si="7"/>
        <v>6.5</v>
      </c>
      <c r="Q14" s="6" t="str">
        <f t="shared" si="8"/>
        <v>Sim</v>
      </c>
    </row>
    <row r="15" spans="1:17" x14ac:dyDescent="0.25">
      <c r="A15" s="26">
        <v>200782413032</v>
      </c>
      <c r="B15" s="4" t="s">
        <v>30</v>
      </c>
      <c r="C15" s="7">
        <v>10</v>
      </c>
      <c r="D15" s="10">
        <f t="shared" si="0"/>
        <v>4</v>
      </c>
      <c r="E15" s="7">
        <v>7</v>
      </c>
      <c r="F15" s="11">
        <f t="shared" si="9"/>
        <v>4.2</v>
      </c>
      <c r="G15" s="12">
        <f t="shared" si="10"/>
        <v>8.1999999999999993</v>
      </c>
      <c r="H15" s="14">
        <f t="shared" si="1"/>
        <v>8</v>
      </c>
      <c r="I15" s="15">
        <v>2.5</v>
      </c>
      <c r="J15" s="19">
        <f t="shared" si="2"/>
        <v>1.75</v>
      </c>
      <c r="K15" s="15">
        <v>6.6</v>
      </c>
      <c r="L15" s="20">
        <f t="shared" si="3"/>
        <v>1.9799999999999998</v>
      </c>
      <c r="M15" s="20">
        <f t="shared" si="4"/>
        <v>3.7299999999999995</v>
      </c>
      <c r="N15" s="24">
        <f t="shared" si="5"/>
        <v>11.73</v>
      </c>
      <c r="O15" s="24">
        <f t="shared" si="6"/>
        <v>5.8650000000000002</v>
      </c>
      <c r="P15" s="25">
        <f t="shared" si="7"/>
        <v>6</v>
      </c>
      <c r="Q15" s="6" t="str">
        <f t="shared" si="8"/>
        <v>Sim</v>
      </c>
    </row>
    <row r="16" spans="1:17" x14ac:dyDescent="0.25">
      <c r="A16" s="26">
        <v>200782413034</v>
      </c>
      <c r="B16" s="4" t="s">
        <v>31</v>
      </c>
      <c r="C16" s="7">
        <v>10</v>
      </c>
      <c r="D16" s="10">
        <f t="shared" si="0"/>
        <v>4</v>
      </c>
      <c r="E16" s="7">
        <v>7</v>
      </c>
      <c r="F16" s="11">
        <f t="shared" si="9"/>
        <v>4.2</v>
      </c>
      <c r="G16" s="12">
        <f t="shared" si="10"/>
        <v>8.1999999999999993</v>
      </c>
      <c r="H16" s="14">
        <f t="shared" si="1"/>
        <v>8</v>
      </c>
      <c r="I16" s="15">
        <v>2.5</v>
      </c>
      <c r="J16" s="19">
        <f t="shared" si="2"/>
        <v>1.75</v>
      </c>
      <c r="K16" s="15">
        <v>7.6</v>
      </c>
      <c r="L16" s="20">
        <f t="shared" si="3"/>
        <v>2.2799999999999998</v>
      </c>
      <c r="M16" s="20">
        <f t="shared" si="4"/>
        <v>4.0299999999999994</v>
      </c>
      <c r="N16" s="24">
        <f t="shared" si="5"/>
        <v>12.03</v>
      </c>
      <c r="O16" s="24">
        <f t="shared" si="6"/>
        <v>6.0149999999999997</v>
      </c>
      <c r="P16" s="25">
        <f t="shared" si="7"/>
        <v>6</v>
      </c>
      <c r="Q16" s="6" t="str">
        <f t="shared" si="8"/>
        <v>Sim</v>
      </c>
    </row>
    <row r="17" spans="1:17" x14ac:dyDescent="0.25">
      <c r="A17" s="26">
        <v>200782413005</v>
      </c>
      <c r="B17" s="4" t="s">
        <v>32</v>
      </c>
      <c r="C17" s="7">
        <v>10</v>
      </c>
      <c r="D17" s="10">
        <f t="shared" si="0"/>
        <v>4</v>
      </c>
      <c r="E17" s="7">
        <v>9</v>
      </c>
      <c r="F17" s="11">
        <f t="shared" si="9"/>
        <v>5.3999999999999995</v>
      </c>
      <c r="G17" s="12">
        <f t="shared" si="10"/>
        <v>9.3999999999999986</v>
      </c>
      <c r="H17" s="14">
        <f t="shared" si="1"/>
        <v>9.5</v>
      </c>
      <c r="I17" s="15">
        <v>2.5</v>
      </c>
      <c r="J17" s="19">
        <f t="shared" si="2"/>
        <v>1.75</v>
      </c>
      <c r="K17" s="15">
        <v>5.6</v>
      </c>
      <c r="L17" s="20">
        <f t="shared" si="3"/>
        <v>1.68</v>
      </c>
      <c r="M17" s="20">
        <f t="shared" si="4"/>
        <v>3.4299999999999997</v>
      </c>
      <c r="N17" s="24">
        <f t="shared" si="5"/>
        <v>12.93</v>
      </c>
      <c r="O17" s="24">
        <f t="shared" si="6"/>
        <v>6.4649999999999999</v>
      </c>
      <c r="P17" s="25">
        <f t="shared" si="7"/>
        <v>6.5</v>
      </c>
      <c r="Q17" s="6" t="str">
        <f t="shared" si="8"/>
        <v>Sim</v>
      </c>
    </row>
    <row r="18" spans="1:17" x14ac:dyDescent="0.25">
      <c r="A18" s="26">
        <v>200782413025</v>
      </c>
      <c r="B18" s="4" t="s">
        <v>33</v>
      </c>
      <c r="C18" s="7">
        <v>10</v>
      </c>
      <c r="D18" s="27">
        <f t="shared" si="0"/>
        <v>4</v>
      </c>
      <c r="E18" s="7">
        <v>8</v>
      </c>
      <c r="F18" s="11">
        <f t="shared" si="9"/>
        <v>4.8</v>
      </c>
      <c r="G18" s="12">
        <f t="shared" si="10"/>
        <v>8.8000000000000007</v>
      </c>
      <c r="H18" s="14">
        <f t="shared" si="1"/>
        <v>9</v>
      </c>
      <c r="I18" s="15">
        <v>5</v>
      </c>
      <c r="J18" s="19">
        <f t="shared" si="2"/>
        <v>3.5</v>
      </c>
      <c r="K18" s="15">
        <v>6.8</v>
      </c>
      <c r="L18" s="20">
        <f t="shared" si="3"/>
        <v>2.04</v>
      </c>
      <c r="M18" s="20">
        <f t="shared" si="4"/>
        <v>5.54</v>
      </c>
      <c r="N18" s="24">
        <f t="shared" si="5"/>
        <v>14.54</v>
      </c>
      <c r="O18" s="24">
        <f t="shared" si="6"/>
        <v>7.27</v>
      </c>
      <c r="P18" s="25">
        <f t="shared" si="7"/>
        <v>7.5</v>
      </c>
      <c r="Q18" s="6" t="str">
        <f t="shared" si="8"/>
        <v>Sim</v>
      </c>
    </row>
    <row r="19" spans="1:17" x14ac:dyDescent="0.25">
      <c r="A19" s="26">
        <v>200782323044</v>
      </c>
      <c r="B19" s="4" t="s">
        <v>34</v>
      </c>
      <c r="C19" s="7">
        <v>0</v>
      </c>
      <c r="D19" s="10">
        <f t="shared" si="0"/>
        <v>0</v>
      </c>
      <c r="E19" s="7">
        <v>4</v>
      </c>
      <c r="F19" s="11">
        <f t="shared" si="9"/>
        <v>2.4</v>
      </c>
      <c r="G19" s="12">
        <f t="shared" si="10"/>
        <v>2.4</v>
      </c>
      <c r="H19" s="14">
        <f t="shared" si="1"/>
        <v>2.5</v>
      </c>
      <c r="I19" s="15"/>
      <c r="J19" s="19">
        <f t="shared" si="2"/>
        <v>0</v>
      </c>
      <c r="K19" s="15">
        <v>0</v>
      </c>
      <c r="L19" s="20">
        <f t="shared" si="3"/>
        <v>0</v>
      </c>
      <c r="M19" s="20">
        <f t="shared" si="4"/>
        <v>0</v>
      </c>
      <c r="N19" s="24">
        <f t="shared" si="5"/>
        <v>2.5</v>
      </c>
      <c r="O19" s="24">
        <f t="shared" si="6"/>
        <v>1.25</v>
      </c>
      <c r="P19" s="25">
        <f t="shared" si="7"/>
        <v>1.5</v>
      </c>
      <c r="Q19" s="6" t="str">
        <f t="shared" si="8"/>
        <v>Não</v>
      </c>
    </row>
    <row r="20" spans="1:17" x14ac:dyDescent="0.25">
      <c r="A20" s="26">
        <v>200782413035</v>
      </c>
      <c r="B20" s="4" t="s">
        <v>35</v>
      </c>
      <c r="C20" s="7">
        <v>10</v>
      </c>
      <c r="D20" s="10">
        <f t="shared" si="0"/>
        <v>4</v>
      </c>
      <c r="E20" s="7">
        <v>7</v>
      </c>
      <c r="F20" s="11">
        <f t="shared" si="9"/>
        <v>4.2</v>
      </c>
      <c r="G20" s="12">
        <f t="shared" si="10"/>
        <v>8.1999999999999993</v>
      </c>
      <c r="H20" s="14">
        <f t="shared" si="1"/>
        <v>8</v>
      </c>
      <c r="I20" s="15">
        <v>1.8</v>
      </c>
      <c r="J20" s="19">
        <f t="shared" si="2"/>
        <v>1.26</v>
      </c>
      <c r="K20" s="15">
        <v>8.5</v>
      </c>
      <c r="L20" s="20">
        <f t="shared" si="3"/>
        <v>2.5499999999999998</v>
      </c>
      <c r="M20" s="20">
        <f t="shared" si="4"/>
        <v>3.8099999999999996</v>
      </c>
      <c r="N20" s="24">
        <f t="shared" si="5"/>
        <v>11.809999999999999</v>
      </c>
      <c r="O20" s="24">
        <f t="shared" si="6"/>
        <v>5.9049999999999994</v>
      </c>
      <c r="P20" s="25">
        <f t="shared" si="7"/>
        <v>6</v>
      </c>
      <c r="Q20" s="6" t="str">
        <f t="shared" si="8"/>
        <v>Sim</v>
      </c>
    </row>
    <row r="21" spans="1:17" x14ac:dyDescent="0.25">
      <c r="A21" s="26">
        <v>200782413015</v>
      </c>
      <c r="B21" s="4" t="s">
        <v>36</v>
      </c>
      <c r="C21" s="7">
        <v>10</v>
      </c>
      <c r="D21" s="10">
        <f t="shared" si="0"/>
        <v>4</v>
      </c>
      <c r="E21" s="7">
        <v>8</v>
      </c>
      <c r="F21" s="11">
        <f t="shared" si="9"/>
        <v>4.8</v>
      </c>
      <c r="G21" s="12">
        <f t="shared" si="10"/>
        <v>8.8000000000000007</v>
      </c>
      <c r="H21" s="14">
        <f t="shared" si="1"/>
        <v>9</v>
      </c>
      <c r="I21" s="15">
        <v>5</v>
      </c>
      <c r="J21" s="19">
        <f t="shared" si="2"/>
        <v>3.5</v>
      </c>
      <c r="K21" s="15">
        <v>7.8</v>
      </c>
      <c r="L21" s="20">
        <f t="shared" si="3"/>
        <v>2.34</v>
      </c>
      <c r="M21" s="20">
        <f t="shared" si="4"/>
        <v>5.84</v>
      </c>
      <c r="N21" s="24">
        <f t="shared" si="5"/>
        <v>14.84</v>
      </c>
      <c r="O21" s="24">
        <f t="shared" si="6"/>
        <v>7.42</v>
      </c>
      <c r="P21" s="25">
        <f t="shared" si="7"/>
        <v>7.5</v>
      </c>
      <c r="Q21" s="6" t="str">
        <f t="shared" si="8"/>
        <v>Sim</v>
      </c>
    </row>
    <row r="22" spans="1:17" x14ac:dyDescent="0.25">
      <c r="A22" s="26">
        <v>200782413014</v>
      </c>
      <c r="B22" s="4" t="s">
        <v>37</v>
      </c>
      <c r="C22" s="7">
        <v>10</v>
      </c>
      <c r="D22" s="10">
        <f t="shared" si="0"/>
        <v>4</v>
      </c>
      <c r="E22" s="7">
        <v>6</v>
      </c>
      <c r="F22" s="11">
        <f t="shared" si="9"/>
        <v>3.5999999999999996</v>
      </c>
      <c r="G22" s="12">
        <f t="shared" si="10"/>
        <v>7.6</v>
      </c>
      <c r="H22" s="14">
        <f t="shared" si="1"/>
        <v>7.5</v>
      </c>
      <c r="I22" s="15">
        <v>2.5</v>
      </c>
      <c r="J22" s="19">
        <f t="shared" si="2"/>
        <v>1.75</v>
      </c>
      <c r="K22" s="15">
        <v>9.1</v>
      </c>
      <c r="L22" s="20">
        <f t="shared" si="3"/>
        <v>2.73</v>
      </c>
      <c r="M22" s="20">
        <f t="shared" si="4"/>
        <v>4.4800000000000004</v>
      </c>
      <c r="N22" s="24">
        <f t="shared" si="5"/>
        <v>11.98</v>
      </c>
      <c r="O22" s="24">
        <f t="shared" si="6"/>
        <v>5.99</v>
      </c>
      <c r="P22" s="25">
        <f t="shared" si="7"/>
        <v>6</v>
      </c>
      <c r="Q22" s="6" t="str">
        <f t="shared" si="8"/>
        <v>Sim</v>
      </c>
    </row>
    <row r="23" spans="1:17" x14ac:dyDescent="0.25">
      <c r="A23" s="26">
        <v>200782413029</v>
      </c>
      <c r="B23" s="4" t="s">
        <v>38</v>
      </c>
      <c r="C23" s="7">
        <v>10</v>
      </c>
      <c r="D23" s="10">
        <f t="shared" si="0"/>
        <v>4</v>
      </c>
      <c r="E23" s="7">
        <v>8</v>
      </c>
      <c r="F23" s="11">
        <f t="shared" si="9"/>
        <v>4.8</v>
      </c>
      <c r="G23" s="12">
        <f t="shared" si="10"/>
        <v>8.8000000000000007</v>
      </c>
      <c r="H23" s="14">
        <f t="shared" si="1"/>
        <v>9</v>
      </c>
      <c r="I23" s="15">
        <v>3.75</v>
      </c>
      <c r="J23" s="19">
        <f t="shared" si="2"/>
        <v>2.625</v>
      </c>
      <c r="K23" s="15">
        <v>7.8</v>
      </c>
      <c r="L23" s="20">
        <f t="shared" si="3"/>
        <v>2.34</v>
      </c>
      <c r="M23" s="20">
        <f t="shared" si="4"/>
        <v>4.9649999999999999</v>
      </c>
      <c r="N23" s="24">
        <f t="shared" si="5"/>
        <v>13.965</v>
      </c>
      <c r="O23" s="24">
        <f t="shared" si="6"/>
        <v>6.9824999999999999</v>
      </c>
      <c r="P23" s="25">
        <f t="shared" si="7"/>
        <v>7</v>
      </c>
      <c r="Q23" s="6" t="str">
        <f t="shared" si="8"/>
        <v>Sim</v>
      </c>
    </row>
    <row r="24" spans="1:17" x14ac:dyDescent="0.25">
      <c r="A24" s="26">
        <v>200782413009</v>
      </c>
      <c r="B24" s="4" t="s">
        <v>39</v>
      </c>
      <c r="C24" s="7">
        <v>10</v>
      </c>
      <c r="D24" s="10">
        <f t="shared" si="0"/>
        <v>4</v>
      </c>
      <c r="E24" s="7">
        <v>8</v>
      </c>
      <c r="F24" s="11">
        <f t="shared" si="9"/>
        <v>4.8</v>
      </c>
      <c r="G24" s="12">
        <f t="shared" si="10"/>
        <v>8.8000000000000007</v>
      </c>
      <c r="H24" s="14">
        <f t="shared" si="1"/>
        <v>9</v>
      </c>
      <c r="I24" s="15">
        <v>9.5</v>
      </c>
      <c r="J24" s="19">
        <f t="shared" si="2"/>
        <v>6.6499999999999995</v>
      </c>
      <c r="K24" s="15">
        <v>8.8000000000000007</v>
      </c>
      <c r="L24" s="20">
        <f t="shared" si="3"/>
        <v>2.64</v>
      </c>
      <c r="M24" s="20">
        <f t="shared" si="4"/>
        <v>9.2899999999999991</v>
      </c>
      <c r="N24" s="24">
        <f t="shared" si="5"/>
        <v>18.29</v>
      </c>
      <c r="O24" s="24">
        <f t="shared" si="6"/>
        <v>9.1449999999999996</v>
      </c>
      <c r="P24" s="25">
        <f>MROUND(O24, 9.5)</f>
        <v>9.5</v>
      </c>
      <c r="Q24" s="6" t="str">
        <f t="shared" si="8"/>
        <v>Sim</v>
      </c>
    </row>
    <row r="25" spans="1:17" x14ac:dyDescent="0.25">
      <c r="A25" s="26">
        <v>200782413004</v>
      </c>
      <c r="B25" s="4" t="s">
        <v>40</v>
      </c>
      <c r="C25" s="7">
        <v>10</v>
      </c>
      <c r="D25" s="10">
        <f t="shared" si="0"/>
        <v>4</v>
      </c>
      <c r="E25" s="7">
        <v>9</v>
      </c>
      <c r="F25" s="11">
        <f t="shared" si="9"/>
        <v>5.3999999999999995</v>
      </c>
      <c r="G25" s="12">
        <f t="shared" si="10"/>
        <v>9.3999999999999986</v>
      </c>
      <c r="H25" s="14">
        <f t="shared" si="1"/>
        <v>9.5</v>
      </c>
      <c r="I25" s="15">
        <v>5</v>
      </c>
      <c r="J25" s="19">
        <f t="shared" si="2"/>
        <v>3.5</v>
      </c>
      <c r="K25" s="15">
        <v>9.1</v>
      </c>
      <c r="L25" s="20">
        <f t="shared" si="3"/>
        <v>2.73</v>
      </c>
      <c r="M25" s="20">
        <f t="shared" si="4"/>
        <v>6.23</v>
      </c>
      <c r="N25" s="24">
        <f t="shared" si="5"/>
        <v>15.73</v>
      </c>
      <c r="O25" s="24">
        <f t="shared" si="6"/>
        <v>7.8650000000000002</v>
      </c>
      <c r="P25" s="25">
        <f t="shared" si="7"/>
        <v>8</v>
      </c>
      <c r="Q25" s="6" t="str">
        <f t="shared" si="8"/>
        <v>Sim</v>
      </c>
    </row>
    <row r="26" spans="1:17" x14ac:dyDescent="0.25">
      <c r="A26" s="26">
        <v>200782413017</v>
      </c>
      <c r="B26" s="4" t="s">
        <v>41</v>
      </c>
      <c r="C26" s="7">
        <v>10</v>
      </c>
      <c r="D26" s="10">
        <f t="shared" si="0"/>
        <v>4</v>
      </c>
      <c r="E26" s="7">
        <v>10</v>
      </c>
      <c r="F26" s="11">
        <f t="shared" si="9"/>
        <v>6</v>
      </c>
      <c r="G26" s="12">
        <f t="shared" si="10"/>
        <v>10</v>
      </c>
      <c r="H26" s="14">
        <f t="shared" si="1"/>
        <v>10</v>
      </c>
      <c r="I26" s="15">
        <v>8</v>
      </c>
      <c r="J26" s="19">
        <f t="shared" si="2"/>
        <v>5.6</v>
      </c>
      <c r="K26" s="15">
        <v>4</v>
      </c>
      <c r="L26" s="20">
        <f t="shared" si="3"/>
        <v>1.2</v>
      </c>
      <c r="M26" s="20">
        <f t="shared" si="4"/>
        <v>6.8</v>
      </c>
      <c r="N26" s="24">
        <f t="shared" si="5"/>
        <v>16.8</v>
      </c>
      <c r="O26" s="24">
        <f t="shared" si="6"/>
        <v>8.4</v>
      </c>
      <c r="P26" s="25">
        <f t="shared" si="7"/>
        <v>8.5</v>
      </c>
      <c r="Q26" s="6" t="str">
        <f t="shared" si="8"/>
        <v>Sim</v>
      </c>
    </row>
    <row r="27" spans="1:17" x14ac:dyDescent="0.25">
      <c r="A27" s="26">
        <v>200782413020</v>
      </c>
      <c r="B27" s="4" t="s">
        <v>42</v>
      </c>
      <c r="C27" s="7">
        <v>10</v>
      </c>
      <c r="D27" s="10">
        <f t="shared" si="0"/>
        <v>4</v>
      </c>
      <c r="E27" s="7">
        <v>0</v>
      </c>
      <c r="F27" s="11">
        <f t="shared" si="9"/>
        <v>0</v>
      </c>
      <c r="G27" s="12">
        <f t="shared" si="10"/>
        <v>4</v>
      </c>
      <c r="H27" s="14">
        <f t="shared" si="1"/>
        <v>4</v>
      </c>
      <c r="I27" s="15">
        <v>4.4000000000000004</v>
      </c>
      <c r="J27" s="19">
        <f t="shared" si="2"/>
        <v>3.08</v>
      </c>
      <c r="K27" s="15">
        <v>8.1</v>
      </c>
      <c r="L27" s="20">
        <f t="shared" si="3"/>
        <v>2.4299999999999997</v>
      </c>
      <c r="M27" s="20">
        <f t="shared" si="4"/>
        <v>5.51</v>
      </c>
      <c r="N27" s="24">
        <f t="shared" si="5"/>
        <v>9.51</v>
      </c>
      <c r="O27" s="24">
        <f t="shared" si="6"/>
        <v>4.7549999999999999</v>
      </c>
      <c r="P27" s="25">
        <f>MROUND(O27, 4.5)</f>
        <v>4.5</v>
      </c>
      <c r="Q27" s="6" t="str">
        <f t="shared" si="8"/>
        <v>Não</v>
      </c>
    </row>
    <row r="28" spans="1:17" x14ac:dyDescent="0.25">
      <c r="A28" s="26">
        <v>200782413038</v>
      </c>
      <c r="B28" s="4" t="s">
        <v>43</v>
      </c>
      <c r="C28" s="7">
        <v>7</v>
      </c>
      <c r="D28" s="10">
        <f t="shared" si="0"/>
        <v>2.8000000000000003</v>
      </c>
      <c r="E28" s="7">
        <v>4</v>
      </c>
      <c r="F28" s="11">
        <f t="shared" si="9"/>
        <v>2.4</v>
      </c>
      <c r="G28" s="12">
        <f t="shared" si="10"/>
        <v>5.2</v>
      </c>
      <c r="H28" s="14">
        <f t="shared" si="1"/>
        <v>5</v>
      </c>
      <c r="I28" s="15"/>
      <c r="J28" s="19">
        <f t="shared" si="2"/>
        <v>0</v>
      </c>
      <c r="K28" s="15">
        <v>1</v>
      </c>
      <c r="L28" s="20">
        <f t="shared" si="3"/>
        <v>0.3</v>
      </c>
      <c r="M28" s="20">
        <f t="shared" si="4"/>
        <v>0.3</v>
      </c>
      <c r="N28" s="24">
        <f t="shared" si="5"/>
        <v>5.3</v>
      </c>
      <c r="O28" s="24">
        <f t="shared" si="6"/>
        <v>2.65</v>
      </c>
      <c r="P28" s="25">
        <f t="shared" si="7"/>
        <v>2.5</v>
      </c>
      <c r="Q28" s="6" t="str">
        <f t="shared" si="8"/>
        <v>Não</v>
      </c>
    </row>
    <row r="29" spans="1:17" x14ac:dyDescent="0.25">
      <c r="A29" s="26">
        <v>200782413019</v>
      </c>
      <c r="B29" s="4" t="s">
        <v>44</v>
      </c>
      <c r="C29" s="7">
        <v>10</v>
      </c>
      <c r="D29" s="10">
        <f t="shared" si="0"/>
        <v>4</v>
      </c>
      <c r="E29" s="7">
        <v>7</v>
      </c>
      <c r="F29" s="11">
        <f t="shared" si="9"/>
        <v>4.2</v>
      </c>
      <c r="G29" s="12">
        <f t="shared" si="10"/>
        <v>8.1999999999999993</v>
      </c>
      <c r="H29" s="14">
        <f t="shared" si="1"/>
        <v>8</v>
      </c>
      <c r="I29" s="15">
        <v>4.4000000000000004</v>
      </c>
      <c r="J29" s="19">
        <f t="shared" si="2"/>
        <v>3.08</v>
      </c>
      <c r="K29" s="15">
        <v>8.8000000000000007</v>
      </c>
      <c r="L29" s="20">
        <f t="shared" si="3"/>
        <v>2.64</v>
      </c>
      <c r="M29" s="20">
        <f t="shared" si="4"/>
        <v>5.7200000000000006</v>
      </c>
      <c r="N29" s="24">
        <f t="shared" si="5"/>
        <v>13.72</v>
      </c>
      <c r="O29" s="24">
        <f t="shared" si="6"/>
        <v>6.86</v>
      </c>
      <c r="P29" s="25">
        <f t="shared" si="7"/>
        <v>7</v>
      </c>
      <c r="Q29" s="6" t="str">
        <f t="shared" si="8"/>
        <v>Sim</v>
      </c>
    </row>
    <row r="30" spans="1:17" x14ac:dyDescent="0.25">
      <c r="A30" s="26">
        <v>200782413023</v>
      </c>
      <c r="B30" s="4" t="s">
        <v>45</v>
      </c>
      <c r="C30" s="7">
        <v>10</v>
      </c>
      <c r="D30" s="10">
        <f t="shared" si="0"/>
        <v>4</v>
      </c>
      <c r="E30" s="7">
        <v>8</v>
      </c>
      <c r="F30" s="11">
        <f t="shared" si="9"/>
        <v>4.8</v>
      </c>
      <c r="G30" s="12">
        <f t="shared" si="10"/>
        <v>8.8000000000000007</v>
      </c>
      <c r="H30" s="14">
        <f t="shared" si="1"/>
        <v>9</v>
      </c>
      <c r="I30" s="15">
        <v>2.5</v>
      </c>
      <c r="J30" s="19">
        <f t="shared" si="2"/>
        <v>1.75</v>
      </c>
      <c r="K30" s="15">
        <v>6.8</v>
      </c>
      <c r="L30" s="20">
        <f t="shared" si="3"/>
        <v>2.04</v>
      </c>
      <c r="M30" s="20">
        <f t="shared" si="4"/>
        <v>3.79</v>
      </c>
      <c r="N30" s="24">
        <f t="shared" si="5"/>
        <v>12.79</v>
      </c>
      <c r="O30" s="24">
        <f t="shared" si="6"/>
        <v>6.3949999999999996</v>
      </c>
      <c r="P30" s="25">
        <f t="shared" si="7"/>
        <v>6.5</v>
      </c>
      <c r="Q30" s="6" t="str">
        <f t="shared" si="8"/>
        <v>Sim</v>
      </c>
    </row>
    <row r="31" spans="1:17" x14ac:dyDescent="0.25">
      <c r="A31" s="26">
        <v>200782413003</v>
      </c>
      <c r="B31" s="4" t="s">
        <v>46</v>
      </c>
      <c r="C31" s="7">
        <v>10</v>
      </c>
      <c r="D31" s="10">
        <f t="shared" si="0"/>
        <v>4</v>
      </c>
      <c r="E31" s="7">
        <v>7</v>
      </c>
      <c r="F31" s="11">
        <f t="shared" si="9"/>
        <v>4.2</v>
      </c>
      <c r="G31" s="12">
        <f t="shared" si="10"/>
        <v>8.1999999999999993</v>
      </c>
      <c r="H31" s="14">
        <f t="shared" si="1"/>
        <v>8</v>
      </c>
      <c r="I31" s="15">
        <v>2.5</v>
      </c>
      <c r="J31" s="19">
        <f t="shared" si="2"/>
        <v>1.75</v>
      </c>
      <c r="K31" s="15">
        <v>6.6</v>
      </c>
      <c r="L31" s="20">
        <f t="shared" si="3"/>
        <v>1.9799999999999998</v>
      </c>
      <c r="M31" s="20">
        <f t="shared" si="4"/>
        <v>3.7299999999999995</v>
      </c>
      <c r="N31" s="24">
        <f t="shared" si="5"/>
        <v>11.73</v>
      </c>
      <c r="O31" s="24">
        <f t="shared" si="6"/>
        <v>5.8650000000000002</v>
      </c>
      <c r="P31" s="25">
        <f t="shared" si="7"/>
        <v>6</v>
      </c>
      <c r="Q31" s="6" t="str">
        <f t="shared" si="8"/>
        <v>Sim</v>
      </c>
    </row>
    <row r="32" spans="1:17" x14ac:dyDescent="0.25">
      <c r="A32" s="26">
        <v>200782413047</v>
      </c>
      <c r="B32" s="4" t="s">
        <v>47</v>
      </c>
      <c r="C32" s="7">
        <v>10</v>
      </c>
      <c r="D32" s="10">
        <f t="shared" si="0"/>
        <v>4</v>
      </c>
      <c r="E32" s="7">
        <v>9</v>
      </c>
      <c r="F32" s="11">
        <f t="shared" si="9"/>
        <v>5.3999999999999995</v>
      </c>
      <c r="G32" s="12">
        <f t="shared" si="10"/>
        <v>9.3999999999999986</v>
      </c>
      <c r="H32" s="14">
        <f t="shared" si="1"/>
        <v>9.5</v>
      </c>
      <c r="I32" s="15">
        <v>3.75</v>
      </c>
      <c r="J32" s="19">
        <f t="shared" si="2"/>
        <v>2.625</v>
      </c>
      <c r="K32" s="15">
        <v>7.2</v>
      </c>
      <c r="L32" s="20">
        <f t="shared" si="3"/>
        <v>2.16</v>
      </c>
      <c r="M32" s="20">
        <f t="shared" si="4"/>
        <v>4.7850000000000001</v>
      </c>
      <c r="N32" s="24">
        <f t="shared" si="5"/>
        <v>14.285</v>
      </c>
      <c r="O32" s="24">
        <f t="shared" si="6"/>
        <v>7.1425000000000001</v>
      </c>
      <c r="P32" s="25">
        <f t="shared" si="7"/>
        <v>7</v>
      </c>
      <c r="Q32" s="6" t="str">
        <f t="shared" si="8"/>
        <v>Sim</v>
      </c>
    </row>
    <row r="33" spans="1:17" x14ac:dyDescent="0.25">
      <c r="A33" s="26">
        <v>200782413016</v>
      </c>
      <c r="B33" s="4" t="s">
        <v>48</v>
      </c>
      <c r="C33" s="7">
        <v>10</v>
      </c>
      <c r="D33" s="10">
        <f t="shared" si="0"/>
        <v>4</v>
      </c>
      <c r="E33" s="7">
        <v>6</v>
      </c>
      <c r="F33" s="11">
        <f t="shared" si="9"/>
        <v>3.5999999999999996</v>
      </c>
      <c r="G33" s="12">
        <f t="shared" si="10"/>
        <v>7.6</v>
      </c>
      <c r="H33" s="14">
        <f t="shared" si="1"/>
        <v>7.5</v>
      </c>
      <c r="I33" s="15">
        <v>3.75</v>
      </c>
      <c r="J33" s="19">
        <f t="shared" si="2"/>
        <v>2.625</v>
      </c>
      <c r="K33" s="15">
        <v>4</v>
      </c>
      <c r="L33" s="20">
        <f t="shared" si="3"/>
        <v>1.2</v>
      </c>
      <c r="M33" s="20">
        <f t="shared" si="4"/>
        <v>3.8250000000000002</v>
      </c>
      <c r="N33" s="24">
        <f t="shared" si="5"/>
        <v>11.324999999999999</v>
      </c>
      <c r="O33" s="24">
        <f t="shared" si="6"/>
        <v>5.6624999999999996</v>
      </c>
      <c r="P33" s="25">
        <f t="shared" si="7"/>
        <v>5.5</v>
      </c>
      <c r="Q33" s="6" t="str">
        <f t="shared" si="8"/>
        <v>Não</v>
      </c>
    </row>
    <row r="34" spans="1:17" x14ac:dyDescent="0.25">
      <c r="A34" s="26">
        <v>200782413012</v>
      </c>
      <c r="B34" s="4" t="s">
        <v>49</v>
      </c>
      <c r="C34" s="7">
        <v>10</v>
      </c>
      <c r="D34" s="10">
        <f t="shared" si="0"/>
        <v>4</v>
      </c>
      <c r="E34" s="7">
        <v>7</v>
      </c>
      <c r="F34" s="11">
        <f t="shared" si="9"/>
        <v>4.2</v>
      </c>
      <c r="G34" s="12">
        <f t="shared" si="10"/>
        <v>8.1999999999999993</v>
      </c>
      <c r="H34" s="14">
        <f t="shared" si="1"/>
        <v>8</v>
      </c>
      <c r="I34" s="15">
        <v>3.75</v>
      </c>
      <c r="J34" s="19">
        <f t="shared" si="2"/>
        <v>2.625</v>
      </c>
      <c r="K34" s="15">
        <v>6.2</v>
      </c>
      <c r="L34" s="20">
        <f t="shared" si="3"/>
        <v>1.8599999999999999</v>
      </c>
      <c r="M34" s="20">
        <f t="shared" si="4"/>
        <v>4.4849999999999994</v>
      </c>
      <c r="N34" s="24">
        <f t="shared" si="5"/>
        <v>12.484999999999999</v>
      </c>
      <c r="O34" s="24">
        <f t="shared" si="6"/>
        <v>6.2424999999999997</v>
      </c>
      <c r="P34" s="25">
        <f>MROUND(O34, 6.5)</f>
        <v>6.5</v>
      </c>
      <c r="Q34" s="6" t="str">
        <f t="shared" si="8"/>
        <v>Sim</v>
      </c>
    </row>
    <row r="35" spans="1:17" x14ac:dyDescent="0.25">
      <c r="A35" s="26">
        <v>200782413026</v>
      </c>
      <c r="B35" s="4" t="s">
        <v>50</v>
      </c>
      <c r="C35" s="7">
        <v>10</v>
      </c>
      <c r="D35" s="10">
        <f t="shared" si="0"/>
        <v>4</v>
      </c>
      <c r="E35" s="7">
        <v>9</v>
      </c>
      <c r="F35" s="11">
        <f t="shared" si="9"/>
        <v>5.3999999999999995</v>
      </c>
      <c r="G35" s="12">
        <f t="shared" si="10"/>
        <v>9.3999999999999986</v>
      </c>
      <c r="H35" s="14">
        <f t="shared" si="1"/>
        <v>9.5</v>
      </c>
      <c r="I35" s="15">
        <v>4.4000000000000004</v>
      </c>
      <c r="J35" s="19">
        <f t="shared" si="2"/>
        <v>3.08</v>
      </c>
      <c r="K35" s="15">
        <v>7.6</v>
      </c>
      <c r="L35" s="20">
        <f t="shared" si="3"/>
        <v>2.2799999999999998</v>
      </c>
      <c r="M35" s="20">
        <f t="shared" si="4"/>
        <v>5.3599999999999994</v>
      </c>
      <c r="N35" s="24">
        <f t="shared" si="5"/>
        <v>14.86</v>
      </c>
      <c r="O35" s="24">
        <f t="shared" si="6"/>
        <v>7.43</v>
      </c>
      <c r="P35" s="25">
        <f t="shared" si="7"/>
        <v>7.5</v>
      </c>
      <c r="Q35" s="6" t="str">
        <f t="shared" si="8"/>
        <v>Sim</v>
      </c>
    </row>
    <row r="36" spans="1:17" x14ac:dyDescent="0.25">
      <c r="A36" s="26">
        <v>200782413036</v>
      </c>
      <c r="B36" s="4" t="s">
        <v>51</v>
      </c>
      <c r="C36" s="7">
        <v>10</v>
      </c>
      <c r="D36" s="10">
        <f t="shared" si="0"/>
        <v>4</v>
      </c>
      <c r="E36" s="7">
        <v>4</v>
      </c>
      <c r="F36" s="11">
        <f t="shared" si="9"/>
        <v>2.4</v>
      </c>
      <c r="G36" s="12">
        <f t="shared" si="10"/>
        <v>6.4</v>
      </c>
      <c r="H36" s="14">
        <f t="shared" si="1"/>
        <v>6.5</v>
      </c>
      <c r="I36" s="15">
        <v>4.5</v>
      </c>
      <c r="J36" s="19">
        <f t="shared" si="2"/>
        <v>3.15</v>
      </c>
      <c r="K36" s="15">
        <v>6.1</v>
      </c>
      <c r="L36" s="20">
        <f t="shared" si="3"/>
        <v>1.8299999999999998</v>
      </c>
      <c r="M36" s="20">
        <f t="shared" si="4"/>
        <v>4.9799999999999995</v>
      </c>
      <c r="N36" s="24">
        <f t="shared" si="5"/>
        <v>11.48</v>
      </c>
      <c r="O36" s="24">
        <f t="shared" si="6"/>
        <v>5.74</v>
      </c>
      <c r="P36" s="25">
        <f>MROUND(O36, 6)</f>
        <v>6</v>
      </c>
      <c r="Q36" s="6" t="str">
        <f t="shared" si="8"/>
        <v>Sim</v>
      </c>
    </row>
    <row r="37" spans="1:17" x14ac:dyDescent="0.25">
      <c r="A37" s="26">
        <v>200782413010</v>
      </c>
      <c r="B37" s="4" t="s">
        <v>54</v>
      </c>
      <c r="C37" s="7">
        <v>10</v>
      </c>
      <c r="D37" s="10">
        <f t="shared" si="0"/>
        <v>4</v>
      </c>
      <c r="E37" s="7">
        <v>6</v>
      </c>
      <c r="F37" s="11">
        <f t="shared" si="9"/>
        <v>3.5999999999999996</v>
      </c>
      <c r="G37" s="12">
        <f t="shared" si="10"/>
        <v>7.6</v>
      </c>
      <c r="H37" s="14">
        <f t="shared" si="1"/>
        <v>7.5</v>
      </c>
      <c r="I37" s="15">
        <v>1.5</v>
      </c>
      <c r="J37" s="19">
        <f t="shared" si="2"/>
        <v>1.0499999999999998</v>
      </c>
      <c r="K37" s="15">
        <v>4</v>
      </c>
      <c r="L37" s="20">
        <f t="shared" si="3"/>
        <v>1.2</v>
      </c>
      <c r="M37" s="20">
        <f t="shared" si="4"/>
        <v>2.25</v>
      </c>
      <c r="N37" s="24">
        <f t="shared" si="5"/>
        <v>9.75</v>
      </c>
      <c r="O37" s="24">
        <f t="shared" si="6"/>
        <v>4.875</v>
      </c>
      <c r="P37" s="25">
        <f t="shared" si="7"/>
        <v>5</v>
      </c>
      <c r="Q37" s="6" t="str">
        <f t="shared" si="8"/>
        <v>Não</v>
      </c>
    </row>
    <row r="38" spans="1:17" x14ac:dyDescent="0.25">
      <c r="A38" s="26">
        <v>200782413013</v>
      </c>
      <c r="B38" s="4" t="s">
        <v>52</v>
      </c>
      <c r="C38" s="7">
        <v>10</v>
      </c>
      <c r="D38" s="10">
        <f t="shared" si="0"/>
        <v>4</v>
      </c>
      <c r="E38" s="7">
        <v>8</v>
      </c>
      <c r="F38" s="11">
        <f t="shared" si="9"/>
        <v>4.8</v>
      </c>
      <c r="G38" s="12">
        <f t="shared" si="10"/>
        <v>8.8000000000000007</v>
      </c>
      <c r="H38" s="14">
        <f t="shared" si="1"/>
        <v>9</v>
      </c>
      <c r="I38" s="15">
        <v>1.8</v>
      </c>
      <c r="J38" s="19">
        <f t="shared" si="2"/>
        <v>1.26</v>
      </c>
      <c r="K38" s="15">
        <v>8.1999999999999993</v>
      </c>
      <c r="L38" s="20">
        <f t="shared" si="3"/>
        <v>2.4599999999999995</v>
      </c>
      <c r="M38" s="20">
        <f t="shared" si="4"/>
        <v>3.7199999999999998</v>
      </c>
      <c r="N38" s="24">
        <f t="shared" si="5"/>
        <v>12.719999999999999</v>
      </c>
      <c r="O38" s="24">
        <f t="shared" si="6"/>
        <v>6.3599999999999994</v>
      </c>
      <c r="P38" s="25">
        <f t="shared" si="7"/>
        <v>6.5</v>
      </c>
      <c r="Q38" s="6" t="str">
        <f t="shared" si="8"/>
        <v>Sim</v>
      </c>
    </row>
    <row r="39" spans="1:17" x14ac:dyDescent="0.25">
      <c r="A39" s="26">
        <v>200782413046</v>
      </c>
      <c r="B39" s="4" t="s">
        <v>53</v>
      </c>
      <c r="C39" s="7">
        <v>7</v>
      </c>
      <c r="D39" s="10">
        <f t="shared" si="0"/>
        <v>2.8000000000000003</v>
      </c>
      <c r="E39" s="7"/>
      <c r="F39" s="11">
        <f t="shared" si="9"/>
        <v>0</v>
      </c>
      <c r="G39" s="12">
        <f t="shared" si="10"/>
        <v>2.8000000000000003</v>
      </c>
      <c r="H39" s="14">
        <f>MROUND(G39, 0.4)</f>
        <v>2.8000000000000003</v>
      </c>
      <c r="I39" s="15">
        <v>5</v>
      </c>
      <c r="J39" s="19">
        <f t="shared" si="2"/>
        <v>3.5</v>
      </c>
      <c r="K39" s="15">
        <v>7.8</v>
      </c>
      <c r="L39" s="20">
        <f t="shared" si="3"/>
        <v>2.34</v>
      </c>
      <c r="M39" s="20">
        <f t="shared" si="4"/>
        <v>5.84</v>
      </c>
      <c r="N39" s="24">
        <f t="shared" si="5"/>
        <v>8.64</v>
      </c>
      <c r="O39" s="24">
        <f t="shared" si="6"/>
        <v>4.32</v>
      </c>
      <c r="P39" s="25">
        <f t="shared" si="7"/>
        <v>4.5</v>
      </c>
      <c r="Q39" s="6" t="str">
        <f t="shared" si="8"/>
        <v>Não</v>
      </c>
    </row>
  </sheetData>
  <phoneticPr fontId="2" type="noConversion"/>
  <conditionalFormatting sqref="Q2:Q39">
    <cfRule type="containsText" dxfId="2" priority="2" operator="containsText" text="Não">
      <formula>NOT(ISERROR(SEARCH("Não",Q2)))</formula>
    </cfRule>
    <cfRule type="containsText" dxfId="3" priority="1" operator="containsText" text="Sim">
      <formula>NOT(ISERROR(SEARCH("Sim",Q2)))</formula>
    </cfRule>
  </conditionalFormatting>
  <pageMargins left="0.511811024" right="0.511811024" top="0.78740157499999996" bottom="0.78740157499999996" header="0.31496062000000002" footer="0.31496062000000002"/>
  <ignoredErrors>
    <ignoredError sqref="G2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Silva</dc:creator>
  <cp:lastModifiedBy>Victor Silva</cp:lastModifiedBy>
  <dcterms:created xsi:type="dcterms:W3CDTF">2024-06-22T18:54:23Z</dcterms:created>
  <dcterms:modified xsi:type="dcterms:W3CDTF">2024-06-25T03:27:04Z</dcterms:modified>
</cp:coreProperties>
</file>