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55\Desktop\"/>
    </mc:Choice>
  </mc:AlternateContent>
  <xr:revisionPtr revIDLastSave="0" documentId="8_{A6023A71-403D-4251-89DC-3C02602B6B1A}" xr6:coauthVersionLast="47" xr6:coauthVersionMax="47" xr10:uidLastSave="{00000000-0000-0000-0000-000000000000}"/>
  <bookViews>
    <workbookView xWindow="-120" yWindow="-120" windowWidth="29040" windowHeight="15720" xr2:uid="{0B562C25-A72F-46CF-8788-62C14338B0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6" i="2" s="1"/>
  <c r="E5" i="2"/>
  <c r="E6" i="2" s="1"/>
  <c r="F5" i="2"/>
  <c r="F7" i="2" s="1"/>
  <c r="G5" i="2"/>
  <c r="G7" i="2" s="1"/>
  <c r="H5" i="2"/>
  <c r="H7" i="2" s="1"/>
  <c r="I5" i="2"/>
  <c r="I6" i="2" s="1"/>
  <c r="J5" i="2"/>
  <c r="J6" i="2" s="1"/>
  <c r="K5" i="2"/>
  <c r="K6" i="2" s="1"/>
  <c r="L5" i="2"/>
  <c r="L7" i="2" s="1"/>
  <c r="M5" i="2"/>
  <c r="C5" i="2"/>
  <c r="C7" i="2" s="1"/>
  <c r="F5" i="1"/>
  <c r="G5" i="1"/>
  <c r="H5" i="1"/>
  <c r="I5" i="1"/>
  <c r="J5" i="1" s="1"/>
  <c r="K5" i="1" s="1"/>
  <c r="L5" i="1" s="1"/>
  <c r="M5" i="1" s="1"/>
  <c r="N5" i="1" s="1"/>
  <c r="O5" i="1" s="1"/>
  <c r="E4" i="1"/>
  <c r="E6" i="1" s="1"/>
  <c r="E5" i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C15" i="1"/>
  <c r="D6" i="1"/>
  <c r="D12" i="1" s="1"/>
  <c r="D11" i="1" l="1"/>
  <c r="D10" i="1"/>
  <c r="D9" i="1"/>
  <c r="D14" i="1"/>
  <c r="D13" i="1"/>
  <c r="J7" i="2"/>
  <c r="D7" i="2"/>
  <c r="K7" i="2"/>
  <c r="I7" i="2"/>
  <c r="E7" i="2"/>
  <c r="H6" i="2"/>
  <c r="G6" i="2"/>
  <c r="F6" i="2"/>
  <c r="C6" i="2"/>
  <c r="F4" i="1"/>
  <c r="G4" i="1" s="1"/>
  <c r="H4" i="1" s="1"/>
  <c r="I4" i="1" s="1"/>
  <c r="J4" i="1" s="1"/>
  <c r="K4" i="1" s="1"/>
  <c r="L4" i="1" s="1"/>
  <c r="M4" i="1" s="1"/>
  <c r="N4" i="1" s="1"/>
  <c r="O4" i="1" s="1"/>
  <c r="F6" i="1"/>
  <c r="F12" i="1" s="1"/>
  <c r="E11" i="1"/>
  <c r="E10" i="1"/>
  <c r="E14" i="1"/>
  <c r="E13" i="1"/>
  <c r="E12" i="1"/>
  <c r="E9" i="1"/>
  <c r="F14" i="1" l="1"/>
  <c r="D15" i="1"/>
  <c r="D17" i="1" s="1"/>
  <c r="D18" i="1" s="1"/>
  <c r="N7" i="2"/>
  <c r="O7" i="2" s="1"/>
  <c r="P7" i="2" s="1"/>
  <c r="Q7" i="2" s="1"/>
  <c r="N6" i="2"/>
  <c r="O6" i="2" s="1"/>
  <c r="P6" i="2" s="1"/>
  <c r="Q6" i="2" s="1"/>
  <c r="F13" i="2" s="1"/>
  <c r="G6" i="1"/>
  <c r="F11" i="1"/>
  <c r="F10" i="1"/>
  <c r="F13" i="1"/>
  <c r="F9" i="1"/>
  <c r="E15" i="1"/>
  <c r="E17" i="1" s="1"/>
  <c r="E18" i="1" s="1"/>
  <c r="F15" i="1" l="1"/>
  <c r="F17" i="1" s="1"/>
  <c r="F18" i="1"/>
  <c r="G10" i="1"/>
  <c r="G14" i="1"/>
  <c r="G9" i="1"/>
  <c r="G11" i="1"/>
  <c r="G13" i="1"/>
  <c r="G12" i="1"/>
  <c r="G15" i="1" s="1"/>
  <c r="G17" i="1" s="1"/>
  <c r="H6" i="1"/>
  <c r="G18" i="1" l="1"/>
  <c r="H10" i="1"/>
  <c r="H14" i="1"/>
  <c r="H11" i="1"/>
  <c r="H12" i="1"/>
  <c r="H9" i="1"/>
  <c r="H13" i="1"/>
  <c r="I6" i="1"/>
  <c r="I12" i="1" l="1"/>
  <c r="I14" i="1"/>
  <c r="I13" i="1"/>
  <c r="I9" i="1"/>
  <c r="I11" i="1"/>
  <c r="I10" i="1"/>
  <c r="J6" i="1"/>
  <c r="H15" i="1"/>
  <c r="H17" i="1" s="1"/>
  <c r="H18" i="1" s="1"/>
  <c r="K6" i="1" l="1"/>
  <c r="J10" i="1"/>
  <c r="J12" i="1"/>
  <c r="J9" i="1"/>
  <c r="J14" i="1"/>
  <c r="J13" i="1"/>
  <c r="J11" i="1"/>
  <c r="I15" i="1"/>
  <c r="I17" i="1" s="1"/>
  <c r="I18" i="1" s="1"/>
  <c r="J15" i="1" l="1"/>
  <c r="J17" i="1" s="1"/>
  <c r="J18" i="1" s="1"/>
  <c r="L6" i="1"/>
  <c r="K10" i="1"/>
  <c r="K13" i="1"/>
  <c r="K14" i="1"/>
  <c r="K11" i="1"/>
  <c r="K12" i="1"/>
  <c r="K9" i="1"/>
  <c r="M6" i="1" l="1"/>
  <c r="L11" i="1"/>
  <c r="L12" i="1"/>
  <c r="L14" i="1"/>
  <c r="L13" i="1"/>
  <c r="L10" i="1"/>
  <c r="L9" i="1"/>
  <c r="L15" i="1" s="1"/>
  <c r="L17" i="1" s="1"/>
  <c r="K15" i="1"/>
  <c r="K17" i="1" s="1"/>
  <c r="K18" i="1" s="1"/>
  <c r="L18" i="1" l="1"/>
  <c r="M12" i="1"/>
  <c r="M11" i="1"/>
  <c r="M13" i="1"/>
  <c r="M10" i="1"/>
  <c r="M14" i="1"/>
  <c r="M9" i="1"/>
  <c r="M15" i="1" s="1"/>
  <c r="M17" i="1" s="1"/>
  <c r="N6" i="1"/>
  <c r="O6" i="1"/>
  <c r="N9" i="1" l="1"/>
  <c r="N12" i="1"/>
  <c r="N13" i="1"/>
  <c r="N14" i="1"/>
  <c r="N10" i="1"/>
  <c r="N11" i="1"/>
  <c r="O14" i="1"/>
  <c r="O9" i="1"/>
  <c r="O15" i="1" s="1"/>
  <c r="O17" i="1" s="1"/>
  <c r="O12" i="1"/>
  <c r="O13" i="1"/>
  <c r="O10" i="1"/>
  <c r="O11" i="1"/>
  <c r="M18" i="1"/>
  <c r="N15" i="1" l="1"/>
  <c r="N17" i="1" s="1"/>
  <c r="N18" i="1" s="1"/>
  <c r="O18" i="1" s="1"/>
</calcChain>
</file>

<file path=xl/sharedStrings.xml><?xml version="1.0" encoding="utf-8"?>
<sst xmlns="http://schemas.openxmlformats.org/spreadsheetml/2006/main" count="44" uniqueCount="42">
  <si>
    <t>RECEITAS</t>
  </si>
  <si>
    <t>Ganho 1</t>
  </si>
  <si>
    <t>Ganho 2</t>
  </si>
  <si>
    <t>Ganho 3</t>
  </si>
  <si>
    <t>DESPESAS</t>
  </si>
  <si>
    <t>%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</si>
  <si>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</si>
  <si>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</si>
  <si>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</si>
  <si>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</si>
  <si>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</si>
  <si>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</si>
  <si>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</si>
  <si>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</si>
  <si>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</si>
  <si>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</si>
  <si>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</si>
  <si>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</si>
  <si>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das Despesas</t>
  </si>
  <si>
    <t>Total de Receitas</t>
  </si>
  <si>
    <t>RESTO</t>
  </si>
  <si>
    <t>Acumulado</t>
  </si>
  <si>
    <t>Gasto 1 - Custo</t>
  </si>
  <si>
    <t>Gasto 2 - Transporte</t>
  </si>
  <si>
    <t>Gasto 3 - MKT</t>
  </si>
  <si>
    <t>Gasto 4 - Embalagens</t>
  </si>
  <si>
    <t>Gasto 5 - Aluguéis</t>
  </si>
  <si>
    <t>Gasto 6 - Pró-labore</t>
  </si>
  <si>
    <t>Cap. Inicial</t>
  </si>
  <si>
    <t>CPF</t>
  </si>
  <si>
    <t>CPF:</t>
  </si>
  <si>
    <t>00265473900</t>
  </si>
  <si>
    <t>Posição</t>
  </si>
  <si>
    <t>X1</t>
  </si>
  <si>
    <t>X2</t>
  </si>
  <si>
    <t>Resultado:</t>
  </si>
  <si>
    <t>Soma</t>
  </si>
  <si>
    <t>Resto de 11</t>
  </si>
  <si>
    <t>11 - resto</t>
  </si>
  <si>
    <t>Dígito</t>
  </si>
  <si>
    <t>Meta aumento mensal</t>
  </si>
  <si>
    <t>Verificador de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</si>
</sst>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8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0" fillId="0" borderId="8" xfId="0" applyBorder="1"/>
    <xf numFmtId="0" fontId="3" fillId="6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9" fontId="0" fillId="0" borderId="2" xfId="0" applyNumberFormat="1" applyBorder="1" applyAlignment="1">
      <alignment horizontal="center" vertical="center"/>
    </xf>
    <xf numFmtId="9" fontId="0" fillId="9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164" fontId="0" fillId="9" borderId="8" xfId="0" applyNumberFormat="1" applyFill="1" applyBorder="1" applyAlignment="1">
      <alignment vertical="center"/>
    </xf>
    <xf numFmtId="44" fontId="0" fillId="5" borderId="2" xfId="1" applyFont="1" applyFill="1" applyBorder="1" applyAlignment="1">
      <alignment vertical="center"/>
    </xf>
    <xf numFmtId="44" fontId="0" fillId="0" borderId="2" xfId="0" applyNumberFormat="1" applyBorder="1" applyAlignment="1">
      <alignment vertical="center"/>
    </xf>
    <xf numFmtId="0" fontId="3" fillId="5" borderId="7" xfId="0" applyFont="1" applyFill="1" applyBorder="1" applyAlignment="1">
      <alignment horizontal="left" vertical="center"/>
    </xf>
    <xf numFmtId="44" fontId="0" fillId="0" borderId="8" xfId="0" applyNumberFormat="1" applyBorder="1" applyAlignment="1">
      <alignment vertical="center"/>
    </xf>
    <xf numFmtId="164" fontId="0" fillId="0" borderId="11" xfId="0" applyNumberFormat="1" applyBorder="1"/>
    <xf numFmtId="9" fontId="0" fillId="10" borderId="14" xfId="0" applyNumberForma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0" fillId="10" borderId="2" xfId="0" applyFill="1" applyBorder="1"/>
    <xf numFmtId="0" fontId="0" fillId="0" borderId="8" xfId="0" applyBorder="1" applyAlignment="1">
      <alignment horizontal="center"/>
    </xf>
    <xf numFmtId="0" fontId="0" fillId="10" borderId="8" xfId="0" applyFill="1" applyBorder="1"/>
    <xf numFmtId="0" fontId="0" fillId="10" borderId="15" xfId="0" applyFill="1" applyBorder="1"/>
    <xf numFmtId="0" fontId="0" fillId="10" borderId="3" xfId="0" applyFill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49" fontId="6" fillId="0" borderId="16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3" fillId="11" borderId="1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Título" xfId="2" builtinId="1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 patternType="solid">
          <fgColor theme="9" tint="0.79998168889431442"/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7ED4-5298-41B3-8F46-B08D284CB504}">
  <dimension ref="B1:O19"/>
  <sheetViews>
    <sheetView tabSelected="1" zoomScale="110" zoomScaleNormal="110" workbookViewId="0">
      <selection activeCell="F22" sqref="F22"/>
    </sheetView>
  </sheetViews>
  <sheetFormatPr defaultColWidth="14.7109375" defaultRowHeight="22.5" customHeight="1" x14ac:dyDescent="0.25"/>
  <cols>
    <col min="1" max="1" width="6.42578125" customWidth="1"/>
    <col min="2" max="2" width="23.7109375" customWidth="1"/>
  </cols>
  <sheetData>
    <row r="1" spans="2:15" ht="22.5" customHeight="1" thickBot="1" x14ac:dyDescent="0.3"/>
    <row r="2" spans="2:15" ht="22.5" customHeight="1" x14ac:dyDescent="0.25">
      <c r="B2" s="4" t="s">
        <v>0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</row>
    <row r="3" spans="2:15" ht="22.5" customHeight="1" x14ac:dyDescent="0.25">
      <c r="B3" s="7" t="s">
        <v>1</v>
      </c>
      <c r="C3" s="17"/>
      <c r="D3" s="18">
        <v>3800</v>
      </c>
      <c r="E3" s="18">
        <f>D3+($C$19*D3)</f>
        <v>3990</v>
      </c>
      <c r="F3" s="18">
        <f>E3+($C$19*E3)</f>
        <v>4189.5</v>
      </c>
      <c r="G3" s="18">
        <f>F3+($C$19*F3)</f>
        <v>4398.9750000000004</v>
      </c>
      <c r="H3" s="18">
        <f>G3+($C$19*G3)</f>
        <v>4618.9237499999999</v>
      </c>
      <c r="I3" s="18">
        <f>H3+($C$19*H3)</f>
        <v>4849.8699374999997</v>
      </c>
      <c r="J3" s="18">
        <f>I3+($C$19*I3)</f>
        <v>5092.363434375</v>
      </c>
      <c r="K3" s="18">
        <f>J3+($C$19*J3)</f>
        <v>5346.9816060937501</v>
      </c>
      <c r="L3" s="18">
        <f>K3+($C$19*K3)</f>
        <v>5614.330686398438</v>
      </c>
      <c r="M3" s="18">
        <f>L3+($C$19*L3)</f>
        <v>5895.0472207183602</v>
      </c>
      <c r="N3" s="18">
        <f>M3+($C$19*M3)</f>
        <v>6189.7995817542778</v>
      </c>
      <c r="O3" s="26">
        <f>N3+($C$19*N3)</f>
        <v>6499.2895608419913</v>
      </c>
    </row>
    <row r="4" spans="2:15" ht="22.5" customHeight="1" x14ac:dyDescent="0.25">
      <c r="B4" s="7" t="s">
        <v>2</v>
      </c>
      <c r="C4" s="17"/>
      <c r="D4" s="18">
        <v>2400</v>
      </c>
      <c r="E4" s="18">
        <f>D4+($C$19*D4)</f>
        <v>2520</v>
      </c>
      <c r="F4" s="18">
        <f>E4+($C$19*E4)</f>
        <v>2646</v>
      </c>
      <c r="G4" s="18">
        <f>F4+($C$19*F4)</f>
        <v>2778.3</v>
      </c>
      <c r="H4" s="18">
        <f>G4+($C$19*G4)</f>
        <v>2917.2150000000001</v>
      </c>
      <c r="I4" s="18">
        <f>H4+($C$19*H4)</f>
        <v>3063.07575</v>
      </c>
      <c r="J4" s="18">
        <f>I4+($C$19*I4)</f>
        <v>3216.2295374999999</v>
      </c>
      <c r="K4" s="18">
        <f>J4+($C$19*J4)</f>
        <v>3377.041014375</v>
      </c>
      <c r="L4" s="18">
        <f>K4+($C$19*K4)</f>
        <v>3545.89306509375</v>
      </c>
      <c r="M4" s="18">
        <f>L4+($C$19*L4)</f>
        <v>3723.1877183484376</v>
      </c>
      <c r="N4" s="18">
        <f>M4+($C$19*M4)</f>
        <v>3909.3471042658593</v>
      </c>
      <c r="O4" s="26">
        <f>N4+($C$19*N4)</f>
        <v>4104.814459479152</v>
      </c>
    </row>
    <row r="5" spans="2:15" ht="22.5" customHeight="1" x14ac:dyDescent="0.25">
      <c r="B5" s="7" t="s">
        <v>3</v>
      </c>
      <c r="C5" s="17"/>
      <c r="D5" s="18">
        <v>1600</v>
      </c>
      <c r="E5" s="18">
        <f>D5+($C$19*D5)</f>
        <v>1680</v>
      </c>
      <c r="F5" s="18">
        <f>E5+($C$19*E5)</f>
        <v>1764</v>
      </c>
      <c r="G5" s="18">
        <f>F5+($C$19*F5)</f>
        <v>1852.2</v>
      </c>
      <c r="H5" s="18">
        <f>G5+($C$19*G5)</f>
        <v>1944.81</v>
      </c>
      <c r="I5" s="18">
        <f>H5+($C$19*H5)</f>
        <v>2042.0504999999998</v>
      </c>
      <c r="J5" s="18">
        <f>I5+($C$19*I5)</f>
        <v>2144.1530249999996</v>
      </c>
      <c r="K5" s="18">
        <f>J5+($C$19*J5)</f>
        <v>2251.3606762499994</v>
      </c>
      <c r="L5" s="18">
        <f>K5+($C$19*K5)</f>
        <v>2363.9287100624992</v>
      </c>
      <c r="M5" s="18">
        <f>L5+($C$19*L5)</f>
        <v>2482.1251455656243</v>
      </c>
      <c r="N5" s="18">
        <f>M5+($C$19*M5)</f>
        <v>2606.2314028439055</v>
      </c>
      <c r="O5" s="26">
        <f>N5+($C$19*N5)</f>
        <v>2736.5429729861007</v>
      </c>
    </row>
    <row r="6" spans="2:15" ht="22.5" customHeight="1" x14ac:dyDescent="0.25">
      <c r="B6" s="7" t="s">
        <v>19</v>
      </c>
      <c r="C6" s="25"/>
      <c r="D6" s="24">
        <f>SUM(D3:D5)</f>
        <v>7800</v>
      </c>
      <c r="E6" s="24">
        <f t="shared" ref="E6:O6" si="0">SUM(E3:E5)</f>
        <v>8190</v>
      </c>
      <c r="F6" s="24">
        <f t="shared" si="0"/>
        <v>8599.5</v>
      </c>
      <c r="G6" s="24">
        <f t="shared" si="0"/>
        <v>9029.4750000000004</v>
      </c>
      <c r="H6" s="24">
        <f t="shared" si="0"/>
        <v>9480.9487499999996</v>
      </c>
      <c r="I6" s="24">
        <f t="shared" si="0"/>
        <v>9954.996187499999</v>
      </c>
      <c r="J6" s="24">
        <f t="shared" si="0"/>
        <v>10452.745996874999</v>
      </c>
      <c r="K6" s="24">
        <f t="shared" si="0"/>
        <v>10975.383296718748</v>
      </c>
      <c r="L6" s="24">
        <f t="shared" si="0"/>
        <v>11524.152461554686</v>
      </c>
      <c r="M6" s="24">
        <f t="shared" si="0"/>
        <v>12100.360084632423</v>
      </c>
      <c r="N6" s="24">
        <f t="shared" si="0"/>
        <v>12705.378088864041</v>
      </c>
      <c r="O6" s="27">
        <f t="shared" si="0"/>
        <v>13340.646993307244</v>
      </c>
    </row>
    <row r="7" spans="2:15" ht="22.5" customHeight="1" x14ac:dyDescent="0.25">
      <c r="B7" s="14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2:15" ht="22.5" customHeight="1" x14ac:dyDescent="0.25">
      <c r="B8" s="9" t="s">
        <v>4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2:15" ht="22.5" customHeight="1" x14ac:dyDescent="0.25">
      <c r="B9" s="10" t="s">
        <v>22</v>
      </c>
      <c r="C9" s="22">
        <v>0.45</v>
      </c>
      <c r="D9" s="18">
        <f>D$6*$C9</f>
        <v>3510</v>
      </c>
      <c r="E9" s="18">
        <f>E$6*$C9</f>
        <v>3685.5</v>
      </c>
      <c r="F9" s="18">
        <f>F$6*$C9</f>
        <v>3869.7750000000001</v>
      </c>
      <c r="G9" s="18">
        <f>G$6*$C9</f>
        <v>4063.2637500000001</v>
      </c>
      <c r="H9" s="18">
        <f>H$6*$C9</f>
        <v>4266.4269375000003</v>
      </c>
      <c r="I9" s="18">
        <f>I$6*$C9</f>
        <v>4479.7482843749995</v>
      </c>
      <c r="J9" s="18">
        <f>J$6*$C9</f>
        <v>4703.7356985937495</v>
      </c>
      <c r="K9" s="18">
        <f>K$6*$C9</f>
        <v>4938.9224835234372</v>
      </c>
      <c r="L9" s="18">
        <f>L$6*$C9</f>
        <v>5185.8686076996091</v>
      </c>
      <c r="M9" s="18">
        <f>M$6*$C9</f>
        <v>5445.1620380845907</v>
      </c>
      <c r="N9" s="18">
        <f>N$6*$C9</f>
        <v>5717.4201399888188</v>
      </c>
      <c r="O9" s="26">
        <f>O$6*$C9</f>
        <v>6003.2911469882602</v>
      </c>
    </row>
    <row r="10" spans="2:15" ht="22.5" customHeight="1" x14ac:dyDescent="0.25">
      <c r="B10" s="10" t="s">
        <v>23</v>
      </c>
      <c r="C10" s="22">
        <v>0.02</v>
      </c>
      <c r="D10" s="18">
        <f>D$6*$C10</f>
        <v>156</v>
      </c>
      <c r="E10" s="18">
        <f>E$6*$C10</f>
        <v>163.80000000000001</v>
      </c>
      <c r="F10" s="18">
        <f>F$6*$C10</f>
        <v>171.99</v>
      </c>
      <c r="G10" s="18">
        <f>G$6*$C10</f>
        <v>180.58950000000002</v>
      </c>
      <c r="H10" s="18">
        <f>H$6*$C10</f>
        <v>189.61897500000001</v>
      </c>
      <c r="I10" s="18">
        <f>I$6*$C10</f>
        <v>199.09992374999999</v>
      </c>
      <c r="J10" s="18">
        <f>J$6*$C10</f>
        <v>209.05491993749999</v>
      </c>
      <c r="K10" s="18">
        <f>K$6*$C10</f>
        <v>219.50766593437496</v>
      </c>
      <c r="L10" s="18">
        <f>L$6*$C10</f>
        <v>230.48304923109373</v>
      </c>
      <c r="M10" s="18">
        <f>M$6*$C10</f>
        <v>242.00720169264847</v>
      </c>
      <c r="N10" s="18">
        <f>N$6*$C10</f>
        <v>254.10756177728084</v>
      </c>
      <c r="O10" s="26">
        <f>O$6*$C10</f>
        <v>266.81293986614486</v>
      </c>
    </row>
    <row r="11" spans="2:15" ht="22.5" customHeight="1" x14ac:dyDescent="0.25">
      <c r="B11" s="10" t="s">
        <v>24</v>
      </c>
      <c r="C11" s="22">
        <v>0.1</v>
      </c>
      <c r="D11" s="18">
        <f>D$6*$C11</f>
        <v>780</v>
      </c>
      <c r="E11" s="18">
        <f>E$6*$C11</f>
        <v>819</v>
      </c>
      <c r="F11" s="18">
        <f>F$6*$C11</f>
        <v>859.95</v>
      </c>
      <c r="G11" s="18">
        <f>G$6*$C11</f>
        <v>902.9475000000001</v>
      </c>
      <c r="H11" s="18">
        <f>H$6*$C11</f>
        <v>948.094875</v>
      </c>
      <c r="I11" s="18">
        <f>I$6*$C11</f>
        <v>995.49961874999997</v>
      </c>
      <c r="J11" s="18">
        <f>J$6*$C11</f>
        <v>1045.2745996874999</v>
      </c>
      <c r="K11" s="18">
        <f>K$6*$C11</f>
        <v>1097.5383296718749</v>
      </c>
      <c r="L11" s="18">
        <f>L$6*$C11</f>
        <v>1152.4152461554686</v>
      </c>
      <c r="M11" s="18">
        <f>M$6*$C11</f>
        <v>1210.0360084632423</v>
      </c>
      <c r="N11" s="18">
        <f>N$6*$C11</f>
        <v>1270.5378088864043</v>
      </c>
      <c r="O11" s="26">
        <f>O$6*$C11</f>
        <v>1334.0646993307246</v>
      </c>
    </row>
    <row r="12" spans="2:15" ht="22.5" customHeight="1" x14ac:dyDescent="0.25">
      <c r="B12" s="10" t="s">
        <v>25</v>
      </c>
      <c r="C12" s="22">
        <v>0.05</v>
      </c>
      <c r="D12" s="18">
        <f>D$6*$C12</f>
        <v>390</v>
      </c>
      <c r="E12" s="18">
        <f>E$6*$C12</f>
        <v>409.5</v>
      </c>
      <c r="F12" s="18">
        <f>F$6*$C12</f>
        <v>429.97500000000002</v>
      </c>
      <c r="G12" s="18">
        <f>G$6*$C12</f>
        <v>451.47375000000005</v>
      </c>
      <c r="H12" s="18">
        <f>H$6*$C12</f>
        <v>474.0474375</v>
      </c>
      <c r="I12" s="18">
        <f>I$6*$C12</f>
        <v>497.74980937499998</v>
      </c>
      <c r="J12" s="18">
        <f>J$6*$C12</f>
        <v>522.63729984374993</v>
      </c>
      <c r="K12" s="18">
        <f>K$6*$C12</f>
        <v>548.76916483593743</v>
      </c>
      <c r="L12" s="18">
        <f>L$6*$C12</f>
        <v>576.2076230777343</v>
      </c>
      <c r="M12" s="18">
        <f>M$6*$C12</f>
        <v>605.01800423162115</v>
      </c>
      <c r="N12" s="18">
        <f>N$6*$C12</f>
        <v>635.26890444320213</v>
      </c>
      <c r="O12" s="26">
        <f>O$6*$C12</f>
        <v>667.03234966536229</v>
      </c>
    </row>
    <row r="13" spans="2:15" ht="22.5" customHeight="1" x14ac:dyDescent="0.25">
      <c r="B13" s="10" t="s">
        <v>26</v>
      </c>
      <c r="C13" s="22">
        <v>0.15</v>
      </c>
      <c r="D13" s="18">
        <f>D$6*$C13</f>
        <v>1170</v>
      </c>
      <c r="E13" s="18">
        <f>E$6*$C13</f>
        <v>1228.5</v>
      </c>
      <c r="F13" s="18">
        <f>F$6*$C13</f>
        <v>1289.925</v>
      </c>
      <c r="G13" s="18">
        <f>G$6*$C13</f>
        <v>1354.4212500000001</v>
      </c>
      <c r="H13" s="18">
        <f>H$6*$C13</f>
        <v>1422.1423124999999</v>
      </c>
      <c r="I13" s="18">
        <f>I$6*$C13</f>
        <v>1493.2494281249999</v>
      </c>
      <c r="J13" s="18">
        <f>J$6*$C13</f>
        <v>1567.9118995312499</v>
      </c>
      <c r="K13" s="18">
        <f>K$6*$C13</f>
        <v>1646.3074945078122</v>
      </c>
      <c r="L13" s="18">
        <f>L$6*$C13</f>
        <v>1728.6228692332029</v>
      </c>
      <c r="M13" s="18">
        <f>M$6*$C13</f>
        <v>1815.0540126948633</v>
      </c>
      <c r="N13" s="18">
        <f>N$6*$C13</f>
        <v>1905.8067133296061</v>
      </c>
      <c r="O13" s="26">
        <f>O$6*$C13</f>
        <v>2001.0970489960864</v>
      </c>
    </row>
    <row r="14" spans="2:15" ht="22.5" customHeight="1" x14ac:dyDescent="0.25">
      <c r="B14" s="10" t="s">
        <v>27</v>
      </c>
      <c r="C14" s="22">
        <v>0.1</v>
      </c>
      <c r="D14" s="18">
        <f>D$6*$C14</f>
        <v>780</v>
      </c>
      <c r="E14" s="18">
        <f>E$6*$C14</f>
        <v>819</v>
      </c>
      <c r="F14" s="18">
        <f>F$6*$C14</f>
        <v>859.95</v>
      </c>
      <c r="G14" s="18">
        <f>G$6*$C14</f>
        <v>902.9475000000001</v>
      </c>
      <c r="H14" s="18">
        <f>H$6*$C14</f>
        <v>948.094875</v>
      </c>
      <c r="I14" s="18">
        <f>I$6*$C14</f>
        <v>995.49961874999997</v>
      </c>
      <c r="J14" s="18">
        <f>J$6*$C14</f>
        <v>1045.2745996874999</v>
      </c>
      <c r="K14" s="18">
        <f>K$6*$C14</f>
        <v>1097.5383296718749</v>
      </c>
      <c r="L14" s="18">
        <f>L$6*$C14</f>
        <v>1152.4152461554686</v>
      </c>
      <c r="M14" s="18">
        <f>M$6*$C14</f>
        <v>1210.0360084632423</v>
      </c>
      <c r="N14" s="18">
        <f>N$6*$C14</f>
        <v>1270.5378088864043</v>
      </c>
      <c r="O14" s="26">
        <f>O$6*$C14</f>
        <v>1334.0646993307246</v>
      </c>
    </row>
    <row r="15" spans="2:15" ht="22.5" customHeight="1" x14ac:dyDescent="0.25">
      <c r="B15" s="10" t="s">
        <v>18</v>
      </c>
      <c r="C15" s="23">
        <f>SUM(C9:C14)</f>
        <v>0.87000000000000011</v>
      </c>
      <c r="D15" s="24">
        <f>SUM(D9:D14)</f>
        <v>6786</v>
      </c>
      <c r="E15" s="24">
        <f t="shared" ref="E15:O15" si="1">SUM(E9:E14)</f>
        <v>7125.3</v>
      </c>
      <c r="F15" s="24">
        <f t="shared" si="1"/>
        <v>7481.5650000000005</v>
      </c>
      <c r="G15" s="24">
        <f t="shared" si="1"/>
        <v>7855.643250000001</v>
      </c>
      <c r="H15" s="24">
        <f t="shared" si="1"/>
        <v>8248.4254125000007</v>
      </c>
      <c r="I15" s="24">
        <f t="shared" si="1"/>
        <v>8660.8466831249989</v>
      </c>
      <c r="J15" s="24">
        <f t="shared" si="1"/>
        <v>9093.8890172812498</v>
      </c>
      <c r="K15" s="24">
        <f t="shared" si="1"/>
        <v>9548.5834681453125</v>
      </c>
      <c r="L15" s="24">
        <f t="shared" si="1"/>
        <v>10026.012641552577</v>
      </c>
      <c r="M15" s="24">
        <f t="shared" si="1"/>
        <v>10527.313273630209</v>
      </c>
      <c r="N15" s="24">
        <f t="shared" si="1"/>
        <v>11053.678937311715</v>
      </c>
      <c r="O15" s="27">
        <f t="shared" si="1"/>
        <v>11606.362884177302</v>
      </c>
    </row>
    <row r="16" spans="2:15" ht="22.5" customHeight="1" x14ac:dyDescent="0.25">
      <c r="B16" s="1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2:15" ht="22.5" customHeight="1" x14ac:dyDescent="0.25">
      <c r="B17" s="11" t="s">
        <v>20</v>
      </c>
      <c r="C17" s="1" t="s">
        <v>28</v>
      </c>
      <c r="D17" s="18">
        <f>D6-D15</f>
        <v>1014</v>
      </c>
      <c r="E17" s="18">
        <f t="shared" ref="E17:O17" si="2">E6-E15</f>
        <v>1064.6999999999998</v>
      </c>
      <c r="F17" s="18">
        <f t="shared" si="2"/>
        <v>1117.9349999999995</v>
      </c>
      <c r="G17" s="18">
        <f t="shared" si="2"/>
        <v>1173.8317499999994</v>
      </c>
      <c r="H17" s="18">
        <f t="shared" si="2"/>
        <v>1232.5233374999989</v>
      </c>
      <c r="I17" s="18">
        <f t="shared" si="2"/>
        <v>1294.1495043750001</v>
      </c>
      <c r="J17" s="18">
        <f t="shared" si="2"/>
        <v>1358.8569795937492</v>
      </c>
      <c r="K17" s="18">
        <f t="shared" si="2"/>
        <v>1426.7998285734357</v>
      </c>
      <c r="L17" s="18">
        <f t="shared" si="2"/>
        <v>1498.1398200021085</v>
      </c>
      <c r="M17" s="18">
        <f t="shared" si="2"/>
        <v>1573.0468110022139</v>
      </c>
      <c r="N17" s="18">
        <f t="shared" si="2"/>
        <v>1651.6991515523259</v>
      </c>
      <c r="O17" s="26">
        <f t="shared" si="2"/>
        <v>1734.2841091299415</v>
      </c>
    </row>
    <row r="18" spans="2:15" ht="22.5" customHeight="1" x14ac:dyDescent="0.25">
      <c r="B18" s="30" t="s">
        <v>21</v>
      </c>
      <c r="C18" s="28">
        <v>-10000</v>
      </c>
      <c r="D18" s="29">
        <f>C18+D17</f>
        <v>-8986</v>
      </c>
      <c r="E18" s="29">
        <f t="shared" ref="E18:O18" si="3">D18+E17</f>
        <v>-7921.3</v>
      </c>
      <c r="F18" s="29">
        <f t="shared" si="3"/>
        <v>-6803.3650000000007</v>
      </c>
      <c r="G18" s="29">
        <f t="shared" si="3"/>
        <v>-5629.5332500000013</v>
      </c>
      <c r="H18" s="29">
        <f t="shared" si="3"/>
        <v>-4397.0099125000024</v>
      </c>
      <c r="I18" s="29">
        <f t="shared" si="3"/>
        <v>-3102.8604081250023</v>
      </c>
      <c r="J18" s="29">
        <f t="shared" si="3"/>
        <v>-1744.0034285312531</v>
      </c>
      <c r="K18" s="29">
        <f t="shared" si="3"/>
        <v>-317.20359995781746</v>
      </c>
      <c r="L18" s="29">
        <f t="shared" si="3"/>
        <v>1180.9362200442911</v>
      </c>
      <c r="M18" s="29">
        <f t="shared" si="3"/>
        <v>2753.9830310465049</v>
      </c>
      <c r="N18" s="29">
        <f t="shared" si="3"/>
        <v>4405.6821825988309</v>
      </c>
      <c r="O18" s="31">
        <f>N18+O17</f>
        <v>6139.9662917287724</v>
      </c>
    </row>
    <row r="19" spans="2:15" ht="22.5" customHeight="1" thickBot="1" x14ac:dyDescent="0.3">
      <c r="B19" s="34" t="s">
        <v>40</v>
      </c>
      <c r="C19" s="33">
        <v>0.05</v>
      </c>
      <c r="D19" s="3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</sheetData>
  <phoneticPr fontId="4" type="noConversion"/>
  <conditionalFormatting sqref="C18:O18">
    <cfRule type="cellIs" dxfId="3" priority="1" operator="lessThan">
      <formula>0</formula>
    </cfRule>
    <cfRule type="cellIs" dxfId="2" priority="2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22D7-CFB4-4363-ACCE-9B4E2F973321}">
  <dimension ref="B2:Q13"/>
  <sheetViews>
    <sheetView zoomScale="120" zoomScaleNormal="120" workbookViewId="0">
      <selection activeCell="M13" sqref="M13"/>
    </sheetView>
  </sheetViews>
  <sheetFormatPr defaultColWidth="10.85546875" defaultRowHeight="21" customHeight="1" x14ac:dyDescent="0.25"/>
  <sheetData>
    <row r="2" spans="2:17" ht="21" customHeight="1" thickBot="1" x14ac:dyDescent="0.3">
      <c r="B2" s="48" t="s">
        <v>41</v>
      </c>
      <c r="C2" s="48"/>
      <c r="D2" s="48"/>
      <c r="E2" s="48"/>
    </row>
    <row r="3" spans="2:17" ht="21" customHeight="1" thickTop="1" thickBot="1" x14ac:dyDescent="0.3">
      <c r="L3" s="39" t="s">
        <v>33</v>
      </c>
      <c r="M3" s="39" t="s">
        <v>34</v>
      </c>
    </row>
    <row r="4" spans="2:17" ht="21" customHeight="1" thickBot="1" x14ac:dyDescent="0.3">
      <c r="B4" s="49" t="s">
        <v>32</v>
      </c>
      <c r="C4" s="50">
        <v>1</v>
      </c>
      <c r="D4" s="50">
        <v>2</v>
      </c>
      <c r="E4" s="50">
        <v>3</v>
      </c>
      <c r="F4" s="50">
        <v>4</v>
      </c>
      <c r="G4" s="50">
        <v>5</v>
      </c>
      <c r="H4" s="50">
        <v>6</v>
      </c>
      <c r="I4" s="50">
        <v>7</v>
      </c>
      <c r="J4" s="50">
        <v>8</v>
      </c>
      <c r="K4" s="50">
        <v>9</v>
      </c>
      <c r="L4" s="50">
        <v>10</v>
      </c>
      <c r="M4" s="51">
        <v>11</v>
      </c>
    </row>
    <row r="5" spans="2:17" ht="21" customHeight="1" x14ac:dyDescent="0.25">
      <c r="B5" s="52" t="s">
        <v>29</v>
      </c>
      <c r="C5" s="3">
        <f>VALUE(MID($B$13,C$4,1))</f>
        <v>0</v>
      </c>
      <c r="D5" s="3">
        <f>VALUE(MID($B$13,D$4,1))</f>
        <v>0</v>
      </c>
      <c r="E5" s="3">
        <f>VALUE(MID($B$13,E$4,1))</f>
        <v>2</v>
      </c>
      <c r="F5" s="3">
        <f>VALUE(MID($B$13,F$4,1))</f>
        <v>6</v>
      </c>
      <c r="G5" s="3">
        <f>VALUE(MID($B$13,G$4,1))</f>
        <v>5</v>
      </c>
      <c r="H5" s="3">
        <f>VALUE(MID($B$13,H$4,1))</f>
        <v>4</v>
      </c>
      <c r="I5" s="3">
        <f>VALUE(MID($B$13,I$4,1))</f>
        <v>7</v>
      </c>
      <c r="J5" s="3">
        <f>VALUE(MID($B$13,J$4,1))</f>
        <v>3</v>
      </c>
      <c r="K5" s="3">
        <f>VALUE(MID($B$13,K$4,1))</f>
        <v>9</v>
      </c>
      <c r="L5" s="3">
        <f>VALUE(MID($B$13,L$4,1))</f>
        <v>0</v>
      </c>
      <c r="M5" s="36">
        <f>VALUE(MID($B$13,M$4,1))</f>
        <v>0</v>
      </c>
      <c r="N5" s="49" t="s">
        <v>36</v>
      </c>
      <c r="O5" s="50" t="s">
        <v>37</v>
      </c>
      <c r="P5" s="50" t="s">
        <v>38</v>
      </c>
      <c r="Q5" s="51" t="s">
        <v>39</v>
      </c>
    </row>
    <row r="6" spans="2:17" ht="21" customHeight="1" x14ac:dyDescent="0.25">
      <c r="B6" s="52" t="s">
        <v>33</v>
      </c>
      <c r="C6" s="2">
        <f>C5*(11-C$4)</f>
        <v>0</v>
      </c>
      <c r="D6" s="2">
        <f>D5*(11-D$4)</f>
        <v>0</v>
      </c>
      <c r="E6" s="2">
        <f>E5*(11-E$4)</f>
        <v>16</v>
      </c>
      <c r="F6" s="2">
        <f>F5*(11-F$4)</f>
        <v>42</v>
      </c>
      <c r="G6" s="2">
        <f>G5*(11-G$4)</f>
        <v>30</v>
      </c>
      <c r="H6" s="2">
        <f>H5*(11-H$4)</f>
        <v>20</v>
      </c>
      <c r="I6" s="2">
        <f>I5*(11-I$4)</f>
        <v>28</v>
      </c>
      <c r="J6" s="2">
        <f>J5*(11-J$4)</f>
        <v>9</v>
      </c>
      <c r="K6" s="2">
        <f>K5*(11-K$4)</f>
        <v>18</v>
      </c>
      <c r="L6" s="35"/>
      <c r="M6" s="37"/>
      <c r="N6" s="40">
        <f>SUM(C6:K6)</f>
        <v>163</v>
      </c>
      <c r="O6" s="2">
        <f>MOD(N6,11)</f>
        <v>9</v>
      </c>
      <c r="P6" s="2">
        <f>11-O6</f>
        <v>2</v>
      </c>
      <c r="Q6" s="8">
        <f>IF(OR(P6=11,P6=10),0,P6)</f>
        <v>2</v>
      </c>
    </row>
    <row r="7" spans="2:17" ht="21" customHeight="1" thickBot="1" x14ac:dyDescent="0.3">
      <c r="B7" s="53" t="s">
        <v>34</v>
      </c>
      <c r="C7" s="15">
        <f>C$5*(12-C$4)</f>
        <v>0</v>
      </c>
      <c r="D7" s="15">
        <f>D$5*(12-D$4)</f>
        <v>0</v>
      </c>
      <c r="E7" s="15">
        <f>E$5*(12-E$4)</f>
        <v>18</v>
      </c>
      <c r="F7" s="15">
        <f>F$5*(12-F$4)</f>
        <v>48</v>
      </c>
      <c r="G7" s="15">
        <f>G$5*(12-G$4)</f>
        <v>35</v>
      </c>
      <c r="H7" s="15">
        <f>H$5*(12-H$4)</f>
        <v>24</v>
      </c>
      <c r="I7" s="15">
        <f>I$5*(12-I$4)</f>
        <v>35</v>
      </c>
      <c r="J7" s="15">
        <f>J$5*(12-J$4)</f>
        <v>12</v>
      </c>
      <c r="K7" s="15">
        <f>K$5*(12-K$4)</f>
        <v>27</v>
      </c>
      <c r="L7" s="15">
        <f>L$5*(12-L$4)</f>
        <v>0</v>
      </c>
      <c r="M7" s="38"/>
      <c r="N7" s="41">
        <f>SUM(C7:L7)</f>
        <v>199</v>
      </c>
      <c r="O7" s="15">
        <f>MOD(N7,11)</f>
        <v>1</v>
      </c>
      <c r="P7" s="15">
        <f>11-O7</f>
        <v>10</v>
      </c>
      <c r="Q7" s="16">
        <f>IF(OR(P7=11,P7=10),0,P7)</f>
        <v>0</v>
      </c>
    </row>
    <row r="11" spans="2:17" ht="21" customHeight="1" thickBot="1" x14ac:dyDescent="0.3"/>
    <row r="12" spans="2:17" ht="21" customHeight="1" x14ac:dyDescent="0.25">
      <c r="B12" s="54" t="s">
        <v>30</v>
      </c>
      <c r="C12" s="55"/>
      <c r="D12" s="56"/>
      <c r="F12" s="54" t="s">
        <v>35</v>
      </c>
      <c r="G12" s="55"/>
      <c r="H12" s="56"/>
    </row>
    <row r="13" spans="2:17" ht="21" customHeight="1" thickBot="1" x14ac:dyDescent="0.3">
      <c r="B13" s="42" t="s">
        <v>31</v>
      </c>
      <c r="C13" s="46"/>
      <c r="D13" s="43"/>
      <c r="F13" s="44" t="str">
        <f>IF(VALUE(L5)=Q6,IF(VALUE(M5)=Q7,"VÁLIDO","INVÁLIDO"),"INVÁLIDO")</f>
        <v>INVÁLIDO</v>
      </c>
      <c r="G13" s="47"/>
      <c r="H13" s="45"/>
    </row>
  </sheetData>
  <mergeCells count="5">
    <mergeCell ref="B2:E2"/>
    <mergeCell ref="F12:H12"/>
    <mergeCell ref="F13:H13"/>
    <mergeCell ref="B12:D12"/>
    <mergeCell ref="B13:D13"/>
  </mergeCells>
  <conditionalFormatting sqref="F13">
    <cfRule type="cellIs" dxfId="1" priority="1" operator="equal">
      <formula>"VÁLIDO"</formula>
    </cfRule>
    <cfRule type="cellIs" dxfId="0" priority="2" operator="equal">
      <formula>"INVÁLIDO"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LAB55</dc:creator>
  <cp:lastModifiedBy>LAB55</cp:lastModifiedBy>
  <dcterms:created xsi:type="dcterms:W3CDTF">2024-03-22T22:26:33Z</dcterms:created>
  <dcterms:modified xsi:type="dcterms:W3CDTF">2024-03-23T00:36:57Z</dcterms:modified>
</cp:coreProperties>
</file>