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09"/>
  <workbookPr codeName="ThisWorkbook" defaultThemeVersion="166925"/>
  <mc:AlternateContent xmlns:mc="http://schemas.openxmlformats.org/markup-compatibility/2006">
    <mc:Choice Requires="x15">
      <x15ac:absPath xmlns:x15ac="http://schemas.microsoft.com/office/spreadsheetml/2010/11/ac" url="C:\Users\Nikolay\Downloads\"/>
    </mc:Choice>
  </mc:AlternateContent>
  <xr:revisionPtr revIDLastSave="325" documentId="8_{6BB8C8F4-817F-4135-A9EF-0E7E368F1CF2}" xr6:coauthVersionLast="47" xr6:coauthVersionMax="47" xr10:uidLastSave="{BB493E6B-F5C4-4DE6-8734-421424AE6857}"/>
  <bookViews>
    <workbookView xWindow="-120" yWindow="-120" windowWidth="29040" windowHeight="15840" tabRatio="500" activeTab="3" xr2:uid="{00000000-000D-0000-FFFF-FFFF00000000}"/>
  </bookViews>
  <sheets>
    <sheet name="Sommaire" sheetId="9" r:id="rId1"/>
    <sheet name="Assurance Qualité" sheetId="6" r:id="rId2"/>
    <sheet name="Fonctionnalités" sheetId="8" r:id="rId3"/>
    <sheet name="Documents" sheetId="10" r:id="rId4"/>
  </sheets>
  <calcPr calcId="191028" iterateDelta="1E-4"/>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xmlns:loext="http://schemas.libreoffice.org/" uri="{7626C862-2A13-11E5-B345-FEFF819CDC9F}">
      <loext:extCalcPr stringRefSyntax="ExcelA1"/>
    </ext>
  </extLst>
</workbook>
</file>

<file path=xl/calcChain.xml><?xml version="1.0" encoding="utf-8"?>
<calcChain xmlns="http://schemas.openxmlformats.org/spreadsheetml/2006/main">
  <c r="D25" i="8" l="1"/>
  <c r="B14" i="10"/>
  <c r="F49" i="6"/>
  <c r="C18" i="6"/>
  <c r="E8" i="8"/>
  <c r="E9" i="8"/>
  <c r="E10" i="8"/>
  <c r="E11" i="8"/>
  <c r="E12" i="8"/>
  <c r="E13" i="8"/>
  <c r="J44" i="6"/>
  <c r="E15" i="10"/>
  <c r="E14" i="10"/>
  <c r="E16" i="10" s="1"/>
  <c r="H5" i="9" s="1"/>
  <c r="B15" i="10"/>
  <c r="B16" i="10"/>
  <c r="H4" i="9" s="1"/>
  <c r="G44" i="6"/>
  <c r="D38" i="8"/>
  <c r="J41" i="6"/>
  <c r="J42" i="6"/>
  <c r="J43" i="6"/>
  <c r="J45" i="6"/>
  <c r="J46" i="6"/>
  <c r="J47" i="6"/>
  <c r="J48" i="6"/>
  <c r="J40" i="6"/>
  <c r="G41" i="6"/>
  <c r="G42" i="6"/>
  <c r="G43" i="6"/>
  <c r="G45" i="6"/>
  <c r="G46" i="6"/>
  <c r="G47" i="6"/>
  <c r="G48" i="6"/>
  <c r="G40" i="6"/>
  <c r="J30" i="6"/>
  <c r="J31" i="6"/>
  <c r="J29" i="6"/>
  <c r="G30" i="6"/>
  <c r="G31" i="6"/>
  <c r="G29" i="6"/>
  <c r="G14" i="6"/>
  <c r="J14" i="6" s="1"/>
  <c r="G15" i="6"/>
  <c r="J15" i="6" s="1"/>
  <c r="G16" i="6"/>
  <c r="J16" i="6" s="1"/>
  <c r="G17" i="6"/>
  <c r="J17" i="6" s="1"/>
  <c r="G13" i="6"/>
  <c r="J13" i="6" s="1"/>
  <c r="C56" i="6"/>
  <c r="E42" i="8"/>
  <c r="E41" i="8"/>
  <c r="E40" i="8"/>
  <c r="E29" i="8"/>
  <c r="E28" i="8"/>
  <c r="E27" i="8"/>
  <c r="E17" i="8"/>
  <c r="E16" i="8"/>
  <c r="J11" i="6"/>
  <c r="I11" i="6"/>
  <c r="G11" i="6"/>
  <c r="F11" i="6"/>
  <c r="D11" i="6"/>
  <c r="C11" i="6"/>
  <c r="D18" i="6"/>
  <c r="F18" i="6"/>
  <c r="G18" i="6"/>
  <c r="I18" i="6"/>
  <c r="J18" i="6"/>
  <c r="C22" i="6"/>
  <c r="D22" i="6"/>
  <c r="F22" i="6"/>
  <c r="G22" i="6"/>
  <c r="I22" i="6"/>
  <c r="J22" i="6"/>
  <c r="C27" i="6"/>
  <c r="D27" i="6"/>
  <c r="F27" i="6"/>
  <c r="G27" i="6"/>
  <c r="I27" i="6"/>
  <c r="J27" i="6"/>
  <c r="C32" i="6"/>
  <c r="D32" i="6"/>
  <c r="F32" i="6"/>
  <c r="G32" i="6"/>
  <c r="I32" i="6"/>
  <c r="J32" i="6"/>
  <c r="C38" i="6"/>
  <c r="D38" i="6"/>
  <c r="F38" i="6"/>
  <c r="G38" i="6"/>
  <c r="I38" i="6"/>
  <c r="J38" i="6"/>
  <c r="C49" i="6"/>
  <c r="D49" i="6"/>
  <c r="G49" i="6"/>
  <c r="I49" i="6"/>
  <c r="J49" i="6"/>
  <c r="D56" i="6"/>
  <c r="F56" i="6"/>
  <c r="G56" i="6"/>
  <c r="I56" i="6"/>
  <c r="J56" i="6"/>
  <c r="E37" i="8"/>
  <c r="E21" i="8"/>
  <c r="E22" i="8"/>
  <c r="E23" i="8"/>
  <c r="E24" i="8"/>
  <c r="D58" i="6" l="1"/>
  <c r="G58" i="6"/>
  <c r="F58" i="6"/>
  <c r="F59" i="6" s="1"/>
  <c r="C5" i="9" s="1"/>
  <c r="C58" i="6"/>
  <c r="C59" i="6" s="1"/>
  <c r="C4" i="9" s="1"/>
  <c r="I58" i="6"/>
  <c r="J58" i="6"/>
  <c r="G7" i="9"/>
  <c r="I59" i="6" l="1"/>
  <c r="C6" i="9" s="1"/>
  <c r="D14" i="8" l="1"/>
  <c r="E20" i="8"/>
  <c r="E25" i="8" s="1"/>
  <c r="E32" i="8"/>
  <c r="E33" i="8"/>
  <c r="E34" i="8"/>
  <c r="E35" i="8"/>
  <c r="E36" i="8"/>
  <c r="E38" i="8" l="1"/>
  <c r="E14" i="8"/>
  <c r="B4" i="9"/>
  <c r="D4" i="9" s="1"/>
  <c r="B6" i="9"/>
  <c r="B5" i="9"/>
  <c r="D6" i="9" l="1"/>
  <c r="G6" i="9" s="1"/>
  <c r="D5" i="9"/>
  <c r="G5" i="9" s="1"/>
  <c r="G4" i="9"/>
</calcChain>
</file>

<file path=xl/sharedStrings.xml><?xml version="1.0" encoding="utf-8"?>
<sst xmlns="http://schemas.openxmlformats.org/spreadsheetml/2006/main" count="329" uniqueCount="182">
  <si>
    <t>Fonct.</t>
  </si>
  <si>
    <t>A.Q</t>
  </si>
  <si>
    <t>Total</t>
  </si>
  <si>
    <t>Heures de retard
(-10%)/heure</t>
  </si>
  <si>
    <t>Poids</t>
  </si>
  <si>
    <t>Note pondérée</t>
  </si>
  <si>
    <t>Documents</t>
  </si>
  <si>
    <t>Sprint 1</t>
  </si>
  <si>
    <t>Sprint 2</t>
  </si>
  <si>
    <t>Sprint 3</t>
  </si>
  <si>
    <t>UX</t>
  </si>
  <si>
    <t>Grille de correction LOG2990</t>
  </si>
  <si>
    <t>Assurance Qualité</t>
  </si>
  <si>
    <t>Critère</t>
  </si>
  <si>
    <t>Description</t>
  </si>
  <si>
    <t>Note</t>
  </si>
  <si>
    <t>Commentaires</t>
  </si>
  <si>
    <t>1. Projet</t>
  </si>
  <si>
    <t>Correcteur</t>
  </si>
  <si>
    <t>Ahmed</t>
  </si>
  <si>
    <t>1.1 Utilisation des Cadriciels</t>
  </si>
  <si>
    <t>Le projet respecte les meilleures pratiques des cadriciels utilisés. (Exemple: séparation des responsabilités dans les Components et Services d'Angular, respect de la sémantique HTTP avec Express, etc.)</t>
  </si>
  <si>
    <t xml:space="preserve">Vos composants ont trop de logique métier intégrée. Il  est important  de déplacer cette logique vers des services pour une meilleure modularité et maintenabilité. (ex:admin-jeu, creation-jeu, question-page .....)
</t>
  </si>
  <si>
    <t xml:space="preserve">create-game-page + waiting view est un component page et ne devrait pas avoir tant de logique. faut utiliser des services pour les reponsabilités comme la reception d'events </t>
  </si>
  <si>
    <t>1.2 Arborescence</t>
  </si>
  <si>
    <t>Le projet respecte une arborescence de fichier claire,uniforme et structurée.
Les noms de fichiers et dossiers respectent le format kebab-case.</t>
  </si>
  <si>
    <t>Faut grouper les fichiers de chaque service dans un folder
Faut etre uniforme dans le language utilisé . Vous nommez certains fichiers en français et d'autres en anglais
enums.ts doit etre dans un folder</t>
  </si>
  <si>
    <t>Idem que le sprint 1</t>
  </si>
  <si>
    <t>Sous-total</t>
  </si>
  <si>
    <t>2. Classe</t>
  </si>
  <si>
    <t>Ghali</t>
  </si>
  <si>
    <t>2.1 Responsabilité</t>
  </si>
  <si>
    <t>La classe n'a qu'une responsabilitée.</t>
  </si>
  <si>
    <t>Les components suivants ont beaucoup trop de logique qui devrait être déplacée dans des services ou du moins les décomposer en sous-components:
game-import-popup.component.ts
admin-jeu-page.component.ts (la logique de modifyGame peut être déléguée à une autre classe)</t>
  </si>
  <si>
    <t xml:space="preserve">
Les components suivants ont beaucoup trop de logique qui devrait être déplacée dans des services ou du moins les décomposer en sous-components:
button-response.component.ts
admin-jeu-page.component.ts
Les services suivants devraient être fragmentés en plusieurs services plus petits:
socket-manager.service.ts
game-manager.service.ts (la logique des vérifications)
</t>
  </si>
  <si>
    <t>2.2 Attributs</t>
  </si>
  <si>
    <t>La classe comporte uniquement des attributs utilisés.
La classe comporte uniquement des attributs qui sont des états de la classe.
La classe ne comporte pas d'attribut utilisé seulement dans les tests.</t>
  </si>
  <si>
    <t>Quelques attributs non utilisés:
question-creation-popup.component.ts: isChoiceEmpty, pageTitle
game-import-popup.component.ts: newName</t>
  </si>
  <si>
    <t>Attributs non utilisés:
question-creation-popup.component.ts: isChoiceEmpty, pageTitle</t>
  </si>
  <si>
    <t>2.3 Accessibilité</t>
  </si>
  <si>
    <t>La classe minimise l'accessibilité des membres. (Bonne utilisation de public/private/protected pour les attributs et les fonctions)
Les méthodes get/set font une validation quelconque sur les attributs privés.</t>
  </si>
  <si>
    <t>Plusieurs méthodes/attributs devraient être privés:
question-creation-popup.component.ts
button-response.component.ts
game-import-popup.component.ts</t>
  </si>
  <si>
    <t xml:space="preserve">Plusieurs méthodes/attributs devraient être privés. Veuillez revoir l’encapsulation des classes suivants:
question-creation-popup.component.ts
button-response.component.ts
</t>
  </si>
  <si>
    <t>2.4 Couplage</t>
  </si>
  <si>
    <t>La classe minimise le couplage aux autres classes.
La classe minimise les longues chaînes d'appels (ex : foo.bar.baz.foo)</t>
  </si>
  <si>
    <t>Ok</t>
  </si>
  <si>
    <t>2.5 Valeur par défaut</t>
  </si>
  <si>
    <t>La classe initialise tous ses attributs de la même façon. Soit à la définition, soit dans le constructeur.</t>
  </si>
  <si>
    <t>Les classes suivantes devraient initialiser leurs valeurs par défaut de façon cohérente:
admin.controller.ts
creation-jeu.component.ts</t>
  </si>
  <si>
    <t>Bien!</t>
  </si>
  <si>
    <t>3. Fonctions et méthodes</t>
  </si>
  <si>
    <t>3.1 Utilité</t>
  </si>
  <si>
    <t>La fonction est utilie et non-triviale.
La fonction ne peut pas être fragmenté en plusieurs fonctions.
La fonction n'a pas une longueur trop grande.</t>
  </si>
  <si>
    <t>ngOnInit de questioncreation, modifyGame, ngOnInit de game.page...
trop longues</t>
  </si>
  <si>
    <t>ngOnInit de game-page encore
modifyGame de admin-jeu
processAnswer de button-response</t>
  </si>
  <si>
    <t>3.2 Paramètres</t>
  </si>
  <si>
    <t>La fonction possède le moins de paramètres possibles en entrée.
La fonction possède uniquement des paramètres d'entrée qui sont utilisés.</t>
  </si>
  <si>
    <t>OK</t>
  </si>
  <si>
    <t>4. Gestion des ressources et erreurs</t>
  </si>
  <si>
    <t>4.1 Console</t>
  </si>
  <si>
    <t>La console ne génère pas de message d'avertissement (warning) ou d'erreur (error) qui aurait pu être gérés par le programme.</t>
  </si>
  <si>
    <t>4.2 Code asynchrone</t>
  </si>
  <si>
    <t>Le code asynchrone (Promise, Observable, Event) est géré adéquatement.</t>
  </si>
  <si>
    <t>4.3 Message d'erreur</t>
  </si>
  <si>
    <t>Le message d'erreur est précis et compréhensible par l'utilisateur moyen.</t>
  </si>
  <si>
    <t>Très bien!</t>
  </si>
  <si>
    <t>5. Variables et constantes</t>
  </si>
  <si>
    <t>5.1 Groupement</t>
  </si>
  <si>
    <t>Les constantes sont regroupées ensemble en groupes logiques.</t>
  </si>
  <si>
    <t xml:space="preserve">Faut grouper les constantes ensemble dans un folder avec des fichiers constantes pour faciliter la modification , la réutilisation et la localisation.
enum.ts doit etre dans un folder
</t>
  </si>
  <si>
    <t>pourquoi un folder constants et un fichier seul sur le root du client???
Faut rester uniforme et bien grouper vos constantes</t>
  </si>
  <si>
    <t>5.2 Environnement</t>
  </si>
  <si>
    <t>Des variables d'environnements sont utilisées lorsque possible.</t>
  </si>
  <si>
    <t>5.3 Contexte d'utilisation</t>
  </si>
  <si>
    <t>La constante est utilisé dans un contexte lié à la logique d'affaire. (Exemple d'erreur: const DEUX = 2,  bonne utilisation: WAIT_TIME = 5000 )</t>
  </si>
  <si>
    <t>6. Expressions booléennes</t>
  </si>
  <si>
    <t>6.1 Expression</t>
  </si>
  <si>
    <t>L'expression booléenne n'est pas comparée à true ou false. (Exemple d'erreur: x === true)</t>
  </si>
  <si>
    <t>game-import-popup.component.ts: 72
creation-jeu.component.ts: 41, 57, 62
form-manager.service.ts: 44</t>
  </si>
  <si>
    <t>socket-manager.service.ts: 197
creation-jeu.component.ts: 51, 68, 73
form-manager.service.ts: 62</t>
  </si>
  <si>
    <t>6.2 Logique négative</t>
  </si>
  <si>
    <t>L'expression booléenne évite la logique négative. (Exemple d'erreur:  if( !notFound(…) )</t>
  </si>
  <si>
    <t>6.3 Ternaire</t>
  </si>
  <si>
    <t>L'expression booléenne utilise un ternaire dans le bon scénario.</t>
  </si>
  <si>
    <t xml:space="preserve">game-import-popup.component.ts: 50
</t>
  </si>
  <si>
    <t>6.4 Prédicats</t>
  </si>
  <si>
    <t>L'expression booléenne est simple.
L'expression booléenne utilise un ou des prédicats pour simplifier une condition complexe.</t>
  </si>
  <si>
    <t>7. Qualité générale</t>
  </si>
  <si>
    <t>Rachad</t>
  </si>
  <si>
    <t>7.1 Langue</t>
  </si>
  <si>
    <t>La langue utilisée pour les variables, classes et fonctions est uniforme pour tout le code source.
La langue utilisée pour les commentaires doit être uniforme, mais peut être différente que la langue du code source.</t>
  </si>
  <si>
    <t>7.2 Commentaire</t>
  </si>
  <si>
    <t>Le commentaire est pertinent. (Pas de code mort commenté)</t>
  </si>
  <si>
    <t xml:space="preserve">Faut faire plus d'effort à documenter votre code avec des comments sachant que votre système devient de plus en plus grand </t>
  </si>
  <si>
    <t>7.3 Enum</t>
  </si>
  <si>
    <t>Le code utilise des enum lorsque c'est pertinent.</t>
  </si>
  <si>
    <t>7.4 Classe et interface</t>
  </si>
  <si>
    <t>Le code n'utilise pas d'objets anonymes JS et priorise les classes et les interfaces.</t>
  </si>
  <si>
    <t>7.5 Duplication</t>
  </si>
  <si>
    <t>Il n'y a pas de duplication de code.</t>
  </si>
  <si>
    <t>WaitingViewPageComponent</t>
  </si>
  <si>
    <t>7.6 ESLint</t>
  </si>
  <si>
    <t>Il n'y a pas de "eslint:disable" non justifiés dans le code.
L'utilisation limitée de eslint:disable est tolérée dans les fichiers de test (.spec.ts). (Exemple : nombres magiques)</t>
  </si>
  <si>
    <t>7.7 Complexité</t>
  </si>
  <si>
    <t>Le code minimise la complexité cyclomatique. (Exemple : plusieurs if/else ou boucles for imbriqués, opérations complexes, etc.)</t>
  </si>
  <si>
    <t>areChoicesValid
GameImportPopupComponent</t>
  </si>
  <si>
    <t>7.7 Nomenclature des variables, classes et méthodes</t>
  </si>
  <si>
    <t>Les noms des variables, classes et méthodes sont précis et clairs.
Les noms respectent un format unique:  camelCase pour les variables et méthodes, SCREAMING_SNAKE_CASE pour les constantes, etc .
Les noms ne sont pas troncés excessivement. (Exemple: utiliser background au lieu de seulement bg).</t>
  </si>
  <si>
    <t>constantes respectent pas le bon format dans client/constants/...</t>
  </si>
  <si>
    <t>7.8 Performance</t>
  </si>
  <si>
    <t>Le logiciel a une performance acceptable.</t>
  </si>
  <si>
    <t>8. Gestion de versions</t>
  </si>
  <si>
    <t>8.1 TAG</t>
  </si>
  <si>
    <t>La branche de développement possède le bon tag. (sprint1, sprint2, sprint3)</t>
  </si>
  <si>
    <t>8.2 Commit</t>
  </si>
  <si>
    <t>Le commit a un message pertinent et descriptif.</t>
  </si>
  <si>
    <t>Bien, mais faites attention à la langue choisie et aux conventions (ex: "vue_de_jeu_joueur" n'est pas similaire aux autres).</t>
  </si>
  <si>
    <t>8.3 Branches mortes</t>
  </si>
  <si>
    <t xml:space="preserve">Le projet ne contient pas de branches mortes (stale branch). Une branche est considérée comme morte si elle n'a pas de commit pendant plus de 3 semaines. </t>
  </si>
  <si>
    <t>8.4 Gitlab</t>
  </si>
  <si>
    <t>Des Merge Requests sont utilisées pour fusionner vers la branche de production.
Les Merge Requests sont approuvées par au moins un membre de l'équipe avant la fusion.
Les Issues sont mis à jour tout au long du projet.</t>
  </si>
  <si>
    <t>Certaines MR ont des pipelines qui fail</t>
  </si>
  <si>
    <t>Des merges request ne passent pas le pipeline</t>
  </si>
  <si>
    <t>8.5 Fichiers</t>
  </si>
  <si>
    <t>Le projet contient uniquement les fichiers nécessaires. (Exemple: pas de dossier node_modules ou coverage).</t>
  </si>
  <si>
    <t>Total QA sprint</t>
  </si>
  <si>
    <t>Note QA sprint</t>
  </si>
  <si>
    <t>Fonctionnalités</t>
  </si>
  <si>
    <t>Fonctionnalité</t>
  </si>
  <si>
    <t>Testé</t>
  </si>
  <si>
    <t>Note finale</t>
  </si>
  <si>
    <t>Vue initiale</t>
  </si>
  <si>
    <t>Vue d'administration</t>
  </si>
  <si>
    <t xml:space="preserve"> Ghali</t>
  </si>
  <si>
    <t>Accessible par URL. Date de modification ne se met pas à jour. Pas de vérification sur les attributs lors de l'importation.</t>
  </si>
  <si>
    <t>Vue de création d'une partie</t>
  </si>
  <si>
    <t>Vue de jeu du joueur</t>
  </si>
  <si>
    <t>Création d'un jeu-questionnaire (QCM)</t>
  </si>
  <si>
    <t>Tester le jeu</t>
  </si>
  <si>
    <t>Note finale pour le sprint</t>
  </si>
  <si>
    <t>Pénalités</t>
  </si>
  <si>
    <t>Crash</t>
  </si>
  <si>
    <t>Erreur de build</t>
  </si>
  <si>
    <t>Joindre une partie</t>
  </si>
  <si>
    <t>Bug: Possible de rejoindre la salle lorsqu'elle est  verouillee à mi chemin (entre pin et name)</t>
  </si>
  <si>
    <t>Vue d'attente des joueurs</t>
  </si>
  <si>
    <t>Vue de jeu de l'organisateur</t>
  </si>
  <si>
    <t>Partie de jeu-questionnaire (QCM)</t>
  </si>
  <si>
    <t>Bug d'affichage du compteur 1, 2 , 1</t>
  </si>
  <si>
    <t>Clavardage</t>
  </si>
  <si>
    <t>Bug : clicker hors de la boite brise le focus</t>
  </si>
  <si>
    <t>Bon sprint !</t>
  </si>
  <si>
    <t>Erreur de build  / déploiement erroné</t>
  </si>
  <si>
    <t>Anciennes fonctionnalités brisées</t>
  </si>
  <si>
    <t>Création d'un jeu-questionnaire (QRL)</t>
  </si>
  <si>
    <t>Partie de jeu-questionnaire (QRL)</t>
  </si>
  <si>
    <t>Compte à rebours intéractif</t>
  </si>
  <si>
    <t>Liste des joueurs intéractive</t>
  </si>
  <si>
    <t>Vue des résultats</t>
  </si>
  <si>
    <t>Historique</t>
  </si>
  <si>
    <t>Erreur de build / déploiement erroné</t>
  </si>
  <si>
    <t>Document d'Architecture</t>
  </si>
  <si>
    <t>Protocole de communication</t>
  </si>
  <si>
    <t>Historique des révisions</t>
  </si>
  <si>
    <t>1 Introduction /1</t>
  </si>
  <si>
    <t>Bon!</t>
  </si>
  <si>
    <t>Expliquer le rôle de ce document</t>
  </si>
  <si>
    <t>2 Vue des cas d'utilisation /8</t>
  </si>
  <si>
    <t>2 Communication client-serveur /7</t>
  </si>
  <si>
    <t xml:space="preserve">- CU-7 et CU-8 faut spécifier l'Actor
- Faut utiliser les relations comme include/extend pour illustrer les relations entre CU
- CU-2.1 et CU-2.2 n'appartiennent pas au organisateur
- Tous vos CU devrfait commencer par un verbe, ex: CU-4.2
- Vous pouvez définir les différents acteurs dans le texte au début de la partie
</t>
  </si>
  <si>
    <t>- Justification non correcte pour l'utilisation du protocole HTTP
- Vous ne devez pas mentionner le type de requête pour une fonctionnalité
- Justification non correcte pour l'utilisation du protocole WebSocket</t>
  </si>
  <si>
    <t>3 Vue des processus /8</t>
  </si>
  <si>
    <t>3 Description des paquets /12</t>
  </si>
  <si>
    <t>- Vous devez distinguer dans la représentation du Joeur, Organisateur et Administrateur et la représentation du Serveur et la Base de données
- Vous ne considérez pas les cas d’echec dans vos requêtes. Exemple, code n'est pas bon.
- Votre diagramme de séquence doit être plus granulaire et détaillé 
- Votre diagramme devrait contenir les chemins aternatives en cas d’échec des opérations
- On recommande 1 diagramme d'utilisation par CU évaluer</t>
  </si>
  <si>
    <t>HTTP : 3.5/6
- C'est faux de spécifier le corps de la réponse dans le cas d'un échec. 
- /api ne doit pas être dans vos URI
- Un array peut être simplement spécifier par des crochets. ex Game[]
- /api/history/ n'utilise pas une interface 
- Patch /api/history/ ne comporte pas de Corps de la requete
WS: 4/6
- Non spécification des types de données pour les évenements. Exemple: pin : string
-</t>
  </si>
  <si>
    <t>4 Vue de déploiement /3</t>
  </si>
  <si>
    <t xml:space="preserve"> - Ne contient pas un acteru User
- Votre Client Ne devrait pas communiqué avec Gitlab Pages
- Bonne identification des protocoles de communication</t>
  </si>
  <si>
    <t>Forme /1</t>
  </si>
  <si>
    <t>Les largeurs des tableaux doivent être uniformes.
Évitez de couper les lignes dans le tableau</t>
  </si>
  <si>
    <t>FOND (90%)</t>
  </si>
  <si>
    <t>FORME (10%)</t>
  </si>
  <si>
    <t>NOTE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</si>
</sst>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2">
    <font>
      <sz val="11"/>
      <color rgb="FF000000"/>
      <name val="Calibri"/>
      <family val="2"/>
      <charset val="1"/>
    </font>
    <font>
      <sz val="11"/>
      <color theme="1"/>
      <name val="Calibri"/>
      <scheme val="minor"/>
    </font>
    <font>
      <sz val="11"/>
      <color rgb="FFFFFFFF"/>
      <name val="Calibri"/>
      <family val="2"/>
      <charset val="1"/>
    </font>
    <font>
      <b/>
      <sz val="14"/>
      <color rgb="FF000000"/>
      <name val="Calibri"/>
      <family val="2"/>
      <charset val="1"/>
    </font>
    <font>
      <sz val="11"/>
      <color rgb="FF000000"/>
      <name val="Calibri"/>
      <family val="2"/>
      <charset val="1"/>
    </font>
    <font>
      <b/>
      <sz val="14"/>
      <color rgb="FFFFFFFF"/>
      <name val="Calibri"/>
      <family val="2"/>
      <charset val="1"/>
    </font>
    <font>
      <b/>
      <sz val="14"/>
      <color theme="1"/>
      <name val="Calibri"/>
      <scheme val="minor"/>
    </font>
    <font>
      <b/>
      <sz val="18"/>
      <color theme="1"/>
      <name val="Calibri"/>
      <scheme val="minor"/>
    </font>
    <font>
      <b/>
      <sz val="11"/>
      <color rgb="FF3F3F3F"/>
      <name val="Calibri"/>
      <scheme val="minor"/>
    </font>
    <font>
      <b/>
      <sz val="16"/>
      <color rgb="FF000000"/>
      <name val="Calibri"/>
      <family val="2"/>
      <charset val="1"/>
    </font>
    <font>
      <sz val="14"/>
      <color rgb="FF000000"/>
      <name val="Calibri"/>
      <family val="2"/>
    </font>
    <font>
      <b/>
      <sz val="12"/>
      <color rgb="FF000000"/>
      <name val="Calibri"/>
      <family val="2"/>
    </font>
    <font>
      <sz val="14"/>
      <color rgb="FF000000"/>
      <name val="Calibri"/>
      <family val="2"/>
      <charset val="1"/>
    </font>
    <font>
      <b/>
      <sz val="12"/>
      <color rgb="FF000000"/>
      <name val="Calibri"/>
      <family val="2"/>
      <charset val="1"/>
    </font>
    <font>
      <sz val="11"/>
      <color rgb="FF000000"/>
      <name val="Calibri"/>
    </font>
    <font>
      <b/>
      <sz val="11"/>
      <color rgb="FF000000"/>
      <name val="Calibri"/>
    </font>
    <font>
      <b/>
      <sz val="11"/>
      <color theme="1"/>
      <name val="Calibri"/>
    </font>
    <font>
      <b/>
      <sz val="18"/>
      <color theme="1"/>
      <name val="Calibri"/>
    </font>
    <font>
      <b/>
      <sz val="12"/>
      <color theme="1"/>
      <name val="Calibri"/>
      <charset val="1"/>
    </font>
    <font>
      <sz val="10"/>
      <color theme="1"/>
      <name val="Arial"/>
      <charset val="1"/>
    </font>
    <font>
      <sz val="12"/>
      <color theme="1"/>
      <name val="Calibri"/>
      <charset val="1"/>
    </font>
    <font>
      <b/>
      <sz val="11"/>
      <color rgb="FF000000"/>
      <name val="Calibri"/>
      <family val="2"/>
      <charset val="1"/>
    </font>
  </fonts>
  <fills count="29">
    <fill>
      <patternFill patternType="none"/>
    </fill>
    <fill>
      <patternFill patternType="gray125"/>
    </fill>
    <fill>
      <patternFill patternType="solid">
        <fgColor rgb="FFF79646"/>
        <bgColor rgb="FFFF8080"/>
      </patternFill>
    </fill>
    <fill>
      <patternFill patternType="solid">
        <fgColor rgb="FFF2F2F2"/>
      </patternFill>
    </fill>
    <fill>
      <patternFill patternType="solid">
        <fgColor theme="4" tint="0.59999389629810485"/>
        <bgColor indexed="65"/>
      </patternFill>
    </fill>
    <fill>
      <patternFill patternType="solid">
        <fgColor theme="5" tint="0.59999389629810485"/>
        <bgColor indexed="65"/>
      </patternFill>
    </fill>
    <fill>
      <patternFill patternType="solid">
        <fgColor theme="6" tint="0.59999389629810485"/>
        <bgColor indexed="65"/>
      </patternFill>
    </fill>
    <fill>
      <patternFill patternType="solid">
        <fgColor rgb="FFFFC000"/>
        <bgColor indexed="64"/>
      </patternFill>
    </fill>
    <fill>
      <patternFill patternType="solid">
        <fgColor theme="9" tint="0.79998168889431442"/>
        <bgColor rgb="FFCCC1DA"/>
      </patternFill>
    </fill>
    <fill>
      <patternFill patternType="solid">
        <fgColor theme="7" tint="0.79998168889431442"/>
        <bgColor rgb="FFCCC1DA"/>
      </patternFill>
    </fill>
    <fill>
      <patternFill patternType="solid">
        <fgColor theme="4" tint="0.79998168889431442"/>
        <bgColor rgb="FFB9CDE5"/>
      </patternFill>
    </fill>
    <fill>
      <patternFill patternType="solid">
        <fgColor theme="9" tint="0.79998168889431442"/>
        <bgColor indexed="64"/>
      </patternFill>
    </fill>
    <fill>
      <patternFill patternType="solid">
        <fgColor theme="7" tint="0.79998168889431442"/>
        <bgColor indexed="64"/>
      </patternFill>
    </fill>
    <fill>
      <patternFill patternType="solid">
        <fgColor theme="8" tint="0.79998168889431442"/>
        <bgColor rgb="FFB9CDE5"/>
      </patternFill>
    </fill>
    <fill>
      <patternFill patternType="solid">
        <fgColor theme="8" tint="0.79998168889431442"/>
        <bgColor indexed="64"/>
      </patternFill>
    </fill>
    <fill>
      <patternFill patternType="solid">
        <fgColor theme="8" tint="0.79998168889431442"/>
        <bgColor rgb="FFCCC1DA"/>
      </patternFill>
    </fill>
    <fill>
      <patternFill patternType="solid">
        <fgColor theme="6" tint="0.79998168889431442"/>
        <bgColor indexed="64"/>
      </patternFill>
    </fill>
    <fill>
      <patternFill patternType="solid">
        <fgColor theme="6" tint="0.39997558519241921"/>
        <bgColor indexed="64"/>
      </patternFill>
    </fill>
    <fill>
      <patternFill patternType="solid">
        <fgColor theme="8" tint="0.59999389629810485"/>
        <bgColor indexed="64"/>
      </patternFill>
    </fill>
    <fill>
      <patternFill patternType="solid">
        <fgColor theme="9" tint="0.59999389629810485"/>
        <bgColor indexed="64"/>
      </patternFill>
    </fill>
    <fill>
      <patternFill patternType="solid">
        <fgColor theme="7" tint="0.59999389629810485"/>
        <bgColor indexed="64"/>
      </patternFill>
    </fill>
    <fill>
      <patternFill patternType="solid">
        <fgColor rgb="FFE2EFDA"/>
        <bgColor indexed="64"/>
      </patternFill>
    </fill>
    <fill>
      <patternFill patternType="solid">
        <fgColor rgb="FFFFF2CC"/>
        <bgColor indexed="64"/>
      </patternFill>
    </fill>
    <fill>
      <patternFill patternType="solid">
        <fgColor rgb="FFB4C6E7"/>
        <bgColor indexed="64"/>
      </patternFill>
    </fill>
    <fill>
      <patternFill patternType="solid">
        <fgColor rgb="FFE7E6E6"/>
        <bgColor indexed="64"/>
      </patternFill>
    </fill>
    <fill>
      <patternFill patternType="solid">
        <fgColor rgb="FFD9D9D9"/>
        <bgColor indexed="64"/>
      </patternFill>
    </fill>
    <fill>
      <patternFill patternType="solid">
        <fgColor rgb="FFCCCCCC"/>
        <bgColor indexed="64"/>
      </patternFill>
    </fill>
    <fill>
      <patternFill patternType="solid">
        <fgColor rgb="FFF3F3F3"/>
        <bgColor indexed="64"/>
      </patternFill>
    </fill>
    <fill>
      <patternFill patternType="solid">
        <fgColor rgb="FFFFFFFF"/>
        <bgColor indexed="64"/>
      </patternFill>
    </fill>
  </fills>
  <borders count="59">
    <border>
      <left/>
      <right/>
      <top/>
      <bottom/>
      <diagonal/>
    </border>
    <border>
      <left style="medium">
        <color auto="1"/>
      </left>
      <right/>
      <top style="medium">
        <color auto="1"/>
      </top>
      <bottom/>
      <diagonal/>
    </border>
    <border>
      <left style="medium">
        <color auto="1"/>
      </left>
      <right/>
      <top/>
      <bottom/>
      <diagonal/>
    </border>
    <border>
      <left style="medium">
        <color auto="1"/>
      </left>
      <right/>
      <top/>
      <bottom style="medium">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right/>
      <top style="medium">
        <color auto="1"/>
      </top>
      <bottom/>
      <diagonal/>
    </border>
    <border>
      <left style="medium">
        <color auto="1"/>
      </left>
      <right/>
      <top style="medium">
        <color auto="1"/>
      </top>
      <bottom style="medium">
        <color auto="1"/>
      </bottom>
      <diagonal/>
    </border>
    <border>
      <left style="medium">
        <color auto="1"/>
      </left>
      <right/>
      <top style="medium">
        <color auto="1"/>
      </top>
      <bottom style="thin">
        <color auto="1"/>
      </bottom>
      <diagonal/>
    </border>
    <border>
      <left style="medium">
        <color auto="1"/>
      </left>
      <right/>
      <top style="thin">
        <color auto="1"/>
      </top>
      <bottom/>
      <diagonal/>
    </border>
    <border>
      <left style="medium">
        <color auto="1"/>
      </left>
      <right/>
      <top style="thin">
        <color auto="1"/>
      </top>
      <bottom style="medium">
        <color auto="1"/>
      </bottom>
      <diagonal/>
    </border>
    <border>
      <left style="thin">
        <color auto="1"/>
      </left>
      <right style="medium">
        <color auto="1"/>
      </right>
      <top style="thin">
        <color auto="1"/>
      </top>
      <bottom style="medium">
        <color auto="1"/>
      </bottom>
      <diagonal/>
    </border>
    <border>
      <left style="thin">
        <color auto="1"/>
      </left>
      <right/>
      <top style="thin">
        <color auto="1"/>
      </top>
      <bottom/>
      <diagonal/>
    </border>
    <border>
      <left style="thin">
        <color auto="1"/>
      </left>
      <right/>
      <top style="thin">
        <color auto="1"/>
      </top>
      <bottom style="thin">
        <color auto="1"/>
      </bottom>
      <diagonal/>
    </border>
    <border>
      <left style="medium">
        <color auto="1"/>
      </left>
      <right/>
      <top style="thin">
        <color auto="1"/>
      </top>
      <bottom style="thin">
        <color auto="1"/>
      </bottom>
      <diagonal/>
    </border>
    <border>
      <left style="thin">
        <color auto="1"/>
      </left>
      <right/>
      <top style="thin">
        <color auto="1"/>
      </top>
      <bottom style="medium">
        <color auto="1"/>
      </bottom>
      <diagonal/>
    </border>
    <border>
      <left style="thin">
        <color auto="1"/>
      </left>
      <right style="medium">
        <color auto="1"/>
      </right>
      <top style="medium">
        <color auto="1"/>
      </top>
      <bottom style="thin">
        <color auto="1"/>
      </bottom>
      <diagonal/>
    </border>
    <border>
      <left/>
      <right/>
      <top style="medium">
        <color auto="1"/>
      </top>
      <bottom style="medium">
        <color auto="1"/>
      </bottom>
      <diagonal/>
    </border>
    <border>
      <left/>
      <right style="medium">
        <color auto="1"/>
      </right>
      <top style="medium">
        <color auto="1"/>
      </top>
      <bottom style="medium">
        <color auto="1"/>
      </bottom>
      <diagonal/>
    </border>
    <border>
      <left style="thin">
        <color indexed="64"/>
      </left>
      <right style="thin">
        <color indexed="64"/>
      </right>
      <top style="medium">
        <color indexed="64"/>
      </top>
      <bottom style="thin">
        <color indexed="64"/>
      </bottom>
      <diagonal/>
    </border>
    <border>
      <left style="thin">
        <color auto="1"/>
      </left>
      <right style="thin">
        <color auto="1"/>
      </right>
      <top style="thin">
        <color auto="1"/>
      </top>
      <bottom style="thin">
        <color auto="1"/>
      </bottom>
      <diagonal/>
    </border>
    <border>
      <left style="medium">
        <color indexed="64"/>
      </left>
      <right style="thin">
        <color indexed="64"/>
      </right>
      <top style="thin">
        <color indexed="64"/>
      </top>
      <bottom style="medium">
        <color indexed="64"/>
      </bottom>
      <diagonal/>
    </border>
    <border>
      <left style="thin">
        <color auto="1"/>
      </left>
      <right style="thin">
        <color auto="1"/>
      </right>
      <top style="thin">
        <color auto="1"/>
      </top>
      <bottom style="medium">
        <color auto="1"/>
      </bottom>
      <diagonal/>
    </border>
    <border>
      <left style="thin">
        <color rgb="FF3F3F3F"/>
      </left>
      <right style="thin">
        <color rgb="FF3F3F3F"/>
      </right>
      <top style="thin">
        <color rgb="FF3F3F3F"/>
      </top>
      <bottom style="thin">
        <color rgb="FF3F3F3F"/>
      </bottom>
      <diagonal/>
    </border>
    <border>
      <left/>
      <right/>
      <top/>
      <bottom style="thin">
        <color auto="1"/>
      </bottom>
      <diagonal/>
    </border>
    <border>
      <left/>
      <right/>
      <top style="thin">
        <color auto="1"/>
      </top>
      <bottom/>
      <diagonal/>
    </border>
    <border>
      <left/>
      <right/>
      <top style="thin">
        <color auto="1"/>
      </top>
      <bottom style="medium">
        <color auto="1"/>
      </bottom>
      <diagonal/>
    </border>
    <border>
      <left/>
      <right/>
      <top/>
      <bottom style="medium">
        <color auto="1"/>
      </bottom>
      <diagonal/>
    </border>
    <border>
      <left/>
      <right/>
      <top style="medium">
        <color auto="1"/>
      </top>
      <bottom style="thin">
        <color auto="1"/>
      </bottom>
      <diagonal/>
    </border>
    <border>
      <left/>
      <right/>
      <top style="thin">
        <color auto="1"/>
      </top>
      <bottom style="thin">
        <color auto="1"/>
      </bottom>
      <diagonal/>
    </border>
    <border>
      <left/>
      <right style="medium">
        <color auto="1"/>
      </right>
      <top style="thin">
        <color auto="1"/>
      </top>
      <bottom/>
      <diagonal/>
    </border>
    <border>
      <left style="medium">
        <color indexed="64"/>
      </left>
      <right style="thin">
        <color auto="1"/>
      </right>
      <top style="medium">
        <color indexed="64"/>
      </top>
      <bottom style="thin">
        <color auto="1"/>
      </bottom>
      <diagonal/>
    </border>
    <border>
      <left style="thin">
        <color indexed="64"/>
      </left>
      <right/>
      <top style="medium">
        <color indexed="64"/>
      </top>
      <bottom style="thin">
        <color indexed="64"/>
      </bottom>
      <diagonal/>
    </border>
    <border>
      <left/>
      <right style="medium">
        <color indexed="64"/>
      </right>
      <top style="thin">
        <color auto="1"/>
      </top>
      <bottom style="thin">
        <color auto="1"/>
      </bottom>
      <diagonal/>
    </border>
    <border>
      <left/>
      <right style="medium">
        <color indexed="64"/>
      </right>
      <top style="thin">
        <color auto="1"/>
      </top>
      <bottom style="medium">
        <color indexed="64"/>
      </bottom>
      <diagonal/>
    </border>
    <border>
      <left style="medium">
        <color auto="1"/>
      </left>
      <right/>
      <top/>
      <bottom style="thin">
        <color auto="1"/>
      </bottom>
      <diagonal/>
    </border>
    <border>
      <left/>
      <right style="medium">
        <color indexed="64"/>
      </right>
      <top/>
      <bottom style="thin">
        <color auto="1"/>
      </bottom>
      <diagonal/>
    </border>
    <border>
      <left/>
      <right style="medium">
        <color indexed="64"/>
      </right>
      <top style="medium">
        <color indexed="64"/>
      </top>
      <bottom style="thin">
        <color auto="1"/>
      </bottom>
      <diagonal/>
    </border>
    <border>
      <left/>
      <right style="medium">
        <color auto="1"/>
      </right>
      <top/>
      <bottom style="medium">
        <color auto="1"/>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medium">
        <color rgb="FF000000"/>
      </left>
      <right/>
      <top/>
      <bottom style="thin">
        <color auto="1"/>
      </bottom>
      <diagonal/>
    </border>
    <border>
      <left/>
      <right style="medium">
        <color rgb="FF000000"/>
      </right>
      <top/>
      <bottom style="thin">
        <color auto="1"/>
      </bottom>
      <diagonal/>
    </border>
    <border>
      <left style="medium">
        <color rgb="FF000000"/>
      </left>
      <right/>
      <top style="thin">
        <color auto="1"/>
      </top>
      <bottom style="medium">
        <color rgb="FF000000"/>
      </bottom>
      <diagonal/>
    </border>
    <border>
      <left/>
      <right/>
      <top style="thin">
        <color auto="1"/>
      </top>
      <bottom style="medium">
        <color rgb="FF000000"/>
      </bottom>
      <diagonal/>
    </border>
    <border>
      <left/>
      <right style="medium">
        <color rgb="FF000000"/>
      </right>
      <top style="thin">
        <color auto="1"/>
      </top>
      <bottom style="medium">
        <color rgb="FF000000"/>
      </bottom>
      <diagonal/>
    </border>
    <border>
      <left style="medium">
        <color rgb="FF000000"/>
      </left>
      <right/>
      <top style="thin">
        <color auto="1"/>
      </top>
      <bottom style="thin">
        <color auto="1"/>
      </bottom>
      <diagonal/>
    </border>
    <border>
      <left/>
      <right style="medium">
        <color rgb="FF000000"/>
      </right>
      <top style="thin">
        <color auto="1"/>
      </top>
      <bottom style="thin">
        <color auto="1"/>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style="medium">
        <color rgb="FF000000"/>
      </left>
      <right style="thin">
        <color rgb="FF000000"/>
      </right>
      <top/>
      <bottom style="thin">
        <color rgb="FF000000"/>
      </bottom>
      <diagonal/>
    </border>
    <border>
      <left style="thin">
        <color rgb="FF000000"/>
      </left>
      <right style="thin">
        <color rgb="FF000000"/>
      </right>
      <top/>
      <bottom style="thin">
        <color rgb="FF000000"/>
      </bottom>
      <diagonal/>
    </border>
    <border>
      <left style="thin">
        <color rgb="FF000000"/>
      </left>
      <right style="medium">
        <color rgb="FF000000"/>
      </right>
      <top/>
      <bottom style="thin">
        <color rgb="FF000000"/>
      </bottom>
      <diagonal/>
    </border>
    <border>
      <left style="thin">
        <color rgb="FF000000"/>
      </left>
      <right style="thin">
        <color rgb="FFCCCCCC"/>
      </right>
      <top style="thin">
        <color rgb="FFCCCCCC"/>
      </top>
      <bottom style="thin">
        <color rgb="FFCCCCCC"/>
      </bottom>
      <diagonal/>
    </border>
    <border>
      <left style="thin">
        <color rgb="FF000000"/>
      </left>
      <right style="thin">
        <color rgb="FFCCCCCC"/>
      </right>
      <top style="thin">
        <color rgb="FFCCCCCC"/>
      </top>
      <bottom style="thin">
        <color rgb="FF000000"/>
      </bottom>
      <diagonal/>
    </border>
    <border>
      <left style="thin">
        <color rgb="FFCCCCCC"/>
      </left>
      <right style="thin">
        <color rgb="FFCCCCCC"/>
      </right>
      <top style="thin">
        <color rgb="FFCCCCCC"/>
      </top>
      <bottom style="thin">
        <color rgb="FFCCCCCC"/>
      </bottom>
      <diagonal/>
    </border>
    <border>
      <left style="thin">
        <color rgb="FFCCCCCC"/>
      </left>
      <right style="thin">
        <color rgb="FFCCCCCC"/>
      </right>
      <top style="thin">
        <color rgb="FFCCCCCC"/>
      </top>
      <bottom style="thin">
        <color rgb="FF000000"/>
      </bottom>
      <diagonal/>
    </border>
    <border>
      <left/>
      <right/>
      <top/>
      <bottom style="thin">
        <color rgb="FFCCCCCC"/>
      </bottom>
      <diagonal/>
    </border>
  </borders>
  <cellStyleXfs count="7">
    <xf numFmtId="0" fontId="0" fillId="0" borderId="0"/>
    <xf numFmtId="9" fontId="4" fillId="0" borderId="0" applyBorder="0" applyProtection="0"/>
    <xf numFmtId="0" fontId="2" fillId="2" borderId="0" applyBorder="0" applyProtection="0"/>
    <xf numFmtId="0" fontId="8" fillId="3" borderId="23" applyNumberFormat="0" applyAlignment="0" applyProtection="0"/>
    <xf numFmtId="0" fontId="1" fillId="4"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cellStyleXfs>
  <cellXfs count="289">
    <xf numFmtId="0" fontId="0" fillId="0" borderId="0" xfId="0"/>
    <xf numFmtId="0" fontId="0" fillId="0" borderId="0" xfId="0" applyAlignment="1">
      <alignment wrapText="1"/>
    </xf>
    <xf numFmtId="0" fontId="3" fillId="0" borderId="0" xfId="0" applyFont="1" applyAlignment="1">
      <alignment horizontal="center" vertical="center" wrapText="1"/>
    </xf>
    <xf numFmtId="0" fontId="5" fillId="0" borderId="0" xfId="0" applyFont="1" applyAlignment="1">
      <alignment vertical="center" wrapText="1"/>
    </xf>
    <xf numFmtId="0" fontId="3" fillId="0" borderId="0" xfId="0" applyFont="1" applyAlignment="1">
      <alignment vertical="center" wrapText="1"/>
    </xf>
    <xf numFmtId="0" fontId="0" fillId="0" borderId="0" xfId="0" applyAlignment="1">
      <alignment horizontal="center" vertical="center" wrapText="1"/>
    </xf>
    <xf numFmtId="49" fontId="0" fillId="0" borderId="0" xfId="0" applyNumberFormat="1" applyAlignment="1">
      <alignment horizontal="center" vertical="center" wrapText="1"/>
    </xf>
    <xf numFmtId="0" fontId="3" fillId="0" borderId="0" xfId="0" applyFont="1" applyAlignment="1">
      <alignment vertical="center"/>
    </xf>
    <xf numFmtId="0" fontId="3" fillId="0" borderId="0" xfId="0" applyFont="1"/>
    <xf numFmtId="0" fontId="9" fillId="0" borderId="0" xfId="0" applyFont="1"/>
    <xf numFmtId="0" fontId="0" fillId="0" borderId="0" xfId="0" applyAlignment="1">
      <alignment horizontal="left" wrapText="1"/>
    </xf>
    <xf numFmtId="0" fontId="3" fillId="0" borderId="2" xfId="0" applyFont="1" applyBorder="1" applyAlignment="1">
      <alignment horizontal="center" vertical="center" wrapText="1"/>
    </xf>
    <xf numFmtId="0" fontId="10" fillId="0" borderId="0" xfId="0" applyFont="1"/>
    <xf numFmtId="49" fontId="0" fillId="0" borderId="13" xfId="0" applyNumberFormat="1" applyBorder="1" applyAlignment="1">
      <alignment horizontal="left" vertical="center" wrapText="1"/>
    </xf>
    <xf numFmtId="0" fontId="3" fillId="8" borderId="21" xfId="0" applyFont="1" applyFill="1" applyBorder="1" applyAlignment="1">
      <alignment horizontal="center" vertical="center" wrapText="1"/>
    </xf>
    <xf numFmtId="0" fontId="3" fillId="8" borderId="22" xfId="0" applyFont="1" applyFill="1" applyBorder="1" applyAlignment="1">
      <alignment horizontal="center" vertical="center" wrapText="1"/>
    </xf>
    <xf numFmtId="0" fontId="3" fillId="9" borderId="21" xfId="0" applyFont="1" applyFill="1" applyBorder="1" applyAlignment="1">
      <alignment horizontal="center" vertical="center" wrapText="1"/>
    </xf>
    <xf numFmtId="0" fontId="3" fillId="9" borderId="22" xfId="0" applyFont="1" applyFill="1" applyBorder="1" applyAlignment="1">
      <alignment horizontal="center" vertical="center" wrapText="1"/>
    </xf>
    <xf numFmtId="0" fontId="3" fillId="13" borderId="21" xfId="0" applyFont="1" applyFill="1" applyBorder="1" applyAlignment="1">
      <alignment horizontal="center" vertical="center" wrapText="1"/>
    </xf>
    <xf numFmtId="0" fontId="3" fillId="13" borderId="22" xfId="0" applyFont="1" applyFill="1" applyBorder="1" applyAlignment="1">
      <alignment horizontal="center" vertical="center" wrapText="1"/>
    </xf>
    <xf numFmtId="0" fontId="3" fillId="9" borderId="15" xfId="0" applyFont="1" applyFill="1" applyBorder="1" applyAlignment="1">
      <alignment horizontal="left" vertical="center" wrapText="1"/>
    </xf>
    <xf numFmtId="0" fontId="3" fillId="8" borderId="15" xfId="0" applyFont="1" applyFill="1" applyBorder="1" applyAlignment="1">
      <alignment horizontal="left" vertical="center" wrapText="1"/>
    </xf>
    <xf numFmtId="0" fontId="3" fillId="13" borderId="11" xfId="0" applyFont="1" applyFill="1" applyBorder="1" applyAlignment="1">
      <alignment horizontal="left" vertical="center" wrapText="1"/>
    </xf>
    <xf numFmtId="49" fontId="0" fillId="0" borderId="29" xfId="0" applyNumberFormat="1" applyBorder="1" applyAlignment="1">
      <alignment horizontal="left" vertical="center" wrapText="1"/>
    </xf>
    <xf numFmtId="49" fontId="0" fillId="0" borderId="29" xfId="0" applyNumberFormat="1" applyBorder="1" applyAlignment="1">
      <alignment vertical="center" wrapText="1"/>
    </xf>
    <xf numFmtId="0" fontId="0" fillId="8" borderId="28" xfId="0" applyFill="1" applyBorder="1" applyAlignment="1">
      <alignment horizontal="center" vertical="center" wrapText="1"/>
    </xf>
    <xf numFmtId="0" fontId="0" fillId="8" borderId="37" xfId="0" applyFill="1" applyBorder="1" applyAlignment="1">
      <alignment horizontal="left" vertical="center" wrapText="1"/>
    </xf>
    <xf numFmtId="0" fontId="0" fillId="9" borderId="28" xfId="0" applyFill="1" applyBorder="1" applyAlignment="1">
      <alignment horizontal="center" vertical="center" wrapText="1"/>
    </xf>
    <xf numFmtId="0" fontId="0" fillId="9" borderId="37" xfId="0" applyFill="1" applyBorder="1" applyAlignment="1">
      <alignment horizontal="left" vertical="center" wrapText="1"/>
    </xf>
    <xf numFmtId="49" fontId="0" fillId="0" borderId="24" xfId="0" applyNumberFormat="1" applyBorder="1" applyAlignment="1">
      <alignment horizontal="left" vertical="center" wrapText="1"/>
    </xf>
    <xf numFmtId="0" fontId="11" fillId="0" borderId="0" xfId="0" applyFont="1"/>
    <xf numFmtId="49" fontId="0" fillId="0" borderId="24" xfId="0" applyNumberFormat="1" applyBorder="1" applyAlignment="1">
      <alignment vertical="center" wrapText="1"/>
    </xf>
    <xf numFmtId="0" fontId="0" fillId="10" borderId="28" xfId="0" applyFill="1" applyBorder="1" applyAlignment="1">
      <alignment horizontal="center" vertical="center" wrapText="1"/>
    </xf>
    <xf numFmtId="0" fontId="0" fillId="10" borderId="37" xfId="0" applyFill="1" applyBorder="1" applyAlignment="1">
      <alignment horizontal="left" vertical="center" wrapText="1"/>
    </xf>
    <xf numFmtId="49" fontId="0" fillId="8" borderId="8" xfId="0" applyNumberFormat="1" applyFill="1" applyBorder="1" applyAlignment="1">
      <alignment horizontal="center" vertical="center" wrapText="1"/>
    </xf>
    <xf numFmtId="49" fontId="0" fillId="9" borderId="8" xfId="0" applyNumberFormat="1" applyFill="1" applyBorder="1" applyAlignment="1">
      <alignment horizontal="center" vertical="center" wrapText="1"/>
    </xf>
    <xf numFmtId="0" fontId="6" fillId="0" borderId="0" xfId="0" applyFont="1" applyAlignment="1">
      <alignment horizontal="left" vertical="center"/>
    </xf>
    <xf numFmtId="0" fontId="0" fillId="0" borderId="0" xfId="0" applyAlignment="1">
      <alignment horizontal="left"/>
    </xf>
    <xf numFmtId="0" fontId="0" fillId="0" borderId="0" xfId="0" applyAlignment="1">
      <alignment horizontal="left" vertical="center"/>
    </xf>
    <xf numFmtId="2" fontId="0" fillId="0" borderId="0" xfId="0" applyNumberFormat="1" applyAlignment="1">
      <alignment horizontal="left" vertical="center"/>
    </xf>
    <xf numFmtId="0" fontId="0" fillId="0" borderId="0" xfId="0" applyAlignment="1">
      <alignment horizontal="center" vertical="center"/>
    </xf>
    <xf numFmtId="0" fontId="3" fillId="0" borderId="0" xfId="0" applyFont="1" applyAlignment="1">
      <alignment horizontal="left" vertical="center" wrapText="1"/>
    </xf>
    <xf numFmtId="49" fontId="0" fillId="0" borderId="28" xfId="0" applyNumberFormat="1" applyBorder="1" applyAlignment="1">
      <alignment horizontal="left" vertical="center" wrapText="1"/>
    </xf>
    <xf numFmtId="0" fontId="12" fillId="0" borderId="0" xfId="0" applyFont="1"/>
    <xf numFmtId="0" fontId="13" fillId="0" borderId="0" xfId="0" applyFont="1"/>
    <xf numFmtId="0" fontId="12" fillId="16" borderId="17" xfId="0" applyFont="1" applyFill="1" applyBorder="1" applyAlignment="1">
      <alignment horizontal="left" vertical="center" wrapText="1"/>
    </xf>
    <xf numFmtId="0" fontId="0" fillId="16" borderId="18" xfId="0" applyFill="1" applyBorder="1" applyAlignment="1">
      <alignment vertical="center" wrapText="1"/>
    </xf>
    <xf numFmtId="0" fontId="13" fillId="8" borderId="10" xfId="0" applyFont="1" applyFill="1" applyBorder="1" applyAlignment="1">
      <alignment horizontal="center" vertical="center" wrapText="1"/>
    </xf>
    <xf numFmtId="0" fontId="13" fillId="8" borderId="26" xfId="0" applyFont="1" applyFill="1" applyBorder="1" applyAlignment="1">
      <alignment horizontal="center" vertical="center" wrapText="1"/>
    </xf>
    <xf numFmtId="0" fontId="13" fillId="8" borderId="34" xfId="0" applyFont="1" applyFill="1" applyBorder="1" applyAlignment="1">
      <alignment horizontal="left" vertical="center" wrapText="1"/>
    </xf>
    <xf numFmtId="0" fontId="13" fillId="9" borderId="10" xfId="0" applyFont="1" applyFill="1" applyBorder="1" applyAlignment="1">
      <alignment horizontal="center" vertical="center" wrapText="1"/>
    </xf>
    <xf numFmtId="0" fontId="13" fillId="9" borderId="26" xfId="0" applyFont="1" applyFill="1" applyBorder="1" applyAlignment="1">
      <alignment horizontal="center" vertical="center" wrapText="1"/>
    </xf>
    <xf numFmtId="0" fontId="13" fillId="9" borderId="34" xfId="0" applyFont="1" applyFill="1" applyBorder="1" applyAlignment="1">
      <alignment horizontal="left" vertical="center" wrapText="1"/>
    </xf>
    <xf numFmtId="0" fontId="13" fillId="13" borderId="10" xfId="0" applyFont="1" applyFill="1" applyBorder="1" applyAlignment="1">
      <alignment horizontal="center" vertical="center" wrapText="1"/>
    </xf>
    <xf numFmtId="0" fontId="13" fillId="13" borderId="26" xfId="0" applyFont="1" applyFill="1" applyBorder="1" applyAlignment="1">
      <alignment horizontal="center" vertical="center" wrapText="1"/>
    </xf>
    <xf numFmtId="0" fontId="13" fillId="13" borderId="34" xfId="0" applyFont="1" applyFill="1" applyBorder="1" applyAlignment="1">
      <alignment horizontal="left" vertical="center" wrapText="1"/>
    </xf>
    <xf numFmtId="0" fontId="13" fillId="0" borderId="0" xfId="0" applyFont="1" applyAlignment="1">
      <alignment horizontal="center" vertical="center" wrapText="1"/>
    </xf>
    <xf numFmtId="0" fontId="13" fillId="8" borderId="9" xfId="0" applyFont="1" applyFill="1" applyBorder="1" applyAlignment="1">
      <alignment horizontal="center" vertical="center" wrapText="1"/>
    </xf>
    <xf numFmtId="0" fontId="13" fillId="8" borderId="25" xfId="0" applyFont="1" applyFill="1" applyBorder="1" applyAlignment="1">
      <alignment horizontal="center" vertical="center" wrapText="1"/>
    </xf>
    <xf numFmtId="0" fontId="13" fillId="8" borderId="30" xfId="0" applyFont="1" applyFill="1" applyBorder="1" applyAlignment="1">
      <alignment horizontal="left" vertical="center" wrapText="1"/>
    </xf>
    <xf numFmtId="0" fontId="13" fillId="9" borderId="9" xfId="0" applyFont="1" applyFill="1" applyBorder="1" applyAlignment="1">
      <alignment horizontal="center" vertical="center" wrapText="1"/>
    </xf>
    <xf numFmtId="0" fontId="13" fillId="9" borderId="25" xfId="0" applyFont="1" applyFill="1" applyBorder="1" applyAlignment="1">
      <alignment horizontal="center" vertical="center" wrapText="1"/>
    </xf>
    <xf numFmtId="0" fontId="13" fillId="9" borderId="30" xfId="0" applyFont="1" applyFill="1" applyBorder="1" applyAlignment="1">
      <alignment horizontal="left" vertical="center" wrapText="1"/>
    </xf>
    <xf numFmtId="0" fontId="13" fillId="13" borderId="9" xfId="0" applyFont="1" applyFill="1" applyBorder="1" applyAlignment="1">
      <alignment horizontal="center" vertical="center" wrapText="1"/>
    </xf>
    <xf numFmtId="0" fontId="13" fillId="13" borderId="25" xfId="0" applyFont="1" applyFill="1" applyBorder="1" applyAlignment="1">
      <alignment horizontal="center" vertical="center" wrapText="1"/>
    </xf>
    <xf numFmtId="0" fontId="13" fillId="13" borderId="30" xfId="0" applyFont="1" applyFill="1" applyBorder="1" applyAlignment="1">
      <alignment horizontal="left" vertical="center" wrapText="1"/>
    </xf>
    <xf numFmtId="0" fontId="0" fillId="16" borderId="17" xfId="0" applyFill="1" applyBorder="1" applyAlignment="1">
      <alignment vertical="center" wrapText="1"/>
    </xf>
    <xf numFmtId="0" fontId="13" fillId="9" borderId="26" xfId="0" applyFont="1" applyFill="1" applyBorder="1" applyAlignment="1">
      <alignment horizontal="left" vertical="center" wrapText="1"/>
    </xf>
    <xf numFmtId="0" fontId="0" fillId="16" borderId="7" xfId="0" applyFill="1" applyBorder="1" applyAlignment="1">
      <alignment vertical="center"/>
    </xf>
    <xf numFmtId="49" fontId="13" fillId="8" borderId="10" xfId="0" applyNumberFormat="1" applyFont="1" applyFill="1" applyBorder="1" applyAlignment="1">
      <alignment horizontal="center" vertical="center" wrapText="1"/>
    </xf>
    <xf numFmtId="49" fontId="13" fillId="9" borderId="10" xfId="0" applyNumberFormat="1" applyFont="1" applyFill="1" applyBorder="1" applyAlignment="1">
      <alignment horizontal="center" vertical="center" wrapText="1"/>
    </xf>
    <xf numFmtId="49" fontId="13" fillId="8" borderId="9" xfId="0" applyNumberFormat="1" applyFont="1" applyFill="1" applyBorder="1" applyAlignment="1">
      <alignment horizontal="center" vertical="center" wrapText="1"/>
    </xf>
    <xf numFmtId="9" fontId="13" fillId="0" borderId="0" xfId="1" applyFont="1" applyAlignment="1">
      <alignment vertical="center" wrapText="1"/>
    </xf>
    <xf numFmtId="0" fontId="0" fillId="13" borderId="8" xfId="0" applyFill="1" applyBorder="1" applyAlignment="1">
      <alignment horizontal="center" vertical="center" wrapText="1"/>
    </xf>
    <xf numFmtId="0" fontId="0" fillId="15" borderId="28" xfId="0" applyFill="1" applyBorder="1" applyAlignment="1">
      <alignment horizontal="center" vertical="center" wrapText="1"/>
    </xf>
    <xf numFmtId="0" fontId="0" fillId="15" borderId="37" xfId="0" applyFill="1" applyBorder="1" applyAlignment="1">
      <alignment horizontal="left" vertical="center" wrapText="1"/>
    </xf>
    <xf numFmtId="0" fontId="0" fillId="13" borderId="14" xfId="0" applyFill="1" applyBorder="1" applyAlignment="1">
      <alignment horizontal="center" vertical="center" wrapText="1"/>
    </xf>
    <xf numFmtId="0" fontId="0" fillId="15" borderId="29" xfId="0" applyFill="1" applyBorder="1" applyAlignment="1">
      <alignment horizontal="center" vertical="center" wrapText="1"/>
    </xf>
    <xf numFmtId="0" fontId="0" fillId="15" borderId="33" xfId="0" applyFill="1" applyBorder="1" applyAlignment="1">
      <alignment horizontal="left" vertical="center" wrapText="1"/>
    </xf>
    <xf numFmtId="0" fontId="0" fillId="8" borderId="35" xfId="0" applyFill="1" applyBorder="1" applyAlignment="1">
      <alignment horizontal="center" vertical="center" wrapText="1"/>
    </xf>
    <xf numFmtId="0" fontId="0" fillId="8" borderId="24" xfId="0" applyFill="1" applyBorder="1" applyAlignment="1">
      <alignment horizontal="center" vertical="center" wrapText="1"/>
    </xf>
    <xf numFmtId="0" fontId="0" fillId="8" borderId="36" xfId="0" applyFill="1" applyBorder="1" applyAlignment="1">
      <alignment horizontal="left" vertical="center" wrapText="1"/>
    </xf>
    <xf numFmtId="0" fontId="0" fillId="9" borderId="8" xfId="0" applyFill="1" applyBorder="1" applyAlignment="1">
      <alignment horizontal="center" vertical="center" wrapText="1"/>
    </xf>
    <xf numFmtId="0" fontId="0" fillId="8" borderId="14" xfId="0" applyFill="1" applyBorder="1" applyAlignment="1">
      <alignment horizontal="center" vertical="center" wrapText="1"/>
    </xf>
    <xf numFmtId="0" fontId="0" fillId="8" borderId="29" xfId="0" applyFill="1" applyBorder="1" applyAlignment="1">
      <alignment horizontal="center" vertical="center" wrapText="1"/>
    </xf>
    <xf numFmtId="0" fontId="0" fillId="8" borderId="33" xfId="0" applyFill="1" applyBorder="1" applyAlignment="1">
      <alignment horizontal="left" vertical="center" wrapText="1"/>
    </xf>
    <xf numFmtId="0" fontId="0" fillId="9" borderId="14" xfId="0" applyFill="1" applyBorder="1" applyAlignment="1">
      <alignment horizontal="center" vertical="center" wrapText="1"/>
    </xf>
    <xf numFmtId="0" fontId="0" fillId="9" borderId="29" xfId="0" applyFill="1" applyBorder="1" applyAlignment="1">
      <alignment horizontal="center" vertical="center" wrapText="1"/>
    </xf>
    <xf numFmtId="0" fontId="0" fillId="9" borderId="33" xfId="0" applyFill="1" applyBorder="1" applyAlignment="1">
      <alignment horizontal="left" vertical="center" wrapText="1"/>
    </xf>
    <xf numFmtId="0" fontId="0" fillId="9" borderId="35" xfId="0" applyFill="1" applyBorder="1" applyAlignment="1">
      <alignment horizontal="center" vertical="center" wrapText="1"/>
    </xf>
    <xf numFmtId="0" fontId="0" fillId="9" borderId="24" xfId="0" applyFill="1" applyBorder="1" applyAlignment="1">
      <alignment horizontal="center" vertical="center" wrapText="1"/>
    </xf>
    <xf numFmtId="0" fontId="0" fillId="9" borderId="36" xfId="0" applyFill="1" applyBorder="1" applyAlignment="1">
      <alignment horizontal="left" vertical="center" wrapText="1"/>
    </xf>
    <xf numFmtId="0" fontId="0" fillId="13" borderId="35" xfId="0" applyFill="1" applyBorder="1" applyAlignment="1">
      <alignment horizontal="center" vertical="center" wrapText="1"/>
    </xf>
    <xf numFmtId="0" fontId="0" fillId="15" borderId="24" xfId="0" applyFill="1" applyBorder="1" applyAlignment="1">
      <alignment horizontal="center" vertical="center" wrapText="1"/>
    </xf>
    <xf numFmtId="0" fontId="0" fillId="15" borderId="36" xfId="0" applyFill="1" applyBorder="1" applyAlignment="1">
      <alignment horizontal="left" vertical="center" wrapText="1"/>
    </xf>
    <xf numFmtId="0" fontId="0" fillId="9" borderId="24" xfId="0" applyFill="1" applyBorder="1" applyAlignment="1">
      <alignment horizontal="left" vertical="center" wrapText="1"/>
    </xf>
    <xf numFmtId="0" fontId="0" fillId="9" borderId="29" xfId="0" applyFill="1" applyBorder="1" applyAlignment="1">
      <alignment horizontal="left" vertical="center" wrapText="1"/>
    </xf>
    <xf numFmtId="0" fontId="0" fillId="8" borderId="8" xfId="0" applyFill="1" applyBorder="1" applyAlignment="1">
      <alignment horizontal="center" vertical="center" wrapText="1"/>
    </xf>
    <xf numFmtId="0" fontId="0" fillId="8" borderId="27" xfId="0" applyFill="1" applyBorder="1" applyAlignment="1">
      <alignment horizontal="center" vertical="center" wrapText="1"/>
    </xf>
    <xf numFmtId="0" fontId="0" fillId="9" borderId="27" xfId="0" applyFill="1" applyBorder="1" applyAlignment="1">
      <alignment horizontal="center" vertical="center" wrapText="1"/>
    </xf>
    <xf numFmtId="0" fontId="0" fillId="8" borderId="3" xfId="0" applyFill="1" applyBorder="1" applyAlignment="1">
      <alignment horizontal="center" vertical="center" wrapText="1"/>
    </xf>
    <xf numFmtId="0" fontId="0" fillId="8" borderId="27" xfId="0" applyFill="1" applyBorder="1" applyAlignment="1">
      <alignment horizontal="left" vertical="center" wrapText="1"/>
    </xf>
    <xf numFmtId="0" fontId="0" fillId="9" borderId="3" xfId="0" applyFill="1" applyBorder="1" applyAlignment="1">
      <alignment horizontal="center" vertical="center" wrapText="1"/>
    </xf>
    <xf numFmtId="0" fontId="0" fillId="9" borderId="27" xfId="0" applyFill="1" applyBorder="1" applyAlignment="1">
      <alignment horizontal="left" vertical="center" wrapText="1"/>
    </xf>
    <xf numFmtId="0" fontId="0" fillId="13" borderId="3" xfId="0" applyFill="1" applyBorder="1" applyAlignment="1">
      <alignment horizontal="center" vertical="center" wrapText="1"/>
    </xf>
    <xf numFmtId="0" fontId="0" fillId="13" borderId="27" xfId="0" applyFill="1" applyBorder="1" applyAlignment="1">
      <alignment horizontal="center" vertical="center" wrapText="1"/>
    </xf>
    <xf numFmtId="0" fontId="0" fillId="13" borderId="38" xfId="0" applyFill="1" applyBorder="1" applyAlignment="1">
      <alignment horizontal="left" vertical="center" wrapText="1"/>
    </xf>
    <xf numFmtId="0" fontId="1" fillId="21" borderId="39" xfId="4" applyFill="1" applyBorder="1" applyAlignment="1">
      <alignment horizontal="center" vertical="center"/>
    </xf>
    <xf numFmtId="10" fontId="1" fillId="21" borderId="39" xfId="4" applyNumberFormat="1" applyFill="1" applyBorder="1" applyAlignment="1">
      <alignment horizontal="center" vertical="center"/>
    </xf>
    <xf numFmtId="0" fontId="0" fillId="21" borderId="39" xfId="0" applyFill="1" applyBorder="1"/>
    <xf numFmtId="1" fontId="0" fillId="21" borderId="39" xfId="0" applyNumberFormat="1" applyFill="1" applyBorder="1" applyAlignment="1">
      <alignment horizontal="center"/>
    </xf>
    <xf numFmtId="2" fontId="0" fillId="21" borderId="39" xfId="0" applyNumberFormat="1" applyFill="1" applyBorder="1" applyAlignment="1">
      <alignment horizontal="center"/>
    </xf>
    <xf numFmtId="0" fontId="1" fillId="22" borderId="39" xfId="5" applyFill="1" applyBorder="1" applyAlignment="1">
      <alignment horizontal="center" vertical="center"/>
    </xf>
    <xf numFmtId="10" fontId="1" fillId="22" borderId="39" xfId="5" applyNumberFormat="1" applyFill="1" applyBorder="1" applyAlignment="1">
      <alignment horizontal="center" vertical="center"/>
    </xf>
    <xf numFmtId="0" fontId="0" fillId="22" borderId="39" xfId="0" applyFill="1" applyBorder="1"/>
    <xf numFmtId="1" fontId="0" fillId="22" borderId="39" xfId="0" applyNumberFormat="1" applyFill="1" applyBorder="1" applyAlignment="1">
      <alignment horizontal="center"/>
    </xf>
    <xf numFmtId="2" fontId="0" fillId="22" borderId="39" xfId="0" applyNumberFormat="1" applyFill="1" applyBorder="1" applyAlignment="1">
      <alignment horizontal="center"/>
    </xf>
    <xf numFmtId="0" fontId="1" fillId="23" borderId="39" xfId="6" applyFill="1" applyBorder="1" applyAlignment="1">
      <alignment horizontal="center" vertical="center"/>
    </xf>
    <xf numFmtId="10" fontId="1" fillId="23" borderId="39" xfId="6" applyNumberFormat="1" applyFill="1" applyBorder="1" applyAlignment="1">
      <alignment horizontal="center" vertical="center"/>
    </xf>
    <xf numFmtId="0" fontId="0" fillId="23" borderId="39" xfId="0" applyFill="1" applyBorder="1"/>
    <xf numFmtId="1" fontId="0" fillId="23" borderId="39" xfId="0" applyNumberFormat="1" applyFill="1" applyBorder="1" applyAlignment="1">
      <alignment horizontal="center"/>
    </xf>
    <xf numFmtId="2" fontId="0" fillId="23" borderId="39" xfId="0" applyNumberFormat="1" applyFill="1" applyBorder="1" applyAlignment="1">
      <alignment horizontal="center"/>
    </xf>
    <xf numFmtId="0" fontId="0" fillId="7" borderId="39" xfId="0" applyFill="1" applyBorder="1" applyAlignment="1">
      <alignment horizontal="center"/>
    </xf>
    <xf numFmtId="10" fontId="0" fillId="7" borderId="39" xfId="0" applyNumberFormat="1" applyFill="1" applyBorder="1" applyAlignment="1">
      <alignment horizontal="center"/>
    </xf>
    <xf numFmtId="0" fontId="0" fillId="7" borderId="39" xfId="0" applyFill="1" applyBorder="1"/>
    <xf numFmtId="2" fontId="0" fillId="7" borderId="39" xfId="0" applyNumberFormat="1" applyFill="1" applyBorder="1" applyAlignment="1">
      <alignment horizontal="center"/>
    </xf>
    <xf numFmtId="0" fontId="14" fillId="24" borderId="40" xfId="3" applyFont="1" applyFill="1" applyBorder="1" applyAlignment="1">
      <alignment horizontal="center" vertical="center"/>
    </xf>
    <xf numFmtId="0" fontId="14" fillId="24" borderId="40" xfId="3" applyFont="1" applyFill="1" applyBorder="1" applyAlignment="1">
      <alignment horizontal="center" vertical="center" wrapText="1"/>
    </xf>
    <xf numFmtId="0" fontId="14" fillId="24" borderId="40" xfId="0" applyFont="1" applyFill="1" applyBorder="1" applyAlignment="1">
      <alignment horizontal="center"/>
    </xf>
    <xf numFmtId="0" fontId="14" fillId="24" borderId="40" xfId="0" applyFont="1" applyFill="1" applyBorder="1"/>
    <xf numFmtId="0" fontId="15" fillId="19" borderId="4" xfId="0" applyFont="1" applyFill="1" applyBorder="1" applyAlignment="1">
      <alignment horizontal="left" vertical="center" wrapText="1"/>
    </xf>
    <xf numFmtId="0" fontId="16" fillId="19" borderId="20" xfId="0" applyFont="1" applyFill="1" applyBorder="1" applyAlignment="1">
      <alignment horizontal="left" vertical="center"/>
    </xf>
    <xf numFmtId="0" fontId="15" fillId="19" borderId="5" xfId="0" applyFont="1" applyFill="1" applyBorder="1" applyAlignment="1">
      <alignment horizontal="left" vertical="center"/>
    </xf>
    <xf numFmtId="0" fontId="14" fillId="11" borderId="14" xfId="0" applyFont="1" applyFill="1" applyBorder="1" applyAlignment="1">
      <alignment horizontal="left" vertical="center"/>
    </xf>
    <xf numFmtId="0" fontId="14" fillId="11" borderId="29" xfId="0" applyFont="1" applyFill="1" applyBorder="1" applyAlignment="1">
      <alignment horizontal="left" vertical="center"/>
    </xf>
    <xf numFmtId="0" fontId="14" fillId="11" borderId="33" xfId="0" applyFont="1" applyFill="1" applyBorder="1" applyAlignment="1">
      <alignment horizontal="left" vertical="center"/>
    </xf>
    <xf numFmtId="0" fontId="14" fillId="19" borderId="14" xfId="0" applyFont="1" applyFill="1" applyBorder="1" applyAlignment="1">
      <alignment horizontal="left" vertical="center"/>
    </xf>
    <xf numFmtId="0" fontId="14" fillId="19" borderId="29" xfId="0" applyFont="1" applyFill="1" applyBorder="1" applyAlignment="1">
      <alignment horizontal="left" vertical="center"/>
    </xf>
    <xf numFmtId="0" fontId="14" fillId="19" borderId="33" xfId="0" applyFont="1" applyFill="1" applyBorder="1" applyAlignment="1">
      <alignment horizontal="left" vertical="center"/>
    </xf>
    <xf numFmtId="0" fontId="16" fillId="11" borderId="48" xfId="0" applyFont="1" applyFill="1" applyBorder="1" applyAlignment="1">
      <alignment horizontal="left" vertical="center"/>
    </xf>
    <xf numFmtId="0" fontId="16" fillId="11" borderId="49" xfId="0" applyFont="1" applyFill="1" applyBorder="1" applyAlignment="1">
      <alignment horizontal="left" vertical="center"/>
    </xf>
    <xf numFmtId="10" fontId="16" fillId="11" borderId="49" xfId="0" applyNumberFormat="1" applyFont="1" applyFill="1" applyBorder="1" applyAlignment="1">
      <alignment horizontal="left" vertical="center"/>
    </xf>
    <xf numFmtId="0" fontId="14" fillId="11" borderId="50" xfId="0" applyFont="1" applyFill="1" applyBorder="1" applyAlignment="1">
      <alignment horizontal="left" vertical="center"/>
    </xf>
    <xf numFmtId="0" fontId="16" fillId="11" borderId="51" xfId="0" applyFont="1" applyFill="1" applyBorder="1" applyAlignment="1">
      <alignment horizontal="left" vertical="center"/>
    </xf>
    <xf numFmtId="0" fontId="16" fillId="11" borderId="52" xfId="0" applyFont="1" applyFill="1" applyBorder="1" applyAlignment="1">
      <alignment horizontal="left" vertical="center"/>
    </xf>
    <xf numFmtId="10" fontId="16" fillId="11" borderId="52" xfId="0" applyNumberFormat="1" applyFont="1" applyFill="1" applyBorder="1" applyAlignment="1">
      <alignment horizontal="left" vertical="center"/>
    </xf>
    <xf numFmtId="0" fontId="15" fillId="11" borderId="53" xfId="0" applyFont="1" applyFill="1" applyBorder="1" applyAlignment="1">
      <alignment horizontal="left" vertical="center"/>
    </xf>
    <xf numFmtId="0" fontId="14" fillId="19" borderId="41" xfId="0" applyFont="1" applyFill="1" applyBorder="1" applyAlignment="1">
      <alignment horizontal="left" vertical="center"/>
    </xf>
    <xf numFmtId="0" fontId="14" fillId="19" borderId="24" xfId="0" applyFont="1" applyFill="1" applyBorder="1" applyAlignment="1">
      <alignment horizontal="left"/>
    </xf>
    <xf numFmtId="1" fontId="14" fillId="19" borderId="24" xfId="0" applyNumberFormat="1" applyFont="1" applyFill="1" applyBorder="1" applyAlignment="1">
      <alignment horizontal="left"/>
    </xf>
    <xf numFmtId="0" fontId="14" fillId="19" borderId="42" xfId="0" applyFont="1" applyFill="1" applyBorder="1" applyAlignment="1">
      <alignment horizontal="left"/>
    </xf>
    <xf numFmtId="0" fontId="14" fillId="11" borderId="43" xfId="0" applyFont="1" applyFill="1" applyBorder="1" applyAlignment="1">
      <alignment horizontal="left" vertical="center"/>
    </xf>
    <xf numFmtId="0" fontId="14" fillId="11" borderId="44" xfId="0" applyFont="1" applyFill="1" applyBorder="1" applyAlignment="1">
      <alignment horizontal="left"/>
    </xf>
    <xf numFmtId="1" fontId="14" fillId="11" borderId="44" xfId="0" applyNumberFormat="1" applyFont="1" applyFill="1" applyBorder="1" applyAlignment="1">
      <alignment horizontal="left"/>
    </xf>
    <xf numFmtId="0" fontId="14" fillId="11" borderId="45" xfId="0" applyFont="1" applyFill="1" applyBorder="1" applyAlignment="1">
      <alignment horizontal="left"/>
    </xf>
    <xf numFmtId="0" fontId="15" fillId="20" borderId="4" xfId="0" applyFont="1" applyFill="1" applyBorder="1" applyAlignment="1">
      <alignment horizontal="left" vertical="center" wrapText="1"/>
    </xf>
    <xf numFmtId="0" fontId="15" fillId="20" borderId="20" xfId="0" applyFont="1" applyFill="1" applyBorder="1" applyAlignment="1">
      <alignment horizontal="left" vertical="center" wrapText="1"/>
    </xf>
    <xf numFmtId="0" fontId="15" fillId="20" borderId="5" xfId="0" applyFont="1" applyFill="1" applyBorder="1" applyAlignment="1">
      <alignment horizontal="left" vertical="center"/>
    </xf>
    <xf numFmtId="0" fontId="14" fillId="12" borderId="14" xfId="0" applyFont="1" applyFill="1" applyBorder="1" applyAlignment="1">
      <alignment horizontal="left" vertical="center" wrapText="1"/>
    </xf>
    <xf numFmtId="0" fontId="14" fillId="12" borderId="29" xfId="0" applyFont="1" applyFill="1" applyBorder="1" applyAlignment="1">
      <alignment horizontal="left" vertical="center" wrapText="1"/>
    </xf>
    <xf numFmtId="0" fontId="14" fillId="12" borderId="33" xfId="0" applyFont="1" applyFill="1" applyBorder="1" applyAlignment="1">
      <alignment horizontal="left" vertical="center"/>
    </xf>
    <xf numFmtId="0" fontId="14" fillId="20" borderId="14" xfId="0" applyFont="1" applyFill="1" applyBorder="1" applyAlignment="1">
      <alignment horizontal="left" vertical="center" wrapText="1"/>
    </xf>
    <xf numFmtId="0" fontId="14" fillId="20" borderId="29" xfId="0" applyFont="1" applyFill="1" applyBorder="1" applyAlignment="1">
      <alignment horizontal="left" vertical="center" wrapText="1"/>
    </xf>
    <xf numFmtId="0" fontId="14" fillId="20" borderId="33" xfId="0" applyFont="1" applyFill="1" applyBorder="1" applyAlignment="1">
      <alignment horizontal="left" vertical="center"/>
    </xf>
    <xf numFmtId="0" fontId="16" fillId="12" borderId="48" xfId="0" applyFont="1" applyFill="1" applyBorder="1" applyAlignment="1">
      <alignment horizontal="left" vertical="center" wrapText="1"/>
    </xf>
    <xf numFmtId="0" fontId="16" fillId="12" borderId="49" xfId="0" applyFont="1" applyFill="1" applyBorder="1" applyAlignment="1">
      <alignment horizontal="left" vertical="center" wrapText="1"/>
    </xf>
    <xf numFmtId="10" fontId="16" fillId="12" borderId="49" xfId="1" applyNumberFormat="1" applyFont="1" applyFill="1" applyBorder="1" applyAlignment="1">
      <alignment horizontal="left" vertical="center" wrapText="1"/>
    </xf>
    <xf numFmtId="0" fontId="16" fillId="12" borderId="50" xfId="0" applyFont="1" applyFill="1" applyBorder="1" applyAlignment="1">
      <alignment horizontal="left" vertical="center"/>
    </xf>
    <xf numFmtId="0" fontId="16" fillId="12" borderId="51" xfId="0" applyFont="1" applyFill="1" applyBorder="1" applyAlignment="1">
      <alignment horizontal="left" vertical="center" wrapText="1"/>
    </xf>
    <xf numFmtId="0" fontId="16" fillId="12" borderId="52" xfId="0" applyFont="1" applyFill="1" applyBorder="1" applyAlignment="1">
      <alignment horizontal="left" vertical="center" wrapText="1"/>
    </xf>
    <xf numFmtId="10" fontId="16" fillId="12" borderId="52" xfId="1" applyNumberFormat="1" applyFont="1" applyFill="1" applyBorder="1" applyAlignment="1">
      <alignment horizontal="left" vertical="center" wrapText="1"/>
    </xf>
    <xf numFmtId="0" fontId="16" fillId="12" borderId="53" xfId="0" applyFont="1" applyFill="1" applyBorder="1" applyAlignment="1">
      <alignment horizontal="left" vertical="center"/>
    </xf>
    <xf numFmtId="0" fontId="14" fillId="20" borderId="41" xfId="0" applyFont="1" applyFill="1" applyBorder="1" applyAlignment="1">
      <alignment horizontal="left" vertical="center" wrapText="1"/>
    </xf>
    <xf numFmtId="0" fontId="14" fillId="20" borderId="24" xfId="0" applyFont="1" applyFill="1" applyBorder="1" applyAlignment="1">
      <alignment horizontal="left"/>
    </xf>
    <xf numFmtId="1" fontId="14" fillId="20" borderId="24" xfId="0" applyNumberFormat="1" applyFont="1" applyFill="1" applyBorder="1" applyAlignment="1">
      <alignment horizontal="left" vertical="center" wrapText="1"/>
    </xf>
    <xf numFmtId="0" fontId="14" fillId="20" borderId="42" xfId="0" applyFont="1" applyFill="1" applyBorder="1" applyAlignment="1">
      <alignment horizontal="left"/>
    </xf>
    <xf numFmtId="0" fontId="14" fillId="12" borderId="46" xfId="0" applyFont="1" applyFill="1" applyBorder="1" applyAlignment="1">
      <alignment horizontal="left" vertical="center" wrapText="1"/>
    </xf>
    <xf numFmtId="0" fontId="14" fillId="12" borderId="29" xfId="0" applyFont="1" applyFill="1" applyBorder="1" applyAlignment="1">
      <alignment horizontal="left"/>
    </xf>
    <xf numFmtId="1" fontId="14" fillId="12" borderId="29" xfId="0" applyNumberFormat="1" applyFont="1" applyFill="1" applyBorder="1" applyAlignment="1">
      <alignment horizontal="left"/>
    </xf>
    <xf numFmtId="0" fontId="14" fillId="12" borderId="47" xfId="0" applyFont="1" applyFill="1" applyBorder="1" applyAlignment="1">
      <alignment horizontal="left"/>
    </xf>
    <xf numFmtId="0" fontId="14" fillId="20" borderId="43" xfId="0" applyFont="1" applyFill="1" applyBorder="1" applyAlignment="1">
      <alignment horizontal="left" vertical="center" wrapText="1"/>
    </xf>
    <xf numFmtId="0" fontId="14" fillId="20" borderId="44" xfId="0" applyFont="1" applyFill="1" applyBorder="1" applyAlignment="1">
      <alignment horizontal="left"/>
    </xf>
    <xf numFmtId="1" fontId="14" fillId="20" borderId="44" xfId="0" applyNumberFormat="1" applyFont="1" applyFill="1" applyBorder="1" applyAlignment="1">
      <alignment horizontal="left" vertical="center"/>
    </xf>
    <xf numFmtId="0" fontId="14" fillId="20" borderId="45" xfId="0" applyFont="1" applyFill="1" applyBorder="1" applyAlignment="1">
      <alignment horizontal="left"/>
    </xf>
    <xf numFmtId="0" fontId="16" fillId="18" borderId="4" xfId="0" applyFont="1" applyFill="1" applyBorder="1" applyAlignment="1">
      <alignment horizontal="left" vertical="center"/>
    </xf>
    <xf numFmtId="0" fontId="16" fillId="18" borderId="20" xfId="0" applyFont="1" applyFill="1" applyBorder="1" applyAlignment="1">
      <alignment horizontal="left" vertical="center"/>
    </xf>
    <xf numFmtId="0" fontId="15" fillId="18" borderId="5" xfId="0" applyFont="1" applyFill="1" applyBorder="1" applyAlignment="1">
      <alignment horizontal="left" vertical="center"/>
    </xf>
    <xf numFmtId="0" fontId="14" fillId="14" borderId="14" xfId="0" applyFont="1" applyFill="1" applyBorder="1" applyAlignment="1">
      <alignment horizontal="left" vertical="center"/>
    </xf>
    <xf numFmtId="0" fontId="14" fillId="14" borderId="29" xfId="0" applyFont="1" applyFill="1" applyBorder="1" applyAlignment="1">
      <alignment horizontal="left" vertical="center"/>
    </xf>
    <xf numFmtId="0" fontId="14" fillId="14" borderId="33" xfId="0" applyFont="1" applyFill="1" applyBorder="1" applyAlignment="1">
      <alignment horizontal="left" vertical="center"/>
    </xf>
    <xf numFmtId="0" fontId="14" fillId="18" borderId="14" xfId="0" applyFont="1" applyFill="1" applyBorder="1" applyAlignment="1">
      <alignment horizontal="left" vertical="center"/>
    </xf>
    <xf numFmtId="0" fontId="14" fillId="18" borderId="29" xfId="0" applyFont="1" applyFill="1" applyBorder="1" applyAlignment="1">
      <alignment horizontal="left" vertical="center"/>
    </xf>
    <xf numFmtId="0" fontId="14" fillId="18" borderId="33" xfId="0" applyFont="1" applyFill="1" applyBorder="1" applyAlignment="1">
      <alignment horizontal="left" vertical="center"/>
    </xf>
    <xf numFmtId="0" fontId="16" fillId="14" borderId="48" xfId="0" applyFont="1" applyFill="1" applyBorder="1" applyAlignment="1">
      <alignment horizontal="left" vertical="center"/>
    </xf>
    <xf numFmtId="0" fontId="16" fillId="14" borderId="49" xfId="0" applyFont="1" applyFill="1" applyBorder="1" applyAlignment="1">
      <alignment horizontal="left" vertical="center"/>
    </xf>
    <xf numFmtId="10" fontId="16" fillId="14" borderId="49" xfId="1" applyNumberFormat="1" applyFont="1" applyFill="1" applyBorder="1" applyAlignment="1">
      <alignment horizontal="left" vertical="center"/>
    </xf>
    <xf numFmtId="0" fontId="14" fillId="14" borderId="50" xfId="0" applyFont="1" applyFill="1" applyBorder="1" applyAlignment="1">
      <alignment horizontal="left" vertical="center"/>
    </xf>
    <xf numFmtId="0" fontId="16" fillId="14" borderId="51" xfId="0" applyFont="1" applyFill="1" applyBorder="1" applyAlignment="1">
      <alignment horizontal="left" vertical="center"/>
    </xf>
    <xf numFmtId="0" fontId="16" fillId="14" borderId="52" xfId="0" applyFont="1" applyFill="1" applyBorder="1" applyAlignment="1">
      <alignment horizontal="left" vertical="center"/>
    </xf>
    <xf numFmtId="10" fontId="16" fillId="14" borderId="52" xfId="1" applyNumberFormat="1" applyFont="1" applyFill="1" applyBorder="1" applyAlignment="1">
      <alignment horizontal="left" vertical="center"/>
    </xf>
    <xf numFmtId="0" fontId="15" fillId="14" borderId="53" xfId="0" applyFont="1" applyFill="1" applyBorder="1" applyAlignment="1">
      <alignment horizontal="left" vertical="center"/>
    </xf>
    <xf numFmtId="0" fontId="14" fillId="18" borderId="41" xfId="0" applyFont="1" applyFill="1" applyBorder="1" applyAlignment="1">
      <alignment horizontal="left" vertical="center"/>
    </xf>
    <xf numFmtId="0" fontId="14" fillId="18" borderId="24" xfId="0" applyFont="1" applyFill="1" applyBorder="1" applyAlignment="1">
      <alignment horizontal="left"/>
    </xf>
    <xf numFmtId="1" fontId="14" fillId="18" borderId="24" xfId="0" applyNumberFormat="1" applyFont="1" applyFill="1" applyBorder="1" applyAlignment="1">
      <alignment horizontal="left"/>
    </xf>
    <xf numFmtId="0" fontId="14" fillId="18" borderId="42" xfId="0" applyFont="1" applyFill="1" applyBorder="1" applyAlignment="1">
      <alignment horizontal="left"/>
    </xf>
    <xf numFmtId="0" fontId="14" fillId="14" borderId="46" xfId="0" applyFont="1" applyFill="1" applyBorder="1" applyAlignment="1">
      <alignment horizontal="left" vertical="center"/>
    </xf>
    <xf numFmtId="0" fontId="14" fillId="14" borderId="29" xfId="0" applyFont="1" applyFill="1" applyBorder="1" applyAlignment="1">
      <alignment horizontal="left"/>
    </xf>
    <xf numFmtId="1" fontId="14" fillId="14" borderId="29" xfId="0" applyNumberFormat="1" applyFont="1" applyFill="1" applyBorder="1" applyAlignment="1">
      <alignment horizontal="left"/>
    </xf>
    <xf numFmtId="0" fontId="14" fillId="14" borderId="47" xfId="0" applyFont="1" applyFill="1" applyBorder="1" applyAlignment="1">
      <alignment horizontal="left"/>
    </xf>
    <xf numFmtId="0" fontId="14" fillId="18" borderId="43" xfId="0" applyFont="1" applyFill="1" applyBorder="1" applyAlignment="1">
      <alignment horizontal="left" vertical="center"/>
    </xf>
    <xf numFmtId="0" fontId="14" fillId="18" borderId="44" xfId="0" applyFont="1" applyFill="1" applyBorder="1" applyAlignment="1">
      <alignment horizontal="left"/>
    </xf>
    <xf numFmtId="1" fontId="14" fillId="18" borderId="44" xfId="0" applyNumberFormat="1" applyFont="1" applyFill="1" applyBorder="1" applyAlignment="1">
      <alignment horizontal="left" vertical="center"/>
    </xf>
    <xf numFmtId="0" fontId="14" fillId="18" borderId="45" xfId="0" applyFont="1" applyFill="1" applyBorder="1" applyAlignment="1">
      <alignment horizontal="left"/>
    </xf>
    <xf numFmtId="0" fontId="0" fillId="10" borderId="8" xfId="0" applyFill="1" applyBorder="1" applyAlignment="1">
      <alignment horizontal="center" vertical="center" wrapText="1"/>
    </xf>
    <xf numFmtId="0" fontId="12" fillId="16" borderId="17" xfId="0" applyFont="1" applyFill="1" applyBorder="1" applyAlignment="1">
      <alignment vertical="center"/>
    </xf>
    <xf numFmtId="0" fontId="0" fillId="11" borderId="29" xfId="0" applyFill="1" applyBorder="1" applyAlignment="1">
      <alignment horizontal="left" vertical="center"/>
    </xf>
    <xf numFmtId="0" fontId="14" fillId="20" borderId="33" xfId="0" applyFont="1" applyFill="1" applyBorder="1" applyAlignment="1">
      <alignment horizontal="left" vertical="center" wrapText="1"/>
    </xf>
    <xf numFmtId="0" fontId="18" fillId="0" borderId="54" xfId="0" applyFont="1" applyBorder="1" applyAlignment="1">
      <alignment wrapText="1" readingOrder="1"/>
    </xf>
    <xf numFmtId="0" fontId="18" fillId="25" borderId="54" xfId="0" applyFont="1" applyFill="1" applyBorder="1" applyAlignment="1">
      <alignment wrapText="1" readingOrder="1"/>
    </xf>
    <xf numFmtId="0" fontId="19" fillId="0" borderId="54" xfId="0" applyFont="1" applyBorder="1" applyAlignment="1">
      <alignment readingOrder="1"/>
    </xf>
    <xf numFmtId="0" fontId="18" fillId="26" borderId="54" xfId="0" applyFont="1" applyFill="1" applyBorder="1" applyAlignment="1">
      <alignment wrapText="1" readingOrder="1"/>
    </xf>
    <xf numFmtId="0" fontId="18" fillId="27" borderId="54" xfId="0" applyFont="1" applyFill="1" applyBorder="1" applyAlignment="1">
      <alignment wrapText="1" readingOrder="1"/>
    </xf>
    <xf numFmtId="0" fontId="18" fillId="27" borderId="55" xfId="0" applyFont="1" applyFill="1" applyBorder="1" applyAlignment="1">
      <alignment wrapText="1" readingOrder="1"/>
    </xf>
    <xf numFmtId="0" fontId="20" fillId="0" borderId="56" xfId="0" applyFont="1" applyBorder="1" applyAlignment="1">
      <alignment horizontal="left" vertical="top" wrapText="1" readingOrder="1"/>
    </xf>
    <xf numFmtId="0" fontId="18" fillId="25" borderId="56" xfId="0" applyFont="1" applyFill="1" applyBorder="1" applyAlignment="1">
      <alignment wrapText="1" readingOrder="1"/>
    </xf>
    <xf numFmtId="0" fontId="20" fillId="28" borderId="56" xfId="0" applyFont="1" applyFill="1" applyBorder="1" applyAlignment="1">
      <alignment readingOrder="1"/>
    </xf>
    <xf numFmtId="0" fontId="20" fillId="0" borderId="54" xfId="0" applyFont="1" applyBorder="1" applyAlignment="1">
      <alignment vertical="top" wrapText="1" readingOrder="1"/>
    </xf>
    <xf numFmtId="0" fontId="18" fillId="27" borderId="56" xfId="0" applyFont="1" applyFill="1" applyBorder="1" applyAlignment="1">
      <alignment wrapText="1" readingOrder="1"/>
    </xf>
    <xf numFmtId="10" fontId="19" fillId="27" borderId="57" xfId="0" applyNumberFormat="1" applyFont="1" applyFill="1" applyBorder="1" applyAlignment="1">
      <alignment readingOrder="1"/>
    </xf>
    <xf numFmtId="0" fontId="18" fillId="26" borderId="56" xfId="0" applyFont="1" applyFill="1" applyBorder="1" applyAlignment="1">
      <alignment wrapText="1" readingOrder="1"/>
    </xf>
    <xf numFmtId="0" fontId="21" fillId="0" borderId="0" xfId="0" applyFont="1" applyAlignment="1">
      <alignment horizontal="center" vertical="center"/>
    </xf>
    <xf numFmtId="0" fontId="14" fillId="14" borderId="33" xfId="0" applyFont="1" applyFill="1" applyBorder="1" applyAlignment="1">
      <alignment horizontal="left" vertical="center" wrapText="1"/>
    </xf>
    <xf numFmtId="0" fontId="14" fillId="19" borderId="33" xfId="0" applyFont="1" applyFill="1" applyBorder="1" applyAlignment="1">
      <alignment horizontal="left" vertical="center" wrapText="1"/>
    </xf>
    <xf numFmtId="0" fontId="20" fillId="28" borderId="56" xfId="0" applyFont="1" applyFill="1" applyBorder="1" applyAlignment="1">
      <alignment horizontal="left" vertical="top" readingOrder="1"/>
    </xf>
    <xf numFmtId="0" fontId="20" fillId="0" borderId="54" xfId="0" applyFont="1" applyBorder="1" applyAlignment="1">
      <alignment horizontal="left" vertical="top" wrapText="1" readingOrder="1"/>
    </xf>
    <xf numFmtId="0" fontId="14" fillId="12" borderId="33" xfId="0" applyFont="1" applyFill="1" applyBorder="1" applyAlignment="1">
      <alignment horizontal="left" vertical="top" wrapText="1"/>
    </xf>
    <xf numFmtId="0" fontId="0" fillId="16" borderId="7" xfId="0" applyFill="1" applyBorder="1" applyAlignment="1">
      <alignment horizontal="center" vertical="center"/>
    </xf>
    <xf numFmtId="0" fontId="0" fillId="16" borderId="17" xfId="0" applyFill="1" applyBorder="1" applyAlignment="1">
      <alignment horizontal="center" vertical="center"/>
    </xf>
    <xf numFmtId="49" fontId="13" fillId="0" borderId="12" xfId="0" applyNumberFormat="1" applyFont="1" applyBorder="1" applyAlignment="1">
      <alignment horizontal="right" vertical="center" wrapText="1"/>
    </xf>
    <xf numFmtId="49" fontId="13" fillId="0" borderId="25" xfId="0" applyNumberFormat="1" applyFont="1" applyBorder="1" applyAlignment="1">
      <alignment horizontal="right" vertical="center" wrapText="1"/>
    </xf>
    <xf numFmtId="0" fontId="12" fillId="17" borderId="7" xfId="0" applyFont="1" applyFill="1" applyBorder="1" applyAlignment="1">
      <alignment horizontal="left" vertical="center" wrapText="1"/>
    </xf>
    <xf numFmtId="0" fontId="12" fillId="17" borderId="17" xfId="0" applyFont="1" applyFill="1" applyBorder="1" applyAlignment="1">
      <alignment horizontal="left" vertical="center" wrapText="1"/>
    </xf>
    <xf numFmtId="0" fontId="12" fillId="17" borderId="18" xfId="0" applyFont="1" applyFill="1" applyBorder="1" applyAlignment="1">
      <alignment horizontal="left" vertical="center" wrapText="1"/>
    </xf>
    <xf numFmtId="0" fontId="12" fillId="16" borderId="17" xfId="0" applyFont="1" applyFill="1" applyBorder="1" applyAlignment="1">
      <alignment horizontal="left" vertical="center" wrapText="1"/>
    </xf>
    <xf numFmtId="0" fontId="0" fillId="0" borderId="8" xfId="0" applyBorder="1" applyAlignment="1">
      <alignment horizontal="right" vertical="center" wrapText="1"/>
    </xf>
    <xf numFmtId="0" fontId="0" fillId="0" borderId="28" xfId="0" applyBorder="1" applyAlignment="1">
      <alignment horizontal="right" vertical="center" wrapText="1"/>
    </xf>
    <xf numFmtId="0" fontId="13" fillId="0" borderId="10" xfId="0" applyFont="1" applyBorder="1" applyAlignment="1">
      <alignment horizontal="right" vertical="center" wrapText="1"/>
    </xf>
    <xf numFmtId="0" fontId="13" fillId="0" borderId="26" xfId="0" applyFont="1" applyBorder="1" applyAlignment="1">
      <alignment horizontal="right" vertical="center" wrapText="1"/>
    </xf>
    <xf numFmtId="9" fontId="13" fillId="8" borderId="10" xfId="1" applyFont="1" applyFill="1" applyBorder="1" applyAlignment="1">
      <alignment horizontal="center" vertical="center" wrapText="1"/>
    </xf>
    <xf numFmtId="9" fontId="13" fillId="8" borderId="26" xfId="1" applyFont="1" applyFill="1" applyBorder="1" applyAlignment="1">
      <alignment horizontal="center" vertical="center" wrapText="1"/>
    </xf>
    <xf numFmtId="9" fontId="13" fillId="8" borderId="34" xfId="1" applyFont="1" applyFill="1" applyBorder="1" applyAlignment="1">
      <alignment horizontal="center" vertical="center" wrapText="1"/>
    </xf>
    <xf numFmtId="9" fontId="13" fillId="9" borderId="10" xfId="1" applyFont="1" applyFill="1" applyBorder="1" applyAlignment="1">
      <alignment horizontal="center" vertical="center" wrapText="1"/>
    </xf>
    <xf numFmtId="9" fontId="13" fillId="9" borderId="26" xfId="1" applyFont="1" applyFill="1" applyBorder="1" applyAlignment="1">
      <alignment horizontal="center" vertical="center" wrapText="1"/>
    </xf>
    <xf numFmtId="9" fontId="13" fillId="9" borderId="34" xfId="1" applyFont="1" applyFill="1" applyBorder="1" applyAlignment="1">
      <alignment horizontal="center" vertical="center" wrapText="1"/>
    </xf>
    <xf numFmtId="9" fontId="13" fillId="10" borderId="10" xfId="1" applyFont="1" applyFill="1" applyBorder="1" applyAlignment="1">
      <alignment horizontal="center" vertical="center" wrapText="1"/>
    </xf>
    <xf numFmtId="9" fontId="13" fillId="10" borderId="26" xfId="1" applyFont="1" applyFill="1" applyBorder="1" applyAlignment="1">
      <alignment horizontal="center" vertical="center" wrapText="1"/>
    </xf>
    <xf numFmtId="9" fontId="13" fillId="10" borderId="34" xfId="1" applyFont="1" applyFill="1" applyBorder="1" applyAlignment="1">
      <alignment horizontal="center" vertical="center" wrapText="1"/>
    </xf>
    <xf numFmtId="49" fontId="13" fillId="0" borderId="10" xfId="0" applyNumberFormat="1" applyFont="1" applyBorder="1" applyAlignment="1">
      <alignment horizontal="right" vertical="center" wrapText="1"/>
    </xf>
    <xf numFmtId="49" fontId="13" fillId="0" borderId="34" xfId="0" applyNumberFormat="1" applyFont="1" applyBorder="1" applyAlignment="1">
      <alignment horizontal="right" vertical="center" wrapText="1"/>
    </xf>
    <xf numFmtId="0" fontId="0" fillId="0" borderId="0" xfId="0" applyAlignment="1">
      <alignment horizontal="center" vertical="center"/>
    </xf>
    <xf numFmtId="0" fontId="0" fillId="0" borderId="2" xfId="0" applyBorder="1" applyAlignment="1">
      <alignment horizontal="center" vertical="center"/>
    </xf>
    <xf numFmtId="49" fontId="3" fillId="0" borderId="1" xfId="0" applyNumberFormat="1" applyFont="1" applyBorder="1" applyAlignment="1">
      <alignment horizontal="left" vertical="center" wrapText="1"/>
    </xf>
    <xf numFmtId="49" fontId="3" fillId="0" borderId="3" xfId="0" applyNumberFormat="1" applyFont="1" applyBorder="1" applyAlignment="1">
      <alignment horizontal="left" vertical="center" wrapText="1"/>
    </xf>
    <xf numFmtId="0" fontId="3" fillId="8" borderId="1" xfId="0" applyFont="1" applyFill="1" applyBorder="1" applyAlignment="1">
      <alignment horizontal="center" vertical="center" wrapText="1"/>
    </xf>
    <xf numFmtId="0" fontId="3" fillId="8" borderId="6" xfId="0" applyFont="1" applyFill="1" applyBorder="1" applyAlignment="1">
      <alignment horizontal="center" vertical="center" wrapText="1"/>
    </xf>
    <xf numFmtId="0" fontId="3" fillId="9" borderId="31" xfId="0" applyFont="1" applyFill="1" applyBorder="1" applyAlignment="1">
      <alignment horizontal="center" vertical="center" wrapText="1"/>
    </xf>
    <xf numFmtId="0" fontId="3" fillId="9" borderId="19" xfId="0" applyFont="1" applyFill="1" applyBorder="1" applyAlignment="1">
      <alignment horizontal="center" vertical="center" wrapText="1"/>
    </xf>
    <xf numFmtId="0" fontId="3" fillId="9" borderId="32" xfId="0" applyFont="1" applyFill="1" applyBorder="1" applyAlignment="1">
      <alignment horizontal="center" vertical="center" wrapText="1"/>
    </xf>
    <xf numFmtId="0" fontId="3" fillId="0" borderId="0" xfId="0" applyFont="1" applyAlignment="1">
      <alignment horizontal="center" vertical="center"/>
    </xf>
    <xf numFmtId="0" fontId="3" fillId="0" borderId="0" xfId="0" applyFont="1" applyAlignment="1">
      <alignment horizontal="left" vertical="center" wrapText="1"/>
    </xf>
    <xf numFmtId="0" fontId="3" fillId="13" borderId="31" xfId="0" applyFont="1" applyFill="1" applyBorder="1" applyAlignment="1">
      <alignment horizontal="center" vertical="center" wrapText="1"/>
    </xf>
    <xf numFmtId="0" fontId="3" fillId="13" borderId="19" xfId="0" applyFont="1" applyFill="1" applyBorder="1" applyAlignment="1">
      <alignment horizontal="center" vertical="center" wrapText="1"/>
    </xf>
    <xf numFmtId="0" fontId="3" fillId="13" borderId="16" xfId="0" applyFont="1" applyFill="1" applyBorder="1" applyAlignment="1">
      <alignment horizontal="center" vertical="center" wrapText="1"/>
    </xf>
    <xf numFmtId="49" fontId="3" fillId="0" borderId="6" xfId="0" applyNumberFormat="1" applyFont="1" applyBorder="1" applyAlignment="1">
      <alignment horizontal="left" vertical="center" wrapText="1"/>
    </xf>
    <xf numFmtId="49" fontId="3" fillId="0" borderId="27" xfId="0" applyNumberFormat="1" applyFont="1" applyBorder="1" applyAlignment="1">
      <alignment horizontal="left" vertical="center" wrapText="1"/>
    </xf>
    <xf numFmtId="0" fontId="12" fillId="16" borderId="17" xfId="0" applyFont="1" applyFill="1" applyBorder="1" applyAlignment="1">
      <alignment horizontal="left" vertical="center"/>
    </xf>
    <xf numFmtId="49" fontId="13" fillId="0" borderId="15" xfId="0" applyNumberFormat="1" applyFont="1" applyBorder="1" applyAlignment="1">
      <alignment horizontal="right" vertical="center" wrapText="1"/>
    </xf>
    <xf numFmtId="0" fontId="6" fillId="0" borderId="0" xfId="0" applyFont="1" applyAlignment="1">
      <alignment horizontal="center" vertical="center"/>
    </xf>
    <xf numFmtId="0" fontId="17" fillId="18" borderId="3" xfId="0" applyFont="1" applyFill="1" applyBorder="1" applyAlignment="1">
      <alignment horizontal="center"/>
    </xf>
    <xf numFmtId="0" fontId="17" fillId="18" borderId="27" xfId="0" applyFont="1" applyFill="1" applyBorder="1" applyAlignment="1">
      <alignment horizontal="center"/>
    </xf>
    <xf numFmtId="0" fontId="17" fillId="18" borderId="38" xfId="0" applyFont="1" applyFill="1" applyBorder="1" applyAlignment="1">
      <alignment horizontal="center"/>
    </xf>
    <xf numFmtId="0" fontId="7" fillId="19" borderId="7" xfId="0" applyFont="1" applyFill="1" applyBorder="1" applyAlignment="1">
      <alignment horizontal="center"/>
    </xf>
    <xf numFmtId="0" fontId="7" fillId="19" borderId="17" xfId="0" applyFont="1" applyFill="1" applyBorder="1" applyAlignment="1">
      <alignment horizontal="center"/>
    </xf>
    <xf numFmtId="0" fontId="7" fillId="19" borderId="18" xfId="0" applyFont="1" applyFill="1" applyBorder="1" applyAlignment="1">
      <alignment horizontal="center"/>
    </xf>
    <xf numFmtId="0" fontId="16" fillId="11" borderId="49" xfId="0" applyFont="1" applyFill="1" applyBorder="1" applyAlignment="1">
      <alignment horizontal="left" vertical="center"/>
    </xf>
    <xf numFmtId="2" fontId="17" fillId="20" borderId="3" xfId="0" applyNumberFormat="1" applyFont="1" applyFill="1" applyBorder="1" applyAlignment="1">
      <alignment horizontal="center" vertical="center" wrapText="1"/>
    </xf>
    <xf numFmtId="2" fontId="17" fillId="20" borderId="27" xfId="0" applyNumberFormat="1" applyFont="1" applyFill="1" applyBorder="1" applyAlignment="1">
      <alignment horizontal="center" vertical="center" wrapText="1"/>
    </xf>
    <xf numFmtId="2" fontId="17" fillId="20" borderId="38" xfId="0" applyNumberFormat="1" applyFont="1" applyFill="1" applyBorder="1" applyAlignment="1">
      <alignment horizontal="center" vertical="center" wrapText="1"/>
    </xf>
    <xf numFmtId="0" fontId="21" fillId="0" borderId="58" xfId="0" applyFont="1" applyBorder="1" applyAlignment="1">
      <alignment horizontal="center" vertical="center"/>
    </xf>
  </cellXfs>
  <cellStyles count="7">
    <cellStyle name="40% - Accent1" xfId="4" builtinId="31"/>
    <cellStyle name="40% - Accent2" xfId="5" builtinId="35"/>
    <cellStyle name="40% - Accent3" xfId="6" builtinId="39"/>
    <cellStyle name="Explanatory Text" xfId="2" builtinId="53" customBuiltin="1"/>
    <cellStyle name="Normal" xfId="0" builtinId="0"/>
    <cellStyle name="Output" xfId="3" builtinId="21"/>
    <cellStyle name="Percent" xfId="1" builtinId="5"/>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CC1DA"/>
      <rgbColor rgb="FF808080"/>
      <rgbColor rgb="FF9999FF"/>
      <rgbColor rgb="FF993366"/>
      <rgbColor rgb="FFFFFFCC"/>
      <rgbColor rgb="FFCCFFFF"/>
      <rgbColor rgb="FF660066"/>
      <rgbColor rgb="FFFF8080"/>
      <rgbColor rgb="FF0070C0"/>
      <rgbColor rgb="FFB9CDE5"/>
      <rgbColor rgb="FF000080"/>
      <rgbColor rgb="FFFF00FF"/>
      <rgbColor rgb="FFFFFF00"/>
      <rgbColor rgb="FF00FFFF"/>
      <rgbColor rgb="FF800080"/>
      <rgbColor rgb="FF800000"/>
      <rgbColor rgb="FF008080"/>
      <rgbColor rgb="FF0000FF"/>
      <rgbColor rgb="FF00B0F0"/>
      <rgbColor rgb="FFCCFFFF"/>
      <rgbColor rgb="FFD7E4BD"/>
      <rgbColor rgb="FFFFFF99"/>
      <rgbColor rgb="FF99CCFF"/>
      <rgbColor rgb="FFFF99CC"/>
      <rgbColor rgb="FFCC99FF"/>
      <rgbColor rgb="FFE6B9B8"/>
      <rgbColor rgb="FF3366FF"/>
      <rgbColor rgb="FF33CCCC"/>
      <rgbColor rgb="FF9BBB59"/>
      <rgbColor rgb="FFFFC000"/>
      <rgbColor rgb="FFF79646"/>
      <rgbColor rgb="FFE46C0A"/>
      <rgbColor rgb="FF8064A2"/>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11" Type="http://schemas.openxmlformats.org/officeDocument/2006/relationships/customXml" Target="../customXml/item3.xml"/><Relationship Id="rId5" Type="http://schemas.openxmlformats.org/officeDocument/2006/relationships/theme" Target="theme/theme1.xml"/><Relationship Id="rId10"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customXml" Target="../customXml/item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8FA667-0374-4556-B71F-558CE1E91347}">
  <sheetPr codeName="Sheet6"/>
  <dimension ref="A3:H7"/>
  <sheetViews>
    <sheetView workbookViewId="0">
      <selection activeCell="G15" sqref="G15"/>
    </sheetView>
  </sheetViews>
  <sheetFormatPr defaultColWidth="9.140625" defaultRowHeight="15"/>
  <cols>
    <col min="2" max="2" width="15" customWidth="1"/>
    <col min="3" max="3" width="16" customWidth="1"/>
    <col min="4" max="4" width="14.140625" customWidth="1"/>
    <col min="5" max="5" width="16.140625" bestFit="1" customWidth="1"/>
    <col min="6" max="6" width="9.28515625" bestFit="1" customWidth="1"/>
    <col min="7" max="7" width="15.7109375" customWidth="1"/>
  </cols>
  <sheetData>
    <row r="3" spans="1:8" ht="30.75">
      <c r="A3" s="40"/>
      <c r="B3" s="126" t="s">
        <v>0</v>
      </c>
      <c r="C3" s="126" t="s">
        <v>1</v>
      </c>
      <c r="D3" s="126" t="s">
        <v>2</v>
      </c>
      <c r="E3" s="127" t="s">
        <v>3</v>
      </c>
      <c r="F3" s="128" t="s">
        <v>4</v>
      </c>
      <c r="G3" s="129" t="s">
        <v>5</v>
      </c>
      <c r="H3" s="129" t="s">
        <v>6</v>
      </c>
    </row>
    <row r="4" spans="1:8">
      <c r="A4" s="107" t="s">
        <v>7</v>
      </c>
      <c r="B4" s="108">
        <f>(Fonctionnalités!E14)</f>
        <v>0.94</v>
      </c>
      <c r="C4" s="108">
        <f>'Assurance Qualité'!C59</f>
        <v>0.84499999999999997</v>
      </c>
      <c r="D4" s="108">
        <f>B4*0.6+C4*0.4 - 0.1*E4</f>
        <v>0.90199999999999991</v>
      </c>
      <c r="E4" s="109"/>
      <c r="F4" s="110">
        <v>20</v>
      </c>
      <c r="G4" s="111">
        <f>D4*F4</f>
        <v>18.04</v>
      </c>
      <c r="H4" s="111">
        <f>Documents!B16*5</f>
        <v>3.8187500000000001</v>
      </c>
    </row>
    <row r="5" spans="1:8">
      <c r="A5" s="112" t="s">
        <v>8</v>
      </c>
      <c r="B5" s="113">
        <f>(Fonctionnalités!E25)</f>
        <v>0.94750000000000001</v>
      </c>
      <c r="C5" s="113">
        <f>'Assurance Qualité'!F59</f>
        <v>0.8580000000000001</v>
      </c>
      <c r="D5" s="113">
        <f t="shared" ref="D5:D6" si="0">B5*0.6+C5*0.4 - 0.1*E5</f>
        <v>0.91170000000000007</v>
      </c>
      <c r="E5" s="114"/>
      <c r="F5" s="115">
        <v>20</v>
      </c>
      <c r="G5" s="116">
        <f t="shared" ref="G5:G7" si="1">D5*F5</f>
        <v>18.234000000000002</v>
      </c>
      <c r="H5" s="116">
        <f>Documents!E16*5</f>
        <v>3.0187499999999998</v>
      </c>
    </row>
    <row r="6" spans="1:8">
      <c r="A6" s="117" t="s">
        <v>9</v>
      </c>
      <c r="B6" s="118">
        <f>(Fonctionnalités!E38)</f>
        <v>0</v>
      </c>
      <c r="C6" s="118">
        <f>'Assurance Qualité'!I59</f>
        <v>0</v>
      </c>
      <c r="D6" s="118">
        <f t="shared" si="0"/>
        <v>0</v>
      </c>
      <c r="E6" s="119"/>
      <c r="F6" s="120">
        <v>20</v>
      </c>
      <c r="G6" s="121">
        <f t="shared" si="1"/>
        <v>0</v>
      </c>
      <c r="H6" s="121"/>
    </row>
    <row r="7" spans="1:8">
      <c r="A7" s="122" t="s">
        <v>10</v>
      </c>
      <c r="B7" s="122"/>
      <c r="C7" s="122"/>
      <c r="D7" s="123"/>
      <c r="E7" s="124"/>
      <c r="F7" s="122">
        <v>5</v>
      </c>
      <c r="G7" s="125">
        <f t="shared" si="1"/>
        <v>0</v>
      </c>
      <c r="H7" s="125"/>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7"/>
  <dimension ref="A2:Q59"/>
  <sheetViews>
    <sheetView topLeftCell="B34" zoomScaleNormal="100" workbookViewId="0">
      <selection activeCell="H15" sqref="H15"/>
    </sheetView>
  </sheetViews>
  <sheetFormatPr defaultColWidth="9.140625" defaultRowHeight="15"/>
  <cols>
    <col min="1" max="1" width="22.7109375" style="1" customWidth="1"/>
    <col min="2" max="2" width="77.5703125" style="10" customWidth="1"/>
    <col min="3" max="4" width="10.7109375" style="1" customWidth="1"/>
    <col min="5" max="5" width="34.140625" style="10" customWidth="1"/>
    <col min="6" max="7" width="10.7109375" customWidth="1"/>
    <col min="8" max="8" width="33.28515625" style="10" customWidth="1"/>
    <col min="9" max="10" width="10.7109375" customWidth="1"/>
    <col min="11" max="11" width="42.42578125" style="10" customWidth="1"/>
    <col min="12" max="13" width="12.7109375" customWidth="1"/>
    <col min="14" max="16" width="15.7109375" customWidth="1"/>
    <col min="17" max="1029" width="9.140625" bestFit="1" customWidth="1"/>
  </cols>
  <sheetData>
    <row r="2" spans="1:17" ht="18.399999999999999" customHeight="1">
      <c r="A2" s="268" t="s">
        <v>11</v>
      </c>
      <c r="B2" s="268"/>
      <c r="C2" s="268"/>
      <c r="D2" s="268"/>
      <c r="E2" s="268"/>
      <c r="F2" s="268"/>
      <c r="G2" s="268"/>
      <c r="H2" s="268"/>
      <c r="I2" s="268"/>
      <c r="J2" s="268"/>
      <c r="K2" s="268"/>
      <c r="L2" s="7"/>
      <c r="M2" s="7"/>
    </row>
    <row r="4" spans="1:17" ht="18.399999999999999" customHeight="1">
      <c r="A4" s="269" t="s">
        <v>12</v>
      </c>
      <c r="B4" s="269"/>
      <c r="C4" s="269"/>
      <c r="D4" s="269"/>
      <c r="E4" s="269"/>
      <c r="F4" s="269"/>
      <c r="G4" s="269"/>
      <c r="H4" s="269"/>
      <c r="I4" s="269"/>
      <c r="J4" s="269"/>
      <c r="K4" s="269"/>
      <c r="L4" s="4"/>
      <c r="M4" s="4"/>
    </row>
    <row r="5" spans="1:17" ht="18.75">
      <c r="A5" s="11"/>
      <c r="B5" s="41"/>
      <c r="C5" s="2"/>
      <c r="D5" s="2"/>
      <c r="E5" s="41"/>
      <c r="F5" s="2"/>
      <c r="G5" s="2"/>
      <c r="H5" s="41"/>
      <c r="I5" s="2"/>
      <c r="J5" s="2"/>
      <c r="K5" s="41"/>
      <c r="L5" s="2"/>
      <c r="M5" s="2"/>
    </row>
    <row r="6" spans="1:17" ht="18.399999999999999" customHeight="1">
      <c r="A6" s="261" t="s">
        <v>13</v>
      </c>
      <c r="B6" s="273" t="s">
        <v>14</v>
      </c>
      <c r="C6" s="263" t="s">
        <v>7</v>
      </c>
      <c r="D6" s="264"/>
      <c r="E6" s="264"/>
      <c r="F6" s="265" t="s">
        <v>8</v>
      </c>
      <c r="G6" s="266"/>
      <c r="H6" s="267"/>
      <c r="I6" s="270" t="s">
        <v>9</v>
      </c>
      <c r="J6" s="271"/>
      <c r="K6" s="272"/>
      <c r="L6" s="3"/>
      <c r="M6" s="3"/>
      <c r="N6" s="259"/>
      <c r="O6" s="260"/>
      <c r="P6" s="260"/>
    </row>
    <row r="7" spans="1:17" ht="18.75">
      <c r="A7" s="262"/>
      <c r="B7" s="274"/>
      <c r="C7" s="14" t="s">
        <v>15</v>
      </c>
      <c r="D7" s="15" t="s">
        <v>4</v>
      </c>
      <c r="E7" s="21" t="s">
        <v>16</v>
      </c>
      <c r="F7" s="16" t="s">
        <v>15</v>
      </c>
      <c r="G7" s="17" t="s">
        <v>4</v>
      </c>
      <c r="H7" s="20" t="s">
        <v>16</v>
      </c>
      <c r="I7" s="18" t="s">
        <v>15</v>
      </c>
      <c r="J7" s="19" t="s">
        <v>4</v>
      </c>
      <c r="K7" s="22" t="s">
        <v>16</v>
      </c>
      <c r="L7" s="3"/>
      <c r="M7" s="3"/>
      <c r="N7" s="40"/>
      <c r="O7" s="40"/>
      <c r="P7" s="40"/>
      <c r="Q7" s="40"/>
    </row>
    <row r="8" spans="1:17" ht="18.75">
      <c r="A8" s="243" t="s">
        <v>17</v>
      </c>
      <c r="B8" s="243"/>
      <c r="C8" s="236" t="s">
        <v>18</v>
      </c>
      <c r="D8" s="237"/>
      <c r="E8" s="46" t="s">
        <v>19</v>
      </c>
      <c r="F8" s="236" t="s">
        <v>18</v>
      </c>
      <c r="G8" s="237"/>
      <c r="H8" s="46" t="s">
        <v>19</v>
      </c>
      <c r="I8" s="236" t="s">
        <v>18</v>
      </c>
      <c r="J8" s="237"/>
      <c r="K8" s="46"/>
      <c r="L8" s="3"/>
      <c r="M8" s="3"/>
      <c r="N8" s="40"/>
      <c r="O8" s="40"/>
      <c r="P8" s="40"/>
      <c r="Q8" s="40"/>
    </row>
    <row r="9" spans="1:17" ht="137.25">
      <c r="A9" s="29" t="s">
        <v>20</v>
      </c>
      <c r="B9" s="29" t="s">
        <v>21</v>
      </c>
      <c r="C9" s="100">
        <v>0.2</v>
      </c>
      <c r="D9" s="98">
        <v>6</v>
      </c>
      <c r="E9" s="101" t="s">
        <v>22</v>
      </c>
      <c r="F9" s="102">
        <v>0.6</v>
      </c>
      <c r="G9" s="99">
        <v>6</v>
      </c>
      <c r="H9" s="103" t="s">
        <v>23</v>
      </c>
      <c r="I9" s="104">
        <v>0</v>
      </c>
      <c r="J9" s="105">
        <v>6</v>
      </c>
      <c r="K9" s="106"/>
      <c r="L9" s="3"/>
      <c r="M9" s="3"/>
      <c r="N9" s="40"/>
      <c r="O9" s="40"/>
      <c r="P9" s="40"/>
      <c r="Q9" s="40"/>
    </row>
    <row r="10" spans="1:17" ht="91.5">
      <c r="A10" s="23" t="s">
        <v>24</v>
      </c>
      <c r="B10" s="23" t="s">
        <v>25</v>
      </c>
      <c r="C10" s="100">
        <v>0.6</v>
      </c>
      <c r="D10" s="98">
        <v>2</v>
      </c>
      <c r="E10" s="101" t="s">
        <v>26</v>
      </c>
      <c r="F10" s="102">
        <v>0.25</v>
      </c>
      <c r="G10" s="99">
        <v>2</v>
      </c>
      <c r="H10" s="103" t="s">
        <v>27</v>
      </c>
      <c r="I10" s="104">
        <v>0</v>
      </c>
      <c r="J10" s="105">
        <v>2</v>
      </c>
      <c r="K10" s="106"/>
      <c r="L10" s="3"/>
      <c r="M10" s="3"/>
      <c r="N10" s="40"/>
      <c r="O10" s="40"/>
      <c r="P10" s="40"/>
      <c r="Q10" s="40"/>
    </row>
    <row r="11" spans="1:17" s="30" customFormat="1" ht="15.75">
      <c r="A11" s="238" t="s">
        <v>28</v>
      </c>
      <c r="B11" s="239"/>
      <c r="C11" s="47">
        <f>SUMPRODUCT(C6:C10,D6:D10)</f>
        <v>2.4000000000000004</v>
      </c>
      <c r="D11" s="48">
        <f>SUM(D6:D10)</f>
        <v>8</v>
      </c>
      <c r="E11" s="49"/>
      <c r="F11" s="50">
        <f>SUMPRODUCT(F6:F10,G6:G10)</f>
        <v>4.0999999999999996</v>
      </c>
      <c r="G11" s="51">
        <f>SUM(G6:G10)</f>
        <v>8</v>
      </c>
      <c r="H11" s="52"/>
      <c r="I11" s="53">
        <f>SUMPRODUCT(I6:I10,J6:J10)</f>
        <v>0</v>
      </c>
      <c r="J11" s="54">
        <f>SUM(J6:J10)</f>
        <v>8</v>
      </c>
      <c r="K11" s="55"/>
      <c r="L11" s="56"/>
      <c r="M11" s="56"/>
      <c r="N11" s="44"/>
      <c r="O11" s="44"/>
      <c r="P11" s="44"/>
      <c r="Q11" s="44"/>
    </row>
    <row r="12" spans="1:17" s="12" customFormat="1" ht="18.399999999999999" customHeight="1">
      <c r="A12" s="243" t="s">
        <v>29</v>
      </c>
      <c r="B12" s="243"/>
      <c r="C12" s="236" t="s">
        <v>18</v>
      </c>
      <c r="D12" s="237"/>
      <c r="E12" s="46" t="s">
        <v>30</v>
      </c>
      <c r="F12" s="236" t="s">
        <v>18</v>
      </c>
      <c r="G12" s="237"/>
      <c r="H12" s="46" t="s">
        <v>30</v>
      </c>
      <c r="I12" s="236" t="s">
        <v>18</v>
      </c>
      <c r="J12" s="237"/>
      <c r="K12" s="46"/>
      <c r="L12" s="4"/>
      <c r="M12" s="4"/>
      <c r="N12" s="43"/>
      <c r="O12" s="43"/>
      <c r="P12" s="43"/>
      <c r="Q12" s="43"/>
    </row>
    <row r="13" spans="1:17" ht="244.5">
      <c r="A13" s="29" t="s">
        <v>31</v>
      </c>
      <c r="B13" s="29" t="s">
        <v>32</v>
      </c>
      <c r="C13" s="79">
        <v>0.8</v>
      </c>
      <c r="D13" s="80">
        <v>3</v>
      </c>
      <c r="E13" s="81" t="s">
        <v>33</v>
      </c>
      <c r="F13" s="89">
        <v>0.6</v>
      </c>
      <c r="G13" s="90">
        <f>D13</f>
        <v>3</v>
      </c>
      <c r="H13" s="91" t="s">
        <v>34</v>
      </c>
      <c r="I13" s="92">
        <v>0</v>
      </c>
      <c r="J13" s="93">
        <f>G13</f>
        <v>3</v>
      </c>
      <c r="K13" s="94"/>
      <c r="L13" s="5"/>
      <c r="M13" s="5"/>
    </row>
    <row r="14" spans="1:17" ht="91.5">
      <c r="A14" s="23" t="s">
        <v>35</v>
      </c>
      <c r="B14" s="23" t="s">
        <v>36</v>
      </c>
      <c r="C14" s="83">
        <v>0.9</v>
      </c>
      <c r="D14" s="84">
        <v>2</v>
      </c>
      <c r="E14" s="85" t="s">
        <v>37</v>
      </c>
      <c r="F14" s="86">
        <v>0.9</v>
      </c>
      <c r="G14" s="90">
        <f t="shared" ref="G14:G17" si="0">D14</f>
        <v>2</v>
      </c>
      <c r="H14" s="88" t="s">
        <v>38</v>
      </c>
      <c r="I14" s="76">
        <v>0</v>
      </c>
      <c r="J14" s="93">
        <f t="shared" ref="J14:J17" si="1">G14</f>
        <v>2</v>
      </c>
      <c r="K14" s="78"/>
      <c r="L14" s="5"/>
      <c r="M14" s="5"/>
    </row>
    <row r="15" spans="1:17" ht="106.5">
      <c r="A15" s="23" t="s">
        <v>39</v>
      </c>
      <c r="B15" s="23" t="s">
        <v>40</v>
      </c>
      <c r="C15" s="83">
        <v>0.5</v>
      </c>
      <c r="D15" s="84">
        <v>2</v>
      </c>
      <c r="E15" s="85" t="s">
        <v>41</v>
      </c>
      <c r="F15" s="86">
        <v>0.7</v>
      </c>
      <c r="G15" s="90">
        <f t="shared" si="0"/>
        <v>2</v>
      </c>
      <c r="H15" s="88" t="s">
        <v>42</v>
      </c>
      <c r="I15" s="76">
        <v>0</v>
      </c>
      <c r="J15" s="93">
        <f t="shared" si="1"/>
        <v>2</v>
      </c>
      <c r="K15" s="78"/>
      <c r="L15" s="5"/>
      <c r="M15" s="5"/>
    </row>
    <row r="16" spans="1:17" ht="30.75">
      <c r="A16" s="23" t="s">
        <v>43</v>
      </c>
      <c r="B16" s="23" t="s">
        <v>44</v>
      </c>
      <c r="C16" s="83">
        <v>1</v>
      </c>
      <c r="D16" s="84">
        <v>4</v>
      </c>
      <c r="E16" s="85"/>
      <c r="F16" s="86">
        <v>1</v>
      </c>
      <c r="G16" s="90">
        <f t="shared" si="0"/>
        <v>4</v>
      </c>
      <c r="H16" s="88" t="s">
        <v>45</v>
      </c>
      <c r="I16" s="76">
        <v>0</v>
      </c>
      <c r="J16" s="93">
        <f t="shared" si="1"/>
        <v>4</v>
      </c>
      <c r="K16" s="78"/>
      <c r="L16" s="5"/>
      <c r="M16" s="5"/>
    </row>
    <row r="17" spans="1:17" ht="76.5">
      <c r="A17" s="23" t="s">
        <v>46</v>
      </c>
      <c r="B17" s="23" t="s">
        <v>47</v>
      </c>
      <c r="C17" s="83">
        <v>0.8</v>
      </c>
      <c r="D17" s="84">
        <v>4</v>
      </c>
      <c r="E17" s="85" t="s">
        <v>48</v>
      </c>
      <c r="F17" s="86">
        <v>0.8</v>
      </c>
      <c r="G17" s="90">
        <f t="shared" si="0"/>
        <v>4</v>
      </c>
      <c r="H17" s="88" t="s">
        <v>48</v>
      </c>
      <c r="I17" s="76">
        <v>0</v>
      </c>
      <c r="J17" s="93">
        <f t="shared" si="1"/>
        <v>4</v>
      </c>
      <c r="K17" s="78"/>
      <c r="L17" s="5"/>
      <c r="M17" s="5"/>
    </row>
    <row r="18" spans="1:17" s="30" customFormat="1" ht="16.5">
      <c r="A18" s="238" t="s">
        <v>28</v>
      </c>
      <c r="B18" s="239"/>
      <c r="C18" s="47">
        <f>SUMPRODUCT(C13:C17,D13:D17)</f>
        <v>12.399999999999999</v>
      </c>
      <c r="D18" s="48">
        <f>SUM(D13:D17)</f>
        <v>15</v>
      </c>
      <c r="E18" s="49" t="s">
        <v>49</v>
      </c>
      <c r="F18" s="50">
        <f>SUMPRODUCT(F13:F17,G13:G17)</f>
        <v>12.2</v>
      </c>
      <c r="G18" s="51">
        <f>SUM(G13:G17)</f>
        <v>15</v>
      </c>
      <c r="H18" s="52" t="s">
        <v>49</v>
      </c>
      <c r="I18" s="53">
        <f>SUMPRODUCT(I13:I17,J13:J17)</f>
        <v>0</v>
      </c>
      <c r="J18" s="54">
        <f>SUM(J13:J17)</f>
        <v>15</v>
      </c>
      <c r="K18" s="55"/>
      <c r="L18" s="56"/>
      <c r="M18" s="56"/>
      <c r="N18" s="44"/>
      <c r="O18" s="44"/>
      <c r="P18" s="44"/>
      <c r="Q18" s="44"/>
    </row>
    <row r="19" spans="1:17" s="43" customFormat="1" ht="18.399999999999999" customHeight="1">
      <c r="A19" s="275" t="s">
        <v>50</v>
      </c>
      <c r="B19" s="275"/>
      <c r="C19" s="236" t="s">
        <v>18</v>
      </c>
      <c r="D19" s="237"/>
      <c r="E19" s="46" t="s">
        <v>19</v>
      </c>
      <c r="F19" s="236" t="s">
        <v>18</v>
      </c>
      <c r="G19" s="237"/>
      <c r="H19" s="46"/>
      <c r="I19" s="236" t="s">
        <v>18</v>
      </c>
      <c r="J19" s="237"/>
      <c r="K19" s="46"/>
      <c r="L19" s="4"/>
      <c r="M19" s="4"/>
    </row>
    <row r="20" spans="1:17" ht="60.75">
      <c r="A20" s="23" t="s">
        <v>51</v>
      </c>
      <c r="B20" s="23" t="s">
        <v>52</v>
      </c>
      <c r="C20" s="83">
        <v>0.5</v>
      </c>
      <c r="D20" s="84">
        <v>3</v>
      </c>
      <c r="E20" s="85" t="s">
        <v>53</v>
      </c>
      <c r="F20" s="86">
        <v>0.5</v>
      </c>
      <c r="G20" s="87">
        <v>3</v>
      </c>
      <c r="H20" s="88" t="s">
        <v>54</v>
      </c>
      <c r="I20" s="76">
        <v>0</v>
      </c>
      <c r="J20" s="77">
        <v>3</v>
      </c>
      <c r="K20" s="78"/>
      <c r="L20" s="5"/>
      <c r="M20" s="5"/>
    </row>
    <row r="21" spans="1:17" ht="30.75">
      <c r="A21" s="23" t="s">
        <v>55</v>
      </c>
      <c r="B21" s="23" t="s">
        <v>56</v>
      </c>
      <c r="C21" s="83">
        <v>1</v>
      </c>
      <c r="D21" s="84">
        <v>3</v>
      </c>
      <c r="E21" s="85" t="s">
        <v>57</v>
      </c>
      <c r="F21" s="86">
        <v>1</v>
      </c>
      <c r="G21" s="87">
        <v>3</v>
      </c>
      <c r="H21" s="88" t="s">
        <v>57</v>
      </c>
      <c r="I21" s="76">
        <v>0</v>
      </c>
      <c r="J21" s="77">
        <v>3</v>
      </c>
      <c r="K21" s="78"/>
      <c r="L21" s="5"/>
      <c r="M21" s="5"/>
    </row>
    <row r="22" spans="1:17" s="44" customFormat="1" ht="15.75">
      <c r="A22" s="276" t="s">
        <v>28</v>
      </c>
      <c r="B22" s="258"/>
      <c r="C22" s="57">
        <f>SUMPRODUCT(C20:C21,D20:D21)</f>
        <v>4.5</v>
      </c>
      <c r="D22" s="58">
        <f>SUM(D20:D21)</f>
        <v>6</v>
      </c>
      <c r="E22" s="59"/>
      <c r="F22" s="60">
        <f>SUMPRODUCT(F20:F21,G20:G21)</f>
        <v>4.5</v>
      </c>
      <c r="G22" s="61">
        <f>SUM(G20:G21)</f>
        <v>6</v>
      </c>
      <c r="H22" s="62"/>
      <c r="I22" s="63">
        <f>SUMPRODUCT(I20:I21,J20:J21)</f>
        <v>0</v>
      </c>
      <c r="J22" s="64">
        <f>SUM(J20:J21)</f>
        <v>6</v>
      </c>
      <c r="K22" s="65"/>
      <c r="L22" s="56"/>
      <c r="M22" s="56"/>
    </row>
    <row r="23" spans="1:17" ht="18.75" customHeight="1">
      <c r="A23" s="214" t="s">
        <v>58</v>
      </c>
      <c r="B23" s="214"/>
      <c r="C23" s="236" t="s">
        <v>18</v>
      </c>
      <c r="D23" s="237"/>
      <c r="E23" s="46" t="s">
        <v>30</v>
      </c>
      <c r="F23" s="236" t="s">
        <v>18</v>
      </c>
      <c r="G23" s="237"/>
      <c r="H23" s="46" t="s">
        <v>30</v>
      </c>
      <c r="I23" s="236" t="s">
        <v>18</v>
      </c>
      <c r="J23" s="237"/>
      <c r="K23" s="46"/>
      <c r="L23" s="4"/>
      <c r="M23" s="4"/>
    </row>
    <row r="24" spans="1:17" ht="30.75">
      <c r="A24" s="42" t="s">
        <v>59</v>
      </c>
      <c r="B24" s="42" t="s">
        <v>60</v>
      </c>
      <c r="C24" s="97">
        <v>1</v>
      </c>
      <c r="D24" s="25">
        <v>1</v>
      </c>
      <c r="E24" s="26"/>
      <c r="F24" s="82">
        <v>1</v>
      </c>
      <c r="G24" s="27">
        <v>1</v>
      </c>
      <c r="H24" s="28" t="s">
        <v>45</v>
      </c>
      <c r="I24" s="73">
        <v>0</v>
      </c>
      <c r="J24" s="74">
        <v>1</v>
      </c>
      <c r="K24" s="75"/>
      <c r="L24" s="5"/>
      <c r="M24" s="5"/>
    </row>
    <row r="25" spans="1:17">
      <c r="A25" s="23" t="s">
        <v>61</v>
      </c>
      <c r="B25" s="23" t="s">
        <v>62</v>
      </c>
      <c r="C25" s="83">
        <v>1</v>
      </c>
      <c r="D25" s="84">
        <v>2</v>
      </c>
      <c r="E25" s="85"/>
      <c r="F25" s="86">
        <v>1</v>
      </c>
      <c r="G25" s="87">
        <v>2</v>
      </c>
      <c r="H25" s="88" t="s">
        <v>45</v>
      </c>
      <c r="I25" s="76">
        <v>0</v>
      </c>
      <c r="J25" s="77">
        <v>2</v>
      </c>
      <c r="K25" s="78"/>
      <c r="L25" s="5"/>
      <c r="M25" s="5"/>
    </row>
    <row r="26" spans="1:17">
      <c r="A26" s="23" t="s">
        <v>63</v>
      </c>
      <c r="B26" s="23" t="s">
        <v>64</v>
      </c>
      <c r="C26" s="83">
        <v>1</v>
      </c>
      <c r="D26" s="84">
        <v>1</v>
      </c>
      <c r="E26" s="85"/>
      <c r="F26" s="86">
        <v>1</v>
      </c>
      <c r="G26" s="87">
        <v>1</v>
      </c>
      <c r="H26" s="88" t="s">
        <v>45</v>
      </c>
      <c r="I26" s="76">
        <v>0</v>
      </c>
      <c r="J26" s="77">
        <v>1</v>
      </c>
      <c r="K26" s="78"/>
      <c r="L26" s="5"/>
      <c r="M26" s="5"/>
    </row>
    <row r="27" spans="1:17" s="44" customFormat="1" ht="16.5">
      <c r="A27" s="257" t="s">
        <v>28</v>
      </c>
      <c r="B27" s="258"/>
      <c r="C27" s="47">
        <f>SUMPRODUCT(C24:C26,D24:D26)</f>
        <v>4</v>
      </c>
      <c r="D27" s="48">
        <f>SUM(D24:D26)</f>
        <v>4</v>
      </c>
      <c r="E27" s="49" t="s">
        <v>65</v>
      </c>
      <c r="F27" s="60">
        <f>SUMPRODUCT(F24:F26,G24:G26)</f>
        <v>4</v>
      </c>
      <c r="G27" s="61">
        <f>SUM(G24:G26)</f>
        <v>4</v>
      </c>
      <c r="H27" s="62" t="s">
        <v>65</v>
      </c>
      <c r="I27" s="63">
        <f>SUMPRODUCT(I24:I26,J24:J26)</f>
        <v>0</v>
      </c>
      <c r="J27" s="64">
        <f>SUM(J24:J26)</f>
        <v>4</v>
      </c>
      <c r="K27" s="65"/>
      <c r="L27" s="56"/>
      <c r="M27" s="56"/>
    </row>
    <row r="28" spans="1:17" ht="21" customHeight="1">
      <c r="A28" s="275" t="s">
        <v>66</v>
      </c>
      <c r="B28" s="275"/>
      <c r="C28" s="236" t="s">
        <v>18</v>
      </c>
      <c r="D28" s="237"/>
      <c r="E28" s="46" t="s">
        <v>19</v>
      </c>
      <c r="F28" s="236" t="s">
        <v>18</v>
      </c>
      <c r="G28" s="237"/>
      <c r="H28" s="66" t="s">
        <v>19</v>
      </c>
      <c r="I28" s="236" t="s">
        <v>18</v>
      </c>
      <c r="J28" s="237"/>
      <c r="K28" s="46"/>
      <c r="L28" s="9"/>
      <c r="M28" s="4"/>
    </row>
    <row r="29" spans="1:17" ht="106.5">
      <c r="A29" s="31" t="s">
        <v>67</v>
      </c>
      <c r="B29" s="31" t="s">
        <v>68</v>
      </c>
      <c r="C29" s="79">
        <v>0.6</v>
      </c>
      <c r="D29" s="80">
        <v>2</v>
      </c>
      <c r="E29" s="81" t="s">
        <v>69</v>
      </c>
      <c r="F29" s="89">
        <v>0.25</v>
      </c>
      <c r="G29" s="90">
        <f>D29</f>
        <v>2</v>
      </c>
      <c r="H29" s="95" t="s">
        <v>70</v>
      </c>
      <c r="I29" s="92">
        <v>0</v>
      </c>
      <c r="J29" s="93">
        <f>D29</f>
        <v>2</v>
      </c>
      <c r="K29" s="94"/>
      <c r="L29" s="5"/>
      <c r="M29" s="5"/>
    </row>
    <row r="30" spans="1:17">
      <c r="A30" s="24" t="s">
        <v>71</v>
      </c>
      <c r="B30" s="24" t="s">
        <v>72</v>
      </c>
      <c r="C30" s="83">
        <v>1</v>
      </c>
      <c r="D30" s="84">
        <v>2</v>
      </c>
      <c r="E30" s="85" t="s">
        <v>57</v>
      </c>
      <c r="F30" s="86">
        <v>1</v>
      </c>
      <c r="G30" s="90">
        <f t="shared" ref="G30:G31" si="2">D30</f>
        <v>2</v>
      </c>
      <c r="H30" s="96"/>
      <c r="I30" s="76">
        <v>0</v>
      </c>
      <c r="J30" s="93">
        <f t="shared" ref="J30:J31" si="3">D30</f>
        <v>2</v>
      </c>
      <c r="K30" s="78"/>
      <c r="L30" s="5"/>
      <c r="M30" s="5"/>
    </row>
    <row r="31" spans="1:17" ht="30.75">
      <c r="A31" s="24" t="s">
        <v>73</v>
      </c>
      <c r="B31" s="24" t="s">
        <v>74</v>
      </c>
      <c r="C31" s="83">
        <v>1</v>
      </c>
      <c r="D31" s="84">
        <v>2</v>
      </c>
      <c r="E31" s="85"/>
      <c r="F31" s="86">
        <v>1</v>
      </c>
      <c r="G31" s="90">
        <f t="shared" si="2"/>
        <v>2</v>
      </c>
      <c r="H31" s="96" t="s">
        <v>57</v>
      </c>
      <c r="I31" s="76">
        <v>0</v>
      </c>
      <c r="J31" s="93">
        <f t="shared" si="3"/>
        <v>2</v>
      </c>
      <c r="K31" s="78"/>
      <c r="L31" s="5"/>
      <c r="M31" s="5"/>
    </row>
    <row r="32" spans="1:17" s="44" customFormat="1" ht="15.75">
      <c r="A32" s="238" t="s">
        <v>28</v>
      </c>
      <c r="B32" s="239"/>
      <c r="C32" s="47">
        <f>SUMPRODUCT(C29:C31,D29:D31)</f>
        <v>5.2</v>
      </c>
      <c r="D32" s="48">
        <f>SUM(D29:D31)</f>
        <v>6</v>
      </c>
      <c r="E32" s="49"/>
      <c r="F32" s="50">
        <f>SUMPRODUCT(F29:F31,G29:G31)</f>
        <v>4.5</v>
      </c>
      <c r="G32" s="51">
        <f>SUM(G29:G31)</f>
        <v>6</v>
      </c>
      <c r="H32" s="67"/>
      <c r="I32" s="63">
        <f>SUMPRODUCT(I29:I31,J29:J31)</f>
        <v>0</v>
      </c>
      <c r="J32" s="64">
        <f>SUM(J29:J31)</f>
        <v>6</v>
      </c>
      <c r="K32" s="65"/>
      <c r="L32" s="56"/>
      <c r="M32" s="56"/>
    </row>
    <row r="33" spans="1:13" ht="18.75" customHeight="1">
      <c r="A33" s="243" t="s">
        <v>75</v>
      </c>
      <c r="B33" s="243"/>
      <c r="C33" s="236" t="s">
        <v>18</v>
      </c>
      <c r="D33" s="237"/>
      <c r="E33" s="46" t="s">
        <v>30</v>
      </c>
      <c r="F33" s="236" t="s">
        <v>18</v>
      </c>
      <c r="G33" s="237"/>
      <c r="H33" s="46" t="s">
        <v>30</v>
      </c>
      <c r="I33" s="68" t="s">
        <v>18</v>
      </c>
      <c r="J33" s="66"/>
      <c r="K33" s="46"/>
      <c r="L33" s="8"/>
      <c r="M33" s="4"/>
    </row>
    <row r="34" spans="1:13" ht="60.75">
      <c r="A34" s="29" t="s">
        <v>76</v>
      </c>
      <c r="B34" s="29" t="s">
        <v>77</v>
      </c>
      <c r="C34" s="79">
        <v>0.7</v>
      </c>
      <c r="D34" s="80">
        <v>2</v>
      </c>
      <c r="E34" s="81" t="s">
        <v>78</v>
      </c>
      <c r="F34" s="89">
        <v>0.7</v>
      </c>
      <c r="G34" s="90">
        <v>2</v>
      </c>
      <c r="H34" s="91" t="s">
        <v>79</v>
      </c>
      <c r="I34" s="92">
        <v>0</v>
      </c>
      <c r="J34" s="93">
        <v>2</v>
      </c>
      <c r="K34" s="94"/>
      <c r="L34" s="5"/>
      <c r="M34" s="5"/>
    </row>
    <row r="35" spans="1:13">
      <c r="A35" s="23" t="s">
        <v>80</v>
      </c>
      <c r="B35" s="23" t="s">
        <v>81</v>
      </c>
      <c r="C35" s="83">
        <v>1</v>
      </c>
      <c r="D35" s="84">
        <v>2</v>
      </c>
      <c r="E35" s="85"/>
      <c r="F35" s="86">
        <v>1</v>
      </c>
      <c r="G35" s="87">
        <v>2</v>
      </c>
      <c r="H35" s="88" t="s">
        <v>45</v>
      </c>
      <c r="I35" s="76">
        <v>0</v>
      </c>
      <c r="J35" s="77">
        <v>2</v>
      </c>
      <c r="K35" s="78"/>
      <c r="L35" s="5"/>
      <c r="M35" s="5"/>
    </row>
    <row r="36" spans="1:13" ht="30.75">
      <c r="A36" s="23" t="s">
        <v>82</v>
      </c>
      <c r="B36" s="23" t="s">
        <v>83</v>
      </c>
      <c r="C36" s="83">
        <v>0.9</v>
      </c>
      <c r="D36" s="84">
        <v>3</v>
      </c>
      <c r="E36" s="85" t="s">
        <v>84</v>
      </c>
      <c r="F36" s="86">
        <v>1</v>
      </c>
      <c r="G36" s="87">
        <v>3</v>
      </c>
      <c r="H36" s="88" t="s">
        <v>45</v>
      </c>
      <c r="I36" s="76">
        <v>0</v>
      </c>
      <c r="J36" s="77">
        <v>3</v>
      </c>
      <c r="K36" s="78"/>
      <c r="L36" s="5"/>
      <c r="M36" s="5"/>
    </row>
    <row r="37" spans="1:13" ht="45.75">
      <c r="A37" s="23" t="s">
        <v>85</v>
      </c>
      <c r="B37" s="23" t="s">
        <v>86</v>
      </c>
      <c r="C37" s="83">
        <v>1</v>
      </c>
      <c r="D37" s="84">
        <v>3</v>
      </c>
      <c r="E37" s="85"/>
      <c r="F37" s="86">
        <v>1</v>
      </c>
      <c r="G37" s="87">
        <v>3</v>
      </c>
      <c r="H37" s="88" t="s">
        <v>45</v>
      </c>
      <c r="I37" s="76">
        <v>0</v>
      </c>
      <c r="J37" s="77">
        <v>3</v>
      </c>
      <c r="K37" s="78"/>
      <c r="L37" s="5"/>
      <c r="M37" s="5"/>
    </row>
    <row r="38" spans="1:13" s="44" customFormat="1" ht="16.5">
      <c r="A38" s="238" t="s">
        <v>28</v>
      </c>
      <c r="B38" s="239"/>
      <c r="C38" s="69">
        <f>SUMPRODUCT(C34:C37,D34:D37)</f>
        <v>9.1</v>
      </c>
      <c r="D38" s="48">
        <f>SUM(D34:D37)</f>
        <v>10</v>
      </c>
      <c r="E38" s="49" t="s">
        <v>65</v>
      </c>
      <c r="F38" s="70">
        <f>SUMPRODUCT(F34:F37,G34:G37)</f>
        <v>9.4</v>
      </c>
      <c r="G38" s="51">
        <f>SUM(G34:G37)</f>
        <v>10</v>
      </c>
      <c r="H38" s="52" t="s">
        <v>65</v>
      </c>
      <c r="I38" s="63">
        <f>SUMPRODUCT(I34:I37,J34:J37)</f>
        <v>0</v>
      </c>
      <c r="J38" s="64">
        <f>SUM(J34:J37)</f>
        <v>10</v>
      </c>
      <c r="K38" s="65"/>
      <c r="L38" s="56"/>
      <c r="M38" s="56"/>
    </row>
    <row r="39" spans="1:13" ht="18.75" customHeight="1">
      <c r="A39" s="45" t="s">
        <v>87</v>
      </c>
      <c r="B39" s="45"/>
      <c r="C39" s="236" t="s">
        <v>18</v>
      </c>
      <c r="D39" s="237"/>
      <c r="E39" s="66" t="s">
        <v>88</v>
      </c>
      <c r="F39" s="236" t="s">
        <v>18</v>
      </c>
      <c r="G39" s="237"/>
      <c r="H39" s="46" t="s">
        <v>19</v>
      </c>
      <c r="I39" s="236" t="s">
        <v>18</v>
      </c>
      <c r="J39" s="237"/>
      <c r="K39" s="46"/>
      <c r="L39" s="4"/>
      <c r="M39" s="4"/>
    </row>
    <row r="40" spans="1:13" ht="60.75">
      <c r="A40" s="23" t="s">
        <v>89</v>
      </c>
      <c r="B40" s="23" t="s">
        <v>90</v>
      </c>
      <c r="C40" s="83">
        <v>1</v>
      </c>
      <c r="D40" s="84">
        <v>2</v>
      </c>
      <c r="E40" s="85" t="s">
        <v>45</v>
      </c>
      <c r="F40" s="86">
        <v>1</v>
      </c>
      <c r="G40" s="87">
        <f>D40</f>
        <v>2</v>
      </c>
      <c r="H40" s="88" t="s">
        <v>45</v>
      </c>
      <c r="I40" s="76">
        <v>0</v>
      </c>
      <c r="J40" s="77">
        <f>D40</f>
        <v>2</v>
      </c>
      <c r="K40" s="78"/>
      <c r="L40" s="5"/>
      <c r="M40" s="5"/>
    </row>
    <row r="41" spans="1:13" ht="106.5">
      <c r="A41" s="23" t="s">
        <v>91</v>
      </c>
      <c r="B41" s="23" t="s">
        <v>92</v>
      </c>
      <c r="C41" s="83">
        <v>1</v>
      </c>
      <c r="D41" s="84">
        <v>2</v>
      </c>
      <c r="E41" s="85" t="s">
        <v>45</v>
      </c>
      <c r="F41" s="86">
        <v>0.75</v>
      </c>
      <c r="G41" s="87">
        <f t="shared" ref="G41:G48" si="4">D41</f>
        <v>2</v>
      </c>
      <c r="H41" s="88" t="s">
        <v>93</v>
      </c>
      <c r="I41" s="76">
        <v>0</v>
      </c>
      <c r="J41" s="77">
        <f t="shared" ref="J41:J48" si="5">D41</f>
        <v>2</v>
      </c>
      <c r="K41" s="78"/>
      <c r="L41" s="5"/>
      <c r="M41" s="5"/>
    </row>
    <row r="42" spans="1:13">
      <c r="A42" s="23" t="s">
        <v>94</v>
      </c>
      <c r="B42" s="23" t="s">
        <v>95</v>
      </c>
      <c r="C42" s="83">
        <v>1</v>
      </c>
      <c r="D42" s="84">
        <v>2</v>
      </c>
      <c r="E42" s="85" t="s">
        <v>45</v>
      </c>
      <c r="F42" s="86">
        <v>1</v>
      </c>
      <c r="G42" s="87">
        <f t="shared" si="4"/>
        <v>2</v>
      </c>
      <c r="H42" s="88" t="s">
        <v>45</v>
      </c>
      <c r="I42" s="76">
        <v>0</v>
      </c>
      <c r="J42" s="77">
        <f t="shared" si="5"/>
        <v>2</v>
      </c>
      <c r="K42" s="78"/>
      <c r="L42" s="5"/>
    </row>
    <row r="43" spans="1:13">
      <c r="A43" s="23" t="s">
        <v>96</v>
      </c>
      <c r="B43" s="23" t="s">
        <v>97</v>
      </c>
      <c r="C43" s="83">
        <v>1</v>
      </c>
      <c r="D43" s="84">
        <v>4</v>
      </c>
      <c r="E43" s="85" t="s">
        <v>45</v>
      </c>
      <c r="F43" s="86">
        <v>1</v>
      </c>
      <c r="G43" s="87">
        <f t="shared" si="4"/>
        <v>4</v>
      </c>
      <c r="H43" s="88" t="s">
        <v>45</v>
      </c>
      <c r="I43" s="76">
        <v>0</v>
      </c>
      <c r="J43" s="77">
        <f t="shared" si="5"/>
        <v>4</v>
      </c>
      <c r="K43" s="78"/>
      <c r="L43" s="5"/>
      <c r="M43" s="5"/>
    </row>
    <row r="44" spans="1:13">
      <c r="A44" s="23" t="s">
        <v>98</v>
      </c>
      <c r="B44" s="23" t="s">
        <v>99</v>
      </c>
      <c r="C44" s="83">
        <v>0.9</v>
      </c>
      <c r="D44" s="84">
        <v>6</v>
      </c>
      <c r="E44" s="85" t="s">
        <v>100</v>
      </c>
      <c r="F44" s="86">
        <v>1</v>
      </c>
      <c r="G44" s="87">
        <f>D44</f>
        <v>6</v>
      </c>
      <c r="H44" s="88" t="s">
        <v>45</v>
      </c>
      <c r="I44" s="76">
        <v>0</v>
      </c>
      <c r="J44" s="77">
        <f>D44</f>
        <v>6</v>
      </c>
      <c r="K44" s="78"/>
      <c r="L44" s="5"/>
      <c r="M44" s="5"/>
    </row>
    <row r="45" spans="1:13" ht="45.75">
      <c r="A45" s="23" t="s">
        <v>101</v>
      </c>
      <c r="B45" s="23" t="s">
        <v>102</v>
      </c>
      <c r="C45" s="83">
        <v>1</v>
      </c>
      <c r="D45" s="84">
        <v>8</v>
      </c>
      <c r="E45" s="85" t="s">
        <v>45</v>
      </c>
      <c r="F45" s="86">
        <v>1</v>
      </c>
      <c r="G45" s="87">
        <f t="shared" si="4"/>
        <v>8</v>
      </c>
      <c r="H45" s="88" t="s">
        <v>57</v>
      </c>
      <c r="I45" s="76">
        <v>0</v>
      </c>
      <c r="J45" s="77">
        <f t="shared" si="5"/>
        <v>8</v>
      </c>
      <c r="K45" s="78"/>
      <c r="L45" s="5"/>
      <c r="M45" s="5"/>
    </row>
    <row r="46" spans="1:13" ht="30.75">
      <c r="A46" s="23" t="s">
        <v>103</v>
      </c>
      <c r="B46" s="23" t="s">
        <v>104</v>
      </c>
      <c r="C46" s="83">
        <v>0.6</v>
      </c>
      <c r="D46" s="84">
        <v>6</v>
      </c>
      <c r="E46" s="85" t="s">
        <v>105</v>
      </c>
      <c r="F46" s="86">
        <v>1</v>
      </c>
      <c r="G46" s="87">
        <f t="shared" si="4"/>
        <v>6</v>
      </c>
      <c r="H46" s="88" t="s">
        <v>45</v>
      </c>
      <c r="I46" s="76">
        <v>0</v>
      </c>
      <c r="J46" s="77">
        <f t="shared" si="5"/>
        <v>6</v>
      </c>
      <c r="K46" s="78"/>
      <c r="L46" s="5"/>
      <c r="M46" s="5"/>
    </row>
    <row r="47" spans="1:13" ht="76.5">
      <c r="A47" s="23" t="s">
        <v>106</v>
      </c>
      <c r="B47" s="23" t="s">
        <v>107</v>
      </c>
      <c r="C47" s="83">
        <v>1</v>
      </c>
      <c r="D47" s="84">
        <v>6</v>
      </c>
      <c r="E47" s="85" t="s">
        <v>45</v>
      </c>
      <c r="F47" s="86">
        <v>0.7</v>
      </c>
      <c r="G47" s="87">
        <f t="shared" si="4"/>
        <v>6</v>
      </c>
      <c r="H47" s="88" t="s">
        <v>108</v>
      </c>
      <c r="I47" s="76">
        <v>0</v>
      </c>
      <c r="J47" s="77">
        <f t="shared" si="5"/>
        <v>6</v>
      </c>
      <c r="K47" s="78"/>
      <c r="L47" s="5"/>
      <c r="M47" s="5"/>
    </row>
    <row r="48" spans="1:13">
      <c r="A48" s="13" t="s">
        <v>109</v>
      </c>
      <c r="B48" s="23" t="s">
        <v>110</v>
      </c>
      <c r="C48" s="83">
        <v>1</v>
      </c>
      <c r="D48" s="84">
        <v>4</v>
      </c>
      <c r="E48" s="85" t="s">
        <v>45</v>
      </c>
      <c r="F48" s="86">
        <v>1</v>
      </c>
      <c r="G48" s="87">
        <f t="shared" si="4"/>
        <v>4</v>
      </c>
      <c r="H48" s="88" t="s">
        <v>45</v>
      </c>
      <c r="I48" s="76">
        <v>0</v>
      </c>
      <c r="J48" s="77">
        <f t="shared" si="5"/>
        <v>4</v>
      </c>
      <c r="K48" s="78"/>
      <c r="L48" s="5"/>
      <c r="M48" s="5"/>
    </row>
    <row r="49" spans="1:17" s="30" customFormat="1" ht="15.75">
      <c r="A49" s="238" t="s">
        <v>28</v>
      </c>
      <c r="B49" s="239"/>
      <c r="C49" s="71">
        <f>SUMPRODUCT(C40:C48,D40:D48)</f>
        <v>37</v>
      </c>
      <c r="D49" s="58">
        <f>SUM(D40:D48)</f>
        <v>40</v>
      </c>
      <c r="E49" s="59"/>
      <c r="F49" s="70">
        <f>SUMPRODUCT(F40:F48,G40:G48)</f>
        <v>37.700000000000003</v>
      </c>
      <c r="G49" s="51">
        <f>SUM(G40:G48)</f>
        <v>40</v>
      </c>
      <c r="H49" s="52"/>
      <c r="I49" s="53">
        <f>SUMPRODUCT(I40:I48,J40:J48)</f>
        <v>0</v>
      </c>
      <c r="J49" s="54">
        <f>SUM(J40:J48)</f>
        <v>40</v>
      </c>
      <c r="K49" s="55"/>
      <c r="L49" s="56"/>
      <c r="M49" s="56"/>
      <c r="N49" s="44"/>
      <c r="O49" s="44"/>
      <c r="P49" s="44"/>
      <c r="Q49" s="44"/>
    </row>
    <row r="50" spans="1:17" ht="18.399999999999999" customHeight="1">
      <c r="A50" s="243" t="s">
        <v>111</v>
      </c>
      <c r="B50" s="243"/>
      <c r="C50" s="236" t="s">
        <v>18</v>
      </c>
      <c r="D50" s="237"/>
      <c r="E50" s="46" t="s">
        <v>30</v>
      </c>
      <c r="F50" s="236" t="s">
        <v>18</v>
      </c>
      <c r="G50" s="237"/>
      <c r="H50" s="46" t="s">
        <v>88</v>
      </c>
      <c r="I50" s="236" t="s">
        <v>18</v>
      </c>
      <c r="J50" s="237"/>
      <c r="K50" s="46"/>
      <c r="L50" s="8"/>
      <c r="M50" s="4"/>
    </row>
    <row r="51" spans="1:17">
      <c r="A51" s="29" t="s">
        <v>112</v>
      </c>
      <c r="B51" s="29" t="s">
        <v>113</v>
      </c>
      <c r="C51" s="79">
        <v>1</v>
      </c>
      <c r="D51" s="80">
        <v>2</v>
      </c>
      <c r="E51" s="81"/>
      <c r="F51" s="82">
        <v>1</v>
      </c>
      <c r="G51" s="27">
        <v>2</v>
      </c>
      <c r="H51" s="28" t="s">
        <v>45</v>
      </c>
      <c r="I51" s="73">
        <v>0</v>
      </c>
      <c r="J51" s="74">
        <v>2</v>
      </c>
      <c r="K51" s="75"/>
      <c r="L51" s="5"/>
      <c r="M51" s="5"/>
    </row>
    <row r="52" spans="1:17" ht="60.75">
      <c r="A52" s="23" t="s">
        <v>114</v>
      </c>
      <c r="B52" s="23" t="s">
        <v>115</v>
      </c>
      <c r="C52" s="83">
        <v>0.85</v>
      </c>
      <c r="D52" s="84">
        <v>2</v>
      </c>
      <c r="E52" s="85" t="s">
        <v>116</v>
      </c>
      <c r="F52" s="86">
        <v>1</v>
      </c>
      <c r="G52" s="87">
        <v>2</v>
      </c>
      <c r="H52" s="88" t="s">
        <v>45</v>
      </c>
      <c r="I52" s="76">
        <v>0</v>
      </c>
      <c r="J52" s="77">
        <v>2</v>
      </c>
      <c r="K52" s="78"/>
      <c r="L52" s="5"/>
      <c r="M52" s="5"/>
    </row>
    <row r="53" spans="1:17" ht="30.75">
      <c r="A53" s="23" t="s">
        <v>117</v>
      </c>
      <c r="B53" s="23" t="s">
        <v>118</v>
      </c>
      <c r="C53" s="83">
        <v>1</v>
      </c>
      <c r="D53" s="84">
        <v>1</v>
      </c>
      <c r="E53" s="85"/>
      <c r="F53" s="86">
        <v>1</v>
      </c>
      <c r="G53" s="87">
        <v>1</v>
      </c>
      <c r="H53" s="88" t="s">
        <v>45</v>
      </c>
      <c r="I53" s="76">
        <v>0</v>
      </c>
      <c r="J53" s="77">
        <v>1</v>
      </c>
      <c r="K53" s="78"/>
      <c r="L53" s="5"/>
      <c r="M53" s="5"/>
    </row>
    <row r="54" spans="1:17" ht="60.75">
      <c r="A54" s="23" t="s">
        <v>119</v>
      </c>
      <c r="B54" s="23" t="s">
        <v>120</v>
      </c>
      <c r="C54" s="83">
        <v>0.8</v>
      </c>
      <c r="D54" s="84">
        <v>4</v>
      </c>
      <c r="E54" s="85" t="s">
        <v>121</v>
      </c>
      <c r="F54" s="86">
        <v>0.6</v>
      </c>
      <c r="G54" s="87">
        <v>4</v>
      </c>
      <c r="H54" s="88" t="s">
        <v>122</v>
      </c>
      <c r="I54" s="76">
        <v>0</v>
      </c>
      <c r="J54" s="77">
        <v>4</v>
      </c>
      <c r="K54" s="78"/>
      <c r="L54" s="5"/>
      <c r="M54" s="5"/>
    </row>
    <row r="55" spans="1:17" ht="30.75">
      <c r="A55" s="23" t="s">
        <v>123</v>
      </c>
      <c r="B55" s="23" t="s">
        <v>124</v>
      </c>
      <c r="C55" s="83">
        <v>1</v>
      </c>
      <c r="D55" s="84">
        <v>2</v>
      </c>
      <c r="E55" s="85"/>
      <c r="F55" s="86">
        <v>1</v>
      </c>
      <c r="G55" s="87">
        <v>2</v>
      </c>
      <c r="H55" s="88" t="s">
        <v>45</v>
      </c>
      <c r="I55" s="76">
        <v>0</v>
      </c>
      <c r="J55" s="77">
        <v>2</v>
      </c>
      <c r="K55" s="78"/>
      <c r="L55" s="6"/>
      <c r="M55" s="5"/>
    </row>
    <row r="56" spans="1:17" s="44" customFormat="1" ht="15.75">
      <c r="A56" s="238" t="s">
        <v>28</v>
      </c>
      <c r="B56" s="239"/>
      <c r="C56" s="57">
        <f>SUMPRODUCT(C51:C55,D51:D55)</f>
        <v>9.9</v>
      </c>
      <c r="D56" s="58">
        <f>SUM(D51:D55)</f>
        <v>11</v>
      </c>
      <c r="E56" s="59"/>
      <c r="F56" s="60">
        <f>SUMPRODUCT(F51:F55,G51:G55)</f>
        <v>9.4</v>
      </c>
      <c r="G56" s="61">
        <f>SUM(G51:G55)</f>
        <v>11</v>
      </c>
      <c r="H56" s="62"/>
      <c r="I56" s="53">
        <f>SUMPRODUCT(I51:I55,J51:J55)</f>
        <v>0</v>
      </c>
      <c r="J56" s="54">
        <f>SUM(J51:J55)</f>
        <v>11</v>
      </c>
      <c r="K56" s="55"/>
      <c r="L56" s="56"/>
      <c r="M56" s="56"/>
    </row>
    <row r="57" spans="1:17" ht="18.75" customHeight="1">
      <c r="A57" s="240" t="s">
        <v>2</v>
      </c>
      <c r="B57" s="241"/>
      <c r="C57" s="241"/>
      <c r="D57" s="241"/>
      <c r="E57" s="241"/>
      <c r="F57" s="241"/>
      <c r="G57" s="241"/>
      <c r="H57" s="241"/>
      <c r="I57" s="241"/>
      <c r="J57" s="241"/>
      <c r="K57" s="242"/>
      <c r="L57" s="4"/>
      <c r="M57" s="4"/>
    </row>
    <row r="58" spans="1:17">
      <c r="A58" s="244" t="s">
        <v>125</v>
      </c>
      <c r="B58" s="245"/>
      <c r="C58" s="34">
        <f>C11+C18+C22+C27+C32+C38+C49+C56</f>
        <v>84.5</v>
      </c>
      <c r="D58" s="25">
        <f>D11+D18+D22+D27+D32+D38+D49+D56</f>
        <v>100</v>
      </c>
      <c r="E58" s="26"/>
      <c r="F58" s="35">
        <f>F11+F18+F22+F27+F32+F38+F49+F56</f>
        <v>85.800000000000011</v>
      </c>
      <c r="G58" s="27">
        <f>G11+G18+G22+G27+G32+G38+G49+G56</f>
        <v>100</v>
      </c>
      <c r="H58" s="28"/>
      <c r="I58" s="213">
        <f>I11+I18+I22+I27+I32+I38+I49+I56</f>
        <v>0</v>
      </c>
      <c r="J58" s="32">
        <f>J11+J18+J22+J27+J32+J38+J49+J56</f>
        <v>100</v>
      </c>
      <c r="K58" s="33"/>
      <c r="L58" s="6"/>
      <c r="M58" s="5"/>
    </row>
    <row r="59" spans="1:17" s="44" customFormat="1" ht="15.75">
      <c r="A59" s="246" t="s">
        <v>126</v>
      </c>
      <c r="B59" s="247"/>
      <c r="C59" s="248">
        <f>C58/D58</f>
        <v>0.84499999999999997</v>
      </c>
      <c r="D59" s="249"/>
      <c r="E59" s="250"/>
      <c r="F59" s="251">
        <f>F58/G58</f>
        <v>0.8580000000000001</v>
      </c>
      <c r="G59" s="252"/>
      <c r="H59" s="253"/>
      <c r="I59" s="254">
        <f>I58/J58</f>
        <v>0</v>
      </c>
      <c r="J59" s="255"/>
      <c r="K59" s="256"/>
      <c r="L59" s="72"/>
      <c r="M59" s="72"/>
    </row>
  </sheetData>
  <mergeCells count="51">
    <mergeCell ref="A2:K2"/>
    <mergeCell ref="A4:K4"/>
    <mergeCell ref="I6:K6"/>
    <mergeCell ref="B6:B7"/>
    <mergeCell ref="A28:B28"/>
    <mergeCell ref="C28:D28"/>
    <mergeCell ref="F28:G28"/>
    <mergeCell ref="A19:B19"/>
    <mergeCell ref="A18:B18"/>
    <mergeCell ref="A22:B22"/>
    <mergeCell ref="C23:D23"/>
    <mergeCell ref="F23:G23"/>
    <mergeCell ref="I23:J23"/>
    <mergeCell ref="C12:D12"/>
    <mergeCell ref="F12:G12"/>
    <mergeCell ref="C8:D8"/>
    <mergeCell ref="A27:B27"/>
    <mergeCell ref="A33:B33"/>
    <mergeCell ref="N6:P6"/>
    <mergeCell ref="A6:A7"/>
    <mergeCell ref="C6:E6"/>
    <mergeCell ref="F6:H6"/>
    <mergeCell ref="F8:G8"/>
    <mergeCell ref="I8:J8"/>
    <mergeCell ref="I12:J12"/>
    <mergeCell ref="C19:D19"/>
    <mergeCell ref="F19:G19"/>
    <mergeCell ref="I19:J19"/>
    <mergeCell ref="A11:B11"/>
    <mergeCell ref="A12:B12"/>
    <mergeCell ref="A8:B8"/>
    <mergeCell ref="I28:J28"/>
    <mergeCell ref="A58:B58"/>
    <mergeCell ref="A59:B59"/>
    <mergeCell ref="C59:E59"/>
    <mergeCell ref="F59:H59"/>
    <mergeCell ref="I59:K59"/>
    <mergeCell ref="A57:K57"/>
    <mergeCell ref="C39:D39"/>
    <mergeCell ref="F39:G39"/>
    <mergeCell ref="I39:J39"/>
    <mergeCell ref="A50:B50"/>
    <mergeCell ref="C50:D50"/>
    <mergeCell ref="F50:G50"/>
    <mergeCell ref="I50:J50"/>
    <mergeCell ref="A49:B49"/>
    <mergeCell ref="C33:D33"/>
    <mergeCell ref="F33:G33"/>
    <mergeCell ref="A38:B38"/>
    <mergeCell ref="A32:B32"/>
    <mergeCell ref="A56:B56"/>
  </mergeCells>
  <dataValidations count="2">
    <dataValidation type="decimal" allowBlank="1" showInputMessage="1" showErrorMessage="1" sqref="L18 L22 L27 L32 L38 L49 L11 C9:C10 F9:F10 I9:I10 C24:C26 F24:F26 I24:I26 C34:C37 F34:F37 I34:I37 C51:C55 F51:F55 I51:I55 I13:I17 F13:F17 C13:C17 I20:I21 F20:F21 C20:C21 I29:I31 F29:F31 C29:C31 I40:I48 F40:F48 C40:C48" xr:uid="{4A0D4DC8-F6F9-4765-AB49-E4E0ACDB1361}">
      <formula1>0</formula1>
      <formula2>1</formula2>
    </dataValidation>
    <dataValidation type="decimal" allowBlank="1" showInputMessage="1" showErrorMessage="1" error="Les évaluations sont faites en terme de pourcentage. Veuillez entrer une valeur entre 0 et 1" sqref="L51:L55 L24:L26 L34:L37 L13:L17 L20:L21 L29:L31 L40:L48" xr:uid="{AAE14471-5DF0-44BC-98DF-F030213BD16C}">
      <formula1>0</formula1>
      <formula2>1</formula2>
    </dataValidation>
  </dataValidations>
  <pageMargins left="0.7" right="0.7" top="0.75" bottom="0.75" header="0.51180555555555496" footer="0.51180555555555496"/>
  <pageSetup firstPageNumber="0"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A54262-C76A-40FE-9AF3-642EF9B2EA00}">
  <sheetPr codeName="Sheet8"/>
  <dimension ref="A2:G42"/>
  <sheetViews>
    <sheetView topLeftCell="A4" workbookViewId="0">
      <selection activeCell="G27" sqref="G27"/>
    </sheetView>
  </sheetViews>
  <sheetFormatPr defaultColWidth="9.140625" defaultRowHeight="15"/>
  <cols>
    <col min="1" max="1" width="50.5703125" style="37" customWidth="1"/>
    <col min="2" max="3" width="9.140625" style="37"/>
    <col min="4" max="4" width="9.85546875" style="37" bestFit="1" customWidth="1"/>
    <col min="5" max="5" width="11" style="37" bestFit="1" customWidth="1"/>
    <col min="6" max="6" width="11" style="37" customWidth="1"/>
    <col min="7" max="7" width="54.85546875" style="37" customWidth="1"/>
    <col min="8" max="16384" width="9.140625" style="37"/>
  </cols>
  <sheetData>
    <row r="2" spans="1:7" ht="18.75">
      <c r="A2" s="277" t="s">
        <v>11</v>
      </c>
      <c r="B2" s="277"/>
      <c r="C2" s="277"/>
      <c r="D2" s="277"/>
      <c r="E2" s="277"/>
      <c r="F2" s="277"/>
      <c r="G2" s="277"/>
    </row>
    <row r="3" spans="1:7">
      <c r="A3" s="38"/>
      <c r="B3" s="38"/>
      <c r="C3" s="39"/>
      <c r="D3" s="39"/>
      <c r="E3" s="38"/>
      <c r="F3" s="38"/>
      <c r="G3" s="39"/>
    </row>
    <row r="4" spans="1:7" ht="18.75">
      <c r="A4" s="36" t="s">
        <v>127</v>
      </c>
      <c r="B4" s="36"/>
      <c r="C4" s="36"/>
      <c r="D4" s="36"/>
      <c r="E4" s="36"/>
      <c r="F4" s="36"/>
      <c r="G4" s="36"/>
    </row>
    <row r="5" spans="1:7" ht="15.75" thickBot="1"/>
    <row r="6" spans="1:7" ht="23.25">
      <c r="A6" s="281" t="s">
        <v>7</v>
      </c>
      <c r="B6" s="282"/>
      <c r="C6" s="282"/>
      <c r="D6" s="282"/>
      <c r="E6" s="282"/>
      <c r="F6" s="282"/>
      <c r="G6" s="283"/>
    </row>
    <row r="7" spans="1:7">
      <c r="A7" s="130" t="s">
        <v>128</v>
      </c>
      <c r="B7" s="131" t="s">
        <v>15</v>
      </c>
      <c r="C7" s="131" t="s">
        <v>129</v>
      </c>
      <c r="D7" s="131" t="s">
        <v>4</v>
      </c>
      <c r="E7" s="131" t="s">
        <v>130</v>
      </c>
      <c r="F7" s="131" t="s">
        <v>18</v>
      </c>
      <c r="G7" s="132" t="s">
        <v>16</v>
      </c>
    </row>
    <row r="8" spans="1:7">
      <c r="A8" s="133" t="s">
        <v>131</v>
      </c>
      <c r="B8" s="134">
        <v>1</v>
      </c>
      <c r="C8" s="134">
        <v>1</v>
      </c>
      <c r="D8" s="134">
        <v>5</v>
      </c>
      <c r="E8" s="134">
        <f t="shared" ref="E8:E13" si="0">B8*C8*D8</f>
        <v>5</v>
      </c>
      <c r="F8" s="134" t="s">
        <v>30</v>
      </c>
      <c r="G8" s="135"/>
    </row>
    <row r="9" spans="1:7" ht="30.75">
      <c r="A9" s="136" t="s">
        <v>132</v>
      </c>
      <c r="B9" s="137">
        <v>0.7</v>
      </c>
      <c r="C9" s="137">
        <v>1</v>
      </c>
      <c r="D9" s="137">
        <v>20</v>
      </c>
      <c r="E9" s="137">
        <f t="shared" si="0"/>
        <v>14</v>
      </c>
      <c r="F9" s="137" t="s">
        <v>133</v>
      </c>
      <c r="G9" s="232" t="s">
        <v>134</v>
      </c>
    </row>
    <row r="10" spans="1:7">
      <c r="A10" s="133" t="s">
        <v>135</v>
      </c>
      <c r="B10" s="134">
        <v>1</v>
      </c>
      <c r="C10" s="134">
        <v>1</v>
      </c>
      <c r="D10" s="134">
        <v>10</v>
      </c>
      <c r="E10" s="134">
        <f t="shared" si="0"/>
        <v>10</v>
      </c>
      <c r="F10" s="134" t="s">
        <v>133</v>
      </c>
      <c r="G10" s="135"/>
    </row>
    <row r="11" spans="1:7">
      <c r="A11" s="136" t="s">
        <v>136</v>
      </c>
      <c r="B11" s="137">
        <v>1</v>
      </c>
      <c r="C11" s="137">
        <v>1</v>
      </c>
      <c r="D11" s="137">
        <v>20</v>
      </c>
      <c r="E11" s="137">
        <f t="shared" si="0"/>
        <v>20</v>
      </c>
      <c r="F11" s="137" t="s">
        <v>133</v>
      </c>
      <c r="G11" s="138"/>
    </row>
    <row r="12" spans="1:7">
      <c r="A12" s="133" t="s">
        <v>137</v>
      </c>
      <c r="B12" s="134">
        <v>1</v>
      </c>
      <c r="C12" s="134">
        <v>1</v>
      </c>
      <c r="D12" s="134">
        <v>30</v>
      </c>
      <c r="E12" s="134">
        <f t="shared" si="0"/>
        <v>30</v>
      </c>
      <c r="F12" s="215" t="s">
        <v>133</v>
      </c>
      <c r="G12" s="135"/>
    </row>
    <row r="13" spans="1:7">
      <c r="A13" s="136" t="s">
        <v>138</v>
      </c>
      <c r="B13" s="137">
        <v>1</v>
      </c>
      <c r="C13" s="137">
        <v>1</v>
      </c>
      <c r="D13" s="137">
        <v>15</v>
      </c>
      <c r="E13" s="137">
        <f t="shared" si="0"/>
        <v>15</v>
      </c>
      <c r="F13" s="137" t="s">
        <v>133</v>
      </c>
      <c r="G13" s="138"/>
    </row>
    <row r="14" spans="1:7">
      <c r="A14" s="139" t="s">
        <v>139</v>
      </c>
      <c r="B14" s="284"/>
      <c r="C14" s="284"/>
      <c r="D14" s="140">
        <f>SUM(D8:D13)</f>
        <v>100</v>
      </c>
      <c r="E14" s="141">
        <f>(SUM(E8:E13)+E16+E17)/D14</f>
        <v>0.94</v>
      </c>
      <c r="F14" s="141"/>
      <c r="G14" s="142"/>
    </row>
    <row r="15" spans="1:7">
      <c r="A15" s="143" t="s">
        <v>140</v>
      </c>
      <c r="B15" s="144" t="s">
        <v>15</v>
      </c>
      <c r="C15" s="144"/>
      <c r="D15" s="144" t="s">
        <v>4</v>
      </c>
      <c r="E15" s="145" t="s">
        <v>130</v>
      </c>
      <c r="F15" s="145"/>
      <c r="G15" s="146" t="s">
        <v>16</v>
      </c>
    </row>
    <row r="16" spans="1:7">
      <c r="A16" s="147" t="s">
        <v>141</v>
      </c>
      <c r="B16" s="148"/>
      <c r="C16" s="148"/>
      <c r="D16" s="149">
        <v>-10</v>
      </c>
      <c r="E16" s="148">
        <f>B16*D16</f>
        <v>0</v>
      </c>
      <c r="F16" s="148"/>
      <c r="G16" s="150"/>
    </row>
    <row r="17" spans="1:7">
      <c r="A17" s="151" t="s">
        <v>142</v>
      </c>
      <c r="B17" s="152"/>
      <c r="C17" s="152"/>
      <c r="D17" s="153">
        <v>-15</v>
      </c>
      <c r="E17" s="152">
        <f>B17*D17</f>
        <v>0</v>
      </c>
      <c r="F17" s="152"/>
      <c r="G17" s="154"/>
    </row>
    <row r="18" spans="1:7" ht="23.25">
      <c r="A18" s="285" t="s">
        <v>8</v>
      </c>
      <c r="B18" s="286"/>
      <c r="C18" s="286"/>
      <c r="D18" s="286"/>
      <c r="E18" s="286"/>
      <c r="F18" s="286"/>
      <c r="G18" s="287"/>
    </row>
    <row r="19" spans="1:7">
      <c r="A19" s="155" t="s">
        <v>128</v>
      </c>
      <c r="B19" s="156" t="s">
        <v>15</v>
      </c>
      <c r="C19" s="156" t="s">
        <v>129</v>
      </c>
      <c r="D19" s="156" t="s">
        <v>4</v>
      </c>
      <c r="E19" s="156" t="s">
        <v>130</v>
      </c>
      <c r="F19" s="156" t="s">
        <v>18</v>
      </c>
      <c r="G19" s="157" t="s">
        <v>16</v>
      </c>
    </row>
    <row r="20" spans="1:7" ht="30.75">
      <c r="A20" s="158" t="s">
        <v>143</v>
      </c>
      <c r="B20" s="159">
        <v>0.9</v>
      </c>
      <c r="C20" s="159">
        <v>1</v>
      </c>
      <c r="D20" s="159">
        <v>15</v>
      </c>
      <c r="E20" s="159">
        <f>B20*C20*D20</f>
        <v>13.5</v>
      </c>
      <c r="F20" s="159" t="s">
        <v>88</v>
      </c>
      <c r="G20" s="235" t="s">
        <v>144</v>
      </c>
    </row>
    <row r="21" spans="1:7">
      <c r="A21" s="161" t="s">
        <v>145</v>
      </c>
      <c r="B21" s="162">
        <v>1</v>
      </c>
      <c r="C21" s="162">
        <v>1</v>
      </c>
      <c r="D21" s="162">
        <v>20</v>
      </c>
      <c r="E21" s="162">
        <f t="shared" ref="E21:E24" si="1">B21*C21*D21</f>
        <v>20</v>
      </c>
      <c r="F21" s="162" t="s">
        <v>88</v>
      </c>
      <c r="G21" s="216" t="s">
        <v>45</v>
      </c>
    </row>
    <row r="22" spans="1:7">
      <c r="A22" s="158" t="s">
        <v>146</v>
      </c>
      <c r="B22" s="159">
        <v>1</v>
      </c>
      <c r="C22" s="159">
        <v>1</v>
      </c>
      <c r="D22" s="159">
        <v>20</v>
      </c>
      <c r="E22" s="159">
        <f t="shared" si="1"/>
        <v>20</v>
      </c>
      <c r="F22" s="159" t="s">
        <v>88</v>
      </c>
      <c r="G22" s="160" t="s">
        <v>45</v>
      </c>
    </row>
    <row r="23" spans="1:7">
      <c r="A23" s="161" t="s">
        <v>147</v>
      </c>
      <c r="B23" s="162">
        <v>0.95</v>
      </c>
      <c r="C23" s="162">
        <v>1</v>
      </c>
      <c r="D23" s="162">
        <v>30</v>
      </c>
      <c r="E23" s="162">
        <f t="shared" si="1"/>
        <v>28.5</v>
      </c>
      <c r="F23" s="162" t="s">
        <v>88</v>
      </c>
      <c r="G23" s="163" t="s">
        <v>148</v>
      </c>
    </row>
    <row r="24" spans="1:7">
      <c r="A24" s="158" t="s">
        <v>149</v>
      </c>
      <c r="B24" s="159">
        <v>0.85</v>
      </c>
      <c r="C24" s="159">
        <v>1</v>
      </c>
      <c r="D24" s="159">
        <v>15</v>
      </c>
      <c r="E24" s="159">
        <f t="shared" si="1"/>
        <v>12.75</v>
      </c>
      <c r="F24" s="159" t="s">
        <v>88</v>
      </c>
      <c r="G24" s="160" t="s">
        <v>150</v>
      </c>
    </row>
    <row r="25" spans="1:7">
      <c r="A25" s="164" t="s">
        <v>139</v>
      </c>
      <c r="B25" s="165"/>
      <c r="C25" s="165"/>
      <c r="D25" s="165">
        <f>SUM(D20:D24)</f>
        <v>100</v>
      </c>
      <c r="E25" s="166">
        <f>(SUM(E20:E24) + E27+E28+E29)/D25</f>
        <v>0.94750000000000001</v>
      </c>
      <c r="F25" s="166"/>
      <c r="G25" s="167" t="s">
        <v>151</v>
      </c>
    </row>
    <row r="26" spans="1:7">
      <c r="A26" s="168" t="s">
        <v>140</v>
      </c>
      <c r="B26" s="169" t="s">
        <v>15</v>
      </c>
      <c r="C26" s="169"/>
      <c r="D26" s="169" t="s">
        <v>4</v>
      </c>
      <c r="E26" s="170" t="s">
        <v>130</v>
      </c>
      <c r="F26" s="170"/>
      <c r="G26" s="171" t="s">
        <v>16</v>
      </c>
    </row>
    <row r="27" spans="1:7">
      <c r="A27" s="172" t="s">
        <v>141</v>
      </c>
      <c r="B27" s="173">
        <v>0</v>
      </c>
      <c r="C27" s="173"/>
      <c r="D27" s="174">
        <v>-10</v>
      </c>
      <c r="E27" s="173">
        <f>B27*D27</f>
        <v>0</v>
      </c>
      <c r="F27" s="173"/>
      <c r="G27" s="175"/>
    </row>
    <row r="28" spans="1:7">
      <c r="A28" s="176" t="s">
        <v>152</v>
      </c>
      <c r="B28" s="177">
        <v>0</v>
      </c>
      <c r="C28" s="177"/>
      <c r="D28" s="178">
        <v>-15</v>
      </c>
      <c r="E28" s="177">
        <f>B28*D28</f>
        <v>0</v>
      </c>
      <c r="F28" s="177"/>
      <c r="G28" s="179"/>
    </row>
    <row r="29" spans="1:7">
      <c r="A29" s="180" t="s">
        <v>153</v>
      </c>
      <c r="B29" s="181">
        <v>0</v>
      </c>
      <c r="C29" s="181"/>
      <c r="D29" s="182">
        <v>-5</v>
      </c>
      <c r="E29" s="181">
        <f>B29*D29</f>
        <v>0</v>
      </c>
      <c r="F29" s="181"/>
      <c r="G29" s="183"/>
    </row>
    <row r="30" spans="1:7" ht="23.25">
      <c r="A30" s="278" t="s">
        <v>9</v>
      </c>
      <c r="B30" s="279"/>
      <c r="C30" s="279"/>
      <c r="D30" s="279"/>
      <c r="E30" s="279"/>
      <c r="F30" s="279"/>
      <c r="G30" s="280"/>
    </row>
    <row r="31" spans="1:7">
      <c r="A31" s="184" t="s">
        <v>128</v>
      </c>
      <c r="B31" s="185" t="s">
        <v>15</v>
      </c>
      <c r="C31" s="185" t="s">
        <v>129</v>
      </c>
      <c r="D31" s="185" t="s">
        <v>4</v>
      </c>
      <c r="E31" s="185" t="s">
        <v>130</v>
      </c>
      <c r="F31" s="185" t="s">
        <v>18</v>
      </c>
      <c r="G31" s="186" t="s">
        <v>16</v>
      </c>
    </row>
    <row r="32" spans="1:7">
      <c r="A32" s="187" t="s">
        <v>154</v>
      </c>
      <c r="B32" s="188"/>
      <c r="C32" s="188"/>
      <c r="D32" s="188">
        <v>10</v>
      </c>
      <c r="E32" s="188">
        <f t="shared" ref="E32:E37" si="2">B32*C32*D32</f>
        <v>0</v>
      </c>
      <c r="F32" s="188"/>
      <c r="G32" s="231"/>
    </row>
    <row r="33" spans="1:7">
      <c r="A33" s="190" t="s">
        <v>155</v>
      </c>
      <c r="B33" s="191"/>
      <c r="C33" s="191"/>
      <c r="D33" s="191">
        <v>25</v>
      </c>
      <c r="E33" s="191">
        <f t="shared" si="2"/>
        <v>0</v>
      </c>
      <c r="F33" s="191"/>
      <c r="G33" s="192"/>
    </row>
    <row r="34" spans="1:7">
      <c r="A34" s="187" t="s">
        <v>156</v>
      </c>
      <c r="B34" s="188"/>
      <c r="C34" s="188"/>
      <c r="D34" s="188">
        <v>15</v>
      </c>
      <c r="E34" s="188">
        <f t="shared" si="2"/>
        <v>0</v>
      </c>
      <c r="F34" s="188"/>
      <c r="G34" s="189"/>
    </row>
    <row r="35" spans="1:7">
      <c r="A35" s="190" t="s">
        <v>157</v>
      </c>
      <c r="B35" s="191"/>
      <c r="C35" s="191"/>
      <c r="D35" s="191">
        <v>20</v>
      </c>
      <c r="E35" s="191">
        <f t="shared" si="2"/>
        <v>0</v>
      </c>
      <c r="F35" s="191"/>
      <c r="G35" s="192"/>
    </row>
    <row r="36" spans="1:7">
      <c r="A36" s="187" t="s">
        <v>158</v>
      </c>
      <c r="B36" s="188"/>
      <c r="C36" s="188"/>
      <c r="D36" s="188">
        <v>15</v>
      </c>
      <c r="E36" s="188">
        <f t="shared" si="2"/>
        <v>0</v>
      </c>
      <c r="F36" s="188"/>
      <c r="G36" s="189"/>
    </row>
    <row r="37" spans="1:7">
      <c r="A37" s="190" t="s">
        <v>159</v>
      </c>
      <c r="B37" s="191"/>
      <c r="C37" s="191"/>
      <c r="D37" s="191">
        <v>15</v>
      </c>
      <c r="E37" s="191">
        <f t="shared" si="2"/>
        <v>0</v>
      </c>
      <c r="F37" s="191"/>
      <c r="G37" s="192"/>
    </row>
    <row r="38" spans="1:7">
      <c r="A38" s="193" t="s">
        <v>139</v>
      </c>
      <c r="B38" s="194"/>
      <c r="C38" s="194"/>
      <c r="D38" s="194">
        <f>SUM(D32:D37)</f>
        <v>100</v>
      </c>
      <c r="E38" s="195">
        <f>(SUM(E32:E37) +E40+E41+E42)/D38</f>
        <v>0</v>
      </c>
      <c r="F38" s="195"/>
      <c r="G38" s="196"/>
    </row>
    <row r="39" spans="1:7">
      <c r="A39" s="197" t="s">
        <v>140</v>
      </c>
      <c r="B39" s="198" t="s">
        <v>15</v>
      </c>
      <c r="C39" s="198"/>
      <c r="D39" s="198" t="s">
        <v>4</v>
      </c>
      <c r="E39" s="199" t="s">
        <v>130</v>
      </c>
      <c r="F39" s="199"/>
      <c r="G39" s="200" t="s">
        <v>16</v>
      </c>
    </row>
    <row r="40" spans="1:7">
      <c r="A40" s="201" t="s">
        <v>141</v>
      </c>
      <c r="B40" s="202">
        <v>0</v>
      </c>
      <c r="C40" s="202"/>
      <c r="D40" s="203">
        <v>-10</v>
      </c>
      <c r="E40" s="202">
        <f>B40*D40</f>
        <v>0</v>
      </c>
      <c r="F40" s="202"/>
      <c r="G40" s="204"/>
    </row>
    <row r="41" spans="1:7">
      <c r="A41" s="205" t="s">
        <v>160</v>
      </c>
      <c r="B41" s="206">
        <v>0</v>
      </c>
      <c r="C41" s="206"/>
      <c r="D41" s="207">
        <v>-15</v>
      </c>
      <c r="E41" s="206">
        <f>B41*D41</f>
        <v>0</v>
      </c>
      <c r="F41" s="206"/>
      <c r="G41" s="208"/>
    </row>
    <row r="42" spans="1:7">
      <c r="A42" s="209" t="s">
        <v>153</v>
      </c>
      <c r="B42" s="210">
        <v>0</v>
      </c>
      <c r="C42" s="210"/>
      <c r="D42" s="211">
        <v>-5</v>
      </c>
      <c r="E42" s="210">
        <f>B42*D42</f>
        <v>0</v>
      </c>
      <c r="F42" s="210"/>
      <c r="G42" s="212"/>
    </row>
  </sheetData>
  <mergeCells count="5">
    <mergeCell ref="A2:G2"/>
    <mergeCell ref="A30:G30"/>
    <mergeCell ref="A6:G6"/>
    <mergeCell ref="B14:C14"/>
    <mergeCell ref="A18:G18"/>
  </mergeCells>
  <dataValidations count="3">
    <dataValidation type="decimal" allowBlank="1" showInputMessage="1" showErrorMessage="1" sqref="E17:F17 B27:B29 B16:B17 B32:B37 B40:B42 B20:B24 B8:B14" xr:uid="{CC44C972-8B8F-4678-BAEB-D51FFB0200E2}">
      <formula1>0</formula1>
      <formula2>1</formula2>
    </dataValidation>
    <dataValidation type="list" allowBlank="1" showInputMessage="1" showErrorMessage="1" sqref="C16 C8:C13 C32:C37" xr:uid="{DCFB5783-098F-4837-84E1-A329359B138C}">
      <formula1>"0,0.25,0.50,0.75,1"</formula1>
    </dataValidation>
    <dataValidation type="whole" allowBlank="1" showInputMessage="1" showErrorMessage="1" sqref="E41:F41 E28:F28" xr:uid="{301E7E41-CD71-4A91-B881-91EF87706901}">
      <formula1>0</formula1>
      <formula2>1</formula2>
    </dataValidation>
  </dataValidations>
  <pageMargins left="0.7" right="0.7" top="0.75" bottom="0.75" header="0.3" footer="0.3"/>
  <pageSetup paperSize="9" orientation="portrait" horizontalDpi="0"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1BADF3-C115-4BB7-A238-E0CBC556CE80}">
  <dimension ref="A1:E16"/>
  <sheetViews>
    <sheetView tabSelected="1" workbookViewId="0">
      <selection activeCell="E9" sqref="E9"/>
    </sheetView>
  </sheetViews>
  <sheetFormatPr defaultRowHeight="15"/>
  <cols>
    <col min="1" max="1" width="29.28515625" customWidth="1"/>
    <col min="2" max="2" width="88.85546875" customWidth="1"/>
    <col min="4" max="4" width="44.140625" customWidth="1"/>
    <col min="5" max="5" width="51.85546875" customWidth="1"/>
  </cols>
  <sheetData>
    <row r="1" spans="1:5" ht="30.75" customHeight="1">
      <c r="A1" s="288" t="s">
        <v>161</v>
      </c>
      <c r="B1" s="288"/>
      <c r="D1" s="288" t="s">
        <v>162</v>
      </c>
      <c r="E1" s="288"/>
    </row>
    <row r="2" spans="1:5" ht="35.25" customHeight="1">
      <c r="B2" s="230" t="s">
        <v>16</v>
      </c>
      <c r="C2" s="230"/>
      <c r="D2" s="230"/>
      <c r="E2" s="230" t="s">
        <v>16</v>
      </c>
    </row>
    <row r="3" spans="1:5" ht="25.5" customHeight="1">
      <c r="A3" s="217" t="s">
        <v>163</v>
      </c>
      <c r="B3" s="223"/>
      <c r="D3" s="217" t="s">
        <v>163</v>
      </c>
      <c r="E3" s="223"/>
    </row>
    <row r="4" spans="1:5" ht="35.25" customHeight="1">
      <c r="A4" s="218" t="s">
        <v>164</v>
      </c>
      <c r="B4" s="224">
        <v>1</v>
      </c>
      <c r="D4" s="218" t="s">
        <v>164</v>
      </c>
      <c r="E4" s="224">
        <v>0.75</v>
      </c>
    </row>
    <row r="5" spans="1:5" ht="42" customHeight="1">
      <c r="A5" s="217"/>
      <c r="B5" s="233" t="s">
        <v>165</v>
      </c>
      <c r="D5" s="217"/>
      <c r="E5" s="225" t="s">
        <v>166</v>
      </c>
    </row>
    <row r="6" spans="1:5" ht="16.5">
      <c r="A6" s="218" t="s">
        <v>167</v>
      </c>
      <c r="B6" s="224">
        <v>6.5</v>
      </c>
      <c r="D6" s="218" t="s">
        <v>168</v>
      </c>
      <c r="E6" s="224">
        <v>3.5</v>
      </c>
    </row>
    <row r="7" spans="1:5" ht="129">
      <c r="A7" s="217"/>
      <c r="B7" s="223" t="s">
        <v>169</v>
      </c>
      <c r="D7" s="217"/>
      <c r="E7" s="223" t="s">
        <v>170</v>
      </c>
    </row>
    <row r="8" spans="1:5" ht="16.5">
      <c r="A8" s="218" t="s">
        <v>171</v>
      </c>
      <c r="B8" s="224">
        <v>5</v>
      </c>
      <c r="D8" s="218" t="s">
        <v>172</v>
      </c>
      <c r="E8" s="224">
        <v>7.5</v>
      </c>
    </row>
    <row r="9" spans="1:5" ht="226.5">
      <c r="A9" s="217"/>
      <c r="B9" s="226" t="s">
        <v>173</v>
      </c>
      <c r="D9" s="219"/>
      <c r="E9" s="234" t="s">
        <v>174</v>
      </c>
    </row>
    <row r="10" spans="1:5" ht="16.5">
      <c r="A10" s="218" t="s">
        <v>175</v>
      </c>
      <c r="B10" s="224">
        <v>2.25</v>
      </c>
    </row>
    <row r="11" spans="1:5" ht="148.5" customHeight="1">
      <c r="A11" s="219"/>
      <c r="B11" s="226" t="s">
        <v>176</v>
      </c>
    </row>
    <row r="12" spans="1:5" ht="16.5">
      <c r="A12" s="220" t="s">
        <v>177</v>
      </c>
      <c r="B12" s="224">
        <v>1</v>
      </c>
      <c r="D12" s="220" t="s">
        <v>177</v>
      </c>
      <c r="E12" s="229">
        <v>0.75</v>
      </c>
    </row>
    <row r="13" spans="1:5" ht="32.25">
      <c r="A13" s="217"/>
      <c r="B13" s="226" t="s">
        <v>49</v>
      </c>
      <c r="D13" s="217"/>
      <c r="E13" s="226" t="s">
        <v>178</v>
      </c>
    </row>
    <row r="14" spans="1:5" ht="16.5">
      <c r="A14" s="221" t="s">
        <v>179</v>
      </c>
      <c r="B14" s="227">
        <f>SUM(B4,B6,B8,B10)</f>
        <v>14.75</v>
      </c>
      <c r="D14" s="221" t="s">
        <v>179</v>
      </c>
      <c r="E14" s="227">
        <f>SUM(E4,E6,E8)</f>
        <v>11.75</v>
      </c>
    </row>
    <row r="15" spans="1:5" ht="16.5">
      <c r="A15" s="221" t="s">
        <v>180</v>
      </c>
      <c r="B15" s="227">
        <f>B12</f>
        <v>1</v>
      </c>
      <c r="D15" s="221" t="s">
        <v>180</v>
      </c>
      <c r="E15" s="227">
        <f>E12</f>
        <v>0.75</v>
      </c>
    </row>
    <row r="16" spans="1:5" ht="16.5">
      <c r="A16" s="222" t="s">
        <v>181</v>
      </c>
      <c r="B16" s="228">
        <f>B14/20*0.9+B15*0.1</f>
        <v>0.76375000000000004</v>
      </c>
      <c r="D16" s="222" t="s">
        <v>181</v>
      </c>
      <c r="E16" s="228">
        <f>E14/20*0.9+E15*0.1</f>
        <v>0.60375000000000001</v>
      </c>
    </row>
  </sheetData>
  <mergeCells count="2">
    <mergeCell ref="A1:B1"/>
    <mergeCell ref="D1:E1"/>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B41E0342602C49449CD93109DBCAB8C5" ma:contentTypeVersion="2" ma:contentTypeDescription="Create a new document." ma:contentTypeScope="" ma:versionID="4cab946e3812a26735e8b0dc00d59aca">
  <xsd:schema xmlns:xsd="http://www.w3.org/2001/XMLSchema" xmlns:xs="http://www.w3.org/2001/XMLSchema" xmlns:p="http://schemas.microsoft.com/office/2006/metadata/properties" xmlns:ns2="d3ea4e87-b30d-4ccc-9564-7710f23c54f0" targetNamespace="http://schemas.microsoft.com/office/2006/metadata/properties" ma:root="true" ma:fieldsID="afa808ced5dc9827eedaaa69eb8b35dd" ns2:_="">
    <xsd:import namespace="d3ea4e87-b30d-4ccc-9564-7710f23c54f0"/>
    <xsd:element name="properties">
      <xsd:complexType>
        <xsd:sequence>
          <xsd:element name="documentManagement">
            <xsd:complexType>
              <xsd:all>
                <xsd:element ref="ns2:MediaServiceMetadata" minOccurs="0"/>
                <xsd:element ref="ns2:MediaServiceFastMetadata"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3ea4e87-b30d-4ccc-9564-7710f23c54f0"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CD1971BE-1E76-44E5-BF52-2DB1BB889C58}"/>
</file>

<file path=customXml/itemProps2.xml><?xml version="1.0" encoding="utf-8"?>
<ds:datastoreItem xmlns:ds="http://schemas.openxmlformats.org/officeDocument/2006/customXml" ds:itemID="{4F62C71A-5318-410B-8440-006B73523578}"/>
</file>

<file path=customXml/itemProps3.xml><?xml version="1.0" encoding="utf-8"?>
<ds:datastoreItem xmlns:ds="http://schemas.openxmlformats.org/officeDocument/2006/customXml" ds:itemID="{6F1A1E89-A0AE-4DED-85B2-2445C39C0F55}"/>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Emilio</dc:creator>
  <cp:keywords/>
  <dc:description/>
  <cp:lastModifiedBy>Rachad Chazbek</cp:lastModifiedBy>
  <cp:revision>1</cp:revision>
  <dcterms:created xsi:type="dcterms:W3CDTF">2006-09-16T00:00:00Z</dcterms:created>
  <dcterms:modified xsi:type="dcterms:W3CDTF">2023-11-23T22:22:23Z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y fmtid="{D5CDD505-2E9C-101B-9397-08002B2CF9AE}" pid="8" name="ContentTypeId">
    <vt:lpwstr>0x010100B41E0342602C49449CD93109DBCAB8C5</vt:lpwstr>
  </property>
</Properties>
</file>