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66925"/>
  <mc:AlternateContent xmlns:mc="http://schemas.openxmlformats.org/markup-compatibility/2006">
    <mc:Choice Requires="x15">
      <x15ac:absPath xmlns:x15ac="http://schemas.microsoft.com/office/spreadsheetml/2010/11/ac" url="C:\Users\plumz\OneDrive\Documents\GitHub\CS_383\MidnightSliceMadness\Doc\"/>
    </mc:Choice>
  </mc:AlternateContent>
  <xr:revisionPtr revIDLastSave="0" documentId="13_ncr:1_{D602322D-3AFA-4E9D-AE59-1667F3DCE322}" xr6:coauthVersionLast="47" xr6:coauthVersionMax="47" xr10:uidLastSave="{00000000-0000-0000-0000-000000000000}"/>
  <bookViews>
    <workbookView xWindow="12090" yWindow="405" windowWidth="13095" windowHeight="11835" firstSheet="1" activeTab="4" xr2:uid="{00000000-000D-0000-FFFF-FFFF00000000}"/>
  </bookViews>
  <sheets>
    <sheet name="Management Summary" sheetId="3" r:id="rId1"/>
    <sheet name="Gantt" sheetId="1" r:id="rId2"/>
    <sheet name="Meetings" sheetId="2" r:id="rId3"/>
    <sheet name="SA" sheetId="4" r:id="rId4"/>
    <sheet name="Overhead" sheetId="5" r:id="rId5"/>
    <sheet name="Team Mate Delverable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6" i="1" l="1"/>
  <c r="AD6" i="1"/>
  <c r="AC6" i="1"/>
  <c r="AB6" i="1"/>
  <c r="AA6" i="1"/>
  <c r="Z6" i="1"/>
  <c r="Y6" i="1"/>
  <c r="X6" i="1"/>
  <c r="BA8" i="1"/>
  <c r="AZ8" i="1"/>
  <c r="AY8" i="1"/>
  <c r="AX8" i="1"/>
  <c r="AW8" i="1"/>
  <c r="AV8" i="1"/>
  <c r="AU8" i="1"/>
  <c r="AT8" i="1"/>
  <c r="AS8" i="1"/>
  <c r="AR8" i="1"/>
  <c r="AQ8" i="1"/>
  <c r="AP8" i="1"/>
  <c r="AO8" i="1"/>
  <c r="AN8" i="1"/>
  <c r="AM8" i="1"/>
  <c r="AL8" i="1"/>
  <c r="AK8" i="1"/>
  <c r="AJ8" i="1"/>
  <c r="AI8" i="1"/>
  <c r="AH8" i="1"/>
  <c r="AG8" i="1"/>
  <c r="AF8" i="1"/>
  <c r="AE8" i="1"/>
  <c r="AD8" i="1"/>
  <c r="AC8" i="1"/>
  <c r="N8" i="1"/>
  <c r="M8" i="1"/>
  <c r="L8" i="1"/>
  <c r="K8" i="1"/>
  <c r="J8" i="1"/>
  <c r="I8" i="1"/>
  <c r="R7" i="1"/>
  <c r="Q5" i="1"/>
  <c r="P5" i="1"/>
  <c r="O5" i="1"/>
  <c r="L31" i="1"/>
  <c r="F23" i="1"/>
  <c r="G26" i="5"/>
  <c r="F26" i="5"/>
  <c r="E26" i="5"/>
  <c r="D26" i="5"/>
  <c r="C26" i="5"/>
  <c r="B26" i="5"/>
  <c r="C32" i="4"/>
  <c r="D6" i="4"/>
  <c r="C6" i="4"/>
  <c r="B9" i="2"/>
  <c r="B8" i="2"/>
  <c r="L8" i="3" s="1"/>
  <c r="M8" i="3" s="1"/>
  <c r="B7" i="2"/>
  <c r="L7" i="3" s="1"/>
  <c r="M7" i="3" s="1"/>
  <c r="B6" i="2"/>
  <c r="B5" i="2"/>
  <c r="B4" i="2"/>
  <c r="Y10" i="2"/>
  <c r="Z10" i="2"/>
  <c r="N10" i="2"/>
  <c r="O10" i="2"/>
  <c r="P10" i="2"/>
  <c r="Q10" i="2"/>
  <c r="R10" i="2"/>
  <c r="S10" i="2"/>
  <c r="T10" i="2"/>
  <c r="U10" i="2"/>
  <c r="V10" i="2"/>
  <c r="W10" i="2"/>
  <c r="X10" i="2"/>
  <c r="L10" i="2"/>
  <c r="M10" i="2"/>
  <c r="K10" i="2"/>
  <c r="J10" i="2"/>
  <c r="J58" i="1"/>
  <c r="M60" i="1"/>
  <c r="L59" i="1"/>
  <c r="K59" i="1"/>
  <c r="G56" i="1"/>
  <c r="F56" i="1"/>
  <c r="F55" i="1"/>
  <c r="R50" i="1"/>
  <c r="B52" i="1"/>
  <c r="G8" i="3" s="1"/>
  <c r="AP44" i="1"/>
  <c r="AQ44" i="1"/>
  <c r="AR44" i="1"/>
  <c r="AS44" i="1"/>
  <c r="AM43" i="1"/>
  <c r="AL43" i="1"/>
  <c r="AC41" i="1"/>
  <c r="I40" i="1"/>
  <c r="J40" i="1"/>
  <c r="K40" i="1"/>
  <c r="S38" i="1"/>
  <c r="W32" i="1"/>
  <c r="X32" i="1"/>
  <c r="Y32" i="1"/>
  <c r="Z32" i="1"/>
  <c r="V32" i="1"/>
  <c r="M31" i="1"/>
  <c r="N31" i="1"/>
  <c r="O31" i="1"/>
  <c r="P31" i="1"/>
  <c r="M30" i="1"/>
  <c r="N30" i="1"/>
  <c r="O30" i="1"/>
  <c r="P30" i="1"/>
  <c r="Q30" i="1"/>
  <c r="L30" i="1"/>
  <c r="M29" i="1"/>
  <c r="N29" i="1"/>
  <c r="O29" i="1"/>
  <c r="J28" i="1"/>
  <c r="U27" i="1"/>
  <c r="P26" i="1"/>
  <c r="Q26" i="1"/>
  <c r="R26" i="1"/>
  <c r="S26" i="1"/>
  <c r="N25" i="1"/>
  <c r="I24" i="1"/>
  <c r="J24" i="1"/>
  <c r="K24" i="1"/>
  <c r="C33" i="1"/>
  <c r="B33" i="1"/>
  <c r="V17" i="1"/>
  <c r="T17" i="1"/>
  <c r="U17" i="1"/>
  <c r="S17" i="1"/>
  <c r="R17" i="1"/>
  <c r="K15" i="1"/>
  <c r="L15" i="1"/>
  <c r="M15" i="1"/>
  <c r="N15" i="1"/>
  <c r="O15" i="1"/>
  <c r="P15" i="1"/>
  <c r="Q15" i="1"/>
  <c r="J15" i="1"/>
  <c r="F13" i="1"/>
  <c r="G13" i="1"/>
  <c r="H13" i="1"/>
  <c r="I13" i="1"/>
  <c r="E13" i="1"/>
  <c r="Y19" i="1"/>
  <c r="X19" i="1"/>
  <c r="W19" i="1"/>
  <c r="T16" i="1"/>
  <c r="U16" i="1"/>
  <c r="V16" i="1"/>
  <c r="K14" i="1"/>
  <c r="L14" i="1"/>
  <c r="M14" i="1"/>
  <c r="N14" i="1"/>
  <c r="O14" i="1"/>
  <c r="P14" i="1"/>
  <c r="Q14" i="1"/>
  <c r="R14" i="1"/>
  <c r="S14" i="1"/>
  <c r="T14" i="1"/>
  <c r="U14" i="1"/>
  <c r="V14" i="1"/>
  <c r="W14" i="1"/>
  <c r="X14" i="1"/>
  <c r="AK10" i="1"/>
  <c r="AL10" i="1"/>
  <c r="AM10" i="1"/>
  <c r="I4" i="1"/>
  <c r="J4" i="1"/>
  <c r="K4" i="1"/>
  <c r="L4" i="1"/>
  <c r="M4" i="1"/>
  <c r="N4" i="1"/>
  <c r="F3" i="1"/>
  <c r="G3" i="1"/>
  <c r="H3" i="1"/>
  <c r="G14" i="5"/>
  <c r="F14" i="5"/>
  <c r="T8" i="3" s="1"/>
  <c r="D26" i="4"/>
  <c r="P8" i="3" s="1"/>
  <c r="C26" i="4"/>
  <c r="O8" i="3" s="1"/>
  <c r="D21" i="4"/>
  <c r="P7" i="3" s="1"/>
  <c r="C21" i="4"/>
  <c r="O7" i="3" s="1"/>
  <c r="C61" i="1"/>
  <c r="H9" i="3" s="1"/>
  <c r="B61" i="1"/>
  <c r="G9" i="3" s="1"/>
  <c r="I57" i="1"/>
  <c r="H57" i="1"/>
  <c r="E55" i="1"/>
  <c r="E54" i="1"/>
  <c r="C52" i="1"/>
  <c r="H8" i="3" s="1"/>
  <c r="U51" i="1"/>
  <c r="T51" i="1"/>
  <c r="S51" i="1"/>
  <c r="Q50" i="1"/>
  <c r="P50" i="1"/>
  <c r="O49" i="1"/>
  <c r="N49" i="1"/>
  <c r="M49" i="1"/>
  <c r="L49" i="1"/>
  <c r="K49" i="1"/>
  <c r="J49" i="1"/>
  <c r="I48" i="1"/>
  <c r="H47" i="1"/>
  <c r="G47" i="1"/>
  <c r="F47" i="1"/>
  <c r="E47" i="1"/>
  <c r="E14" i="5"/>
  <c r="D14" i="5"/>
  <c r="C14" i="5"/>
  <c r="B14" i="5"/>
  <c r="AO44" i="1"/>
  <c r="AN44" i="1"/>
  <c r="AK43" i="1"/>
  <c r="AJ43" i="1"/>
  <c r="AI43" i="1"/>
  <c r="AH43" i="1"/>
  <c r="AG42" i="1"/>
  <c r="AF42" i="1"/>
  <c r="AE42" i="1"/>
  <c r="AD42" i="1"/>
  <c r="AB41" i="1"/>
  <c r="AA41" i="1"/>
  <c r="Z41" i="1"/>
  <c r="Y41" i="1"/>
  <c r="H40" i="1"/>
  <c r="X39" i="1"/>
  <c r="W39" i="1"/>
  <c r="V39" i="1"/>
  <c r="U39" i="1"/>
  <c r="T39" i="1"/>
  <c r="R38" i="1"/>
  <c r="Q38" i="1"/>
  <c r="P37" i="1"/>
  <c r="O37" i="1"/>
  <c r="N37" i="1"/>
  <c r="M37" i="1"/>
  <c r="L37" i="1"/>
  <c r="K36" i="1"/>
  <c r="J36" i="1"/>
  <c r="I36" i="1"/>
  <c r="H36" i="1"/>
  <c r="G35" i="1"/>
  <c r="F35" i="1"/>
  <c r="E35" i="1"/>
  <c r="G23" i="1"/>
  <c r="E23" i="1"/>
  <c r="H24" i="1"/>
  <c r="M25" i="1"/>
  <c r="L25" i="1"/>
  <c r="O26" i="1"/>
  <c r="T27" i="1"/>
  <c r="I28" i="1"/>
  <c r="H28" i="1"/>
  <c r="L29" i="1"/>
  <c r="K29" i="1"/>
  <c r="J29" i="1"/>
  <c r="I29" i="1"/>
  <c r="H29" i="1"/>
  <c r="J14" i="1"/>
  <c r="S16" i="1"/>
  <c r="R16" i="1"/>
  <c r="R18" i="1"/>
  <c r="Z20" i="1"/>
  <c r="AJ10" i="1"/>
  <c r="AI9" i="1"/>
  <c r="AH9" i="1"/>
  <c r="AG9" i="1"/>
  <c r="E3" i="1"/>
  <c r="F2" i="1"/>
  <c r="G2" i="1" s="1"/>
  <c r="H2" i="1" s="1"/>
  <c r="I2" i="1" s="1"/>
  <c r="J2" i="1" s="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 r="BK2" i="1" s="1"/>
  <c r="T7" i="3" l="1"/>
  <c r="U7" i="3" s="1"/>
  <c r="T4" i="3"/>
  <c r="U4" i="3" s="1"/>
  <c r="T6" i="3"/>
  <c r="U6" i="3" s="1"/>
  <c r="T9" i="3"/>
  <c r="T5" i="3"/>
  <c r="U5" i="3" s="1"/>
  <c r="Q7" i="3"/>
  <c r="U8" i="3"/>
  <c r="Q8" i="3"/>
  <c r="C8" i="3"/>
  <c r="D8" i="3"/>
  <c r="I8" i="3"/>
  <c r="D31" i="4"/>
  <c r="D16" i="4"/>
  <c r="P6" i="3" s="1"/>
  <c r="D11" i="4"/>
  <c r="P5" i="3" s="1"/>
  <c r="P4" i="3"/>
  <c r="C31" i="4"/>
  <c r="O9" i="3" s="1"/>
  <c r="C16" i="4"/>
  <c r="O6" i="3" s="1"/>
  <c r="C11" i="4"/>
  <c r="O5" i="3" s="1"/>
  <c r="O4" i="3"/>
  <c r="T10" i="3" l="1"/>
  <c r="P9" i="3"/>
  <c r="P10" i="3" s="1"/>
  <c r="D32" i="4"/>
  <c r="E8" i="3"/>
  <c r="S10" i="3"/>
  <c r="U9" i="3"/>
  <c r="U10" i="3" s="1"/>
  <c r="Q5" i="3"/>
  <c r="Q4" i="3"/>
  <c r="O10" i="3"/>
  <c r="Q6" i="3"/>
  <c r="Q9" i="3"/>
  <c r="K10" i="3"/>
  <c r="I10" i="2"/>
  <c r="L9" i="3"/>
  <c r="M9" i="3" s="1"/>
  <c r="L6" i="3"/>
  <c r="M6" i="3" s="1"/>
  <c r="L5" i="3"/>
  <c r="M5" i="3" s="1"/>
  <c r="L4" i="3"/>
  <c r="D10" i="2"/>
  <c r="C10" i="2"/>
  <c r="H10" i="2"/>
  <c r="G10" i="2"/>
  <c r="F10" i="2"/>
  <c r="E10" i="2"/>
  <c r="Q10" i="3" l="1"/>
  <c r="M4" i="3"/>
  <c r="M10" i="3" s="1"/>
  <c r="L10" i="3"/>
  <c r="B10" i="2"/>
  <c r="C45" i="1" l="1"/>
  <c r="B45" i="1"/>
  <c r="H6" i="3"/>
  <c r="D6" i="3" s="1"/>
  <c r="C21" i="1"/>
  <c r="H5" i="3" s="1"/>
  <c r="D5" i="3" s="1"/>
  <c r="B21" i="1"/>
  <c r="G5" i="3" s="1"/>
  <c r="C5" i="3" s="1"/>
  <c r="C11" i="1"/>
  <c r="B11" i="1"/>
  <c r="G4" i="3" s="1"/>
  <c r="C4" i="3" s="1"/>
  <c r="C9" i="3" l="1"/>
  <c r="G7" i="3"/>
  <c r="D9" i="3"/>
  <c r="H7" i="3"/>
  <c r="D7" i="3" s="1"/>
  <c r="B62" i="1"/>
  <c r="B63" i="1" s="1"/>
  <c r="G6" i="3"/>
  <c r="C6" i="3" s="1"/>
  <c r="C62" i="1"/>
  <c r="C63" i="1" s="1"/>
  <c r="H4" i="3"/>
  <c r="D4" i="3" s="1"/>
  <c r="I5" i="3"/>
  <c r="E5" i="3"/>
  <c r="I9" i="3"/>
  <c r="E9" i="3" l="1"/>
  <c r="C7" i="3"/>
  <c r="E7" i="3" s="1"/>
  <c r="I7" i="3"/>
  <c r="I6" i="3"/>
  <c r="I4" i="3"/>
  <c r="E6" i="3"/>
  <c r="D10" i="3"/>
  <c r="H10" i="3"/>
  <c r="G10" i="3"/>
  <c r="C10" i="3" l="1"/>
  <c r="I10" i="3"/>
  <c r="E4" i="3"/>
  <c r="E10" i="3" s="1"/>
</calcChain>
</file>

<file path=xl/sharedStrings.xml><?xml version="1.0" encoding="utf-8"?>
<sst xmlns="http://schemas.openxmlformats.org/spreadsheetml/2006/main" count="480" uniqueCount="156">
  <si>
    <t>Total</t>
  </si>
  <si>
    <t>Coding</t>
  </si>
  <si>
    <t>Meetings</t>
  </si>
  <si>
    <t>Systems Analysis</t>
  </si>
  <si>
    <t>Overhead</t>
  </si>
  <si>
    <t>Budgeted</t>
  </si>
  <si>
    <t>Actual</t>
  </si>
  <si>
    <t>Deficit</t>
  </si>
  <si>
    <t>Sebastian</t>
  </si>
  <si>
    <t>Zoe</t>
  </si>
  <si>
    <t>Aiden</t>
  </si>
  <si>
    <t>Andrew</t>
  </si>
  <si>
    <t>Dylan</t>
  </si>
  <si>
    <t>Joe</t>
  </si>
  <si>
    <t>predicted time(hrs)</t>
  </si>
  <si>
    <t>time spent(hrs)</t>
  </si>
  <si>
    <t>Status</t>
  </si>
  <si>
    <t>key</t>
  </si>
  <si>
    <t>complete</t>
  </si>
  <si>
    <t>in progress</t>
  </si>
  <si>
    <t>planned</t>
  </si>
  <si>
    <t>Design Dialogue Tree/Chat System</t>
  </si>
  <si>
    <t>Design NPC Class</t>
  </si>
  <si>
    <t>Design NPC Child Class</t>
  </si>
  <si>
    <t>Design Characters For NPC Objects</t>
  </si>
  <si>
    <t>Class Documentation</t>
  </si>
  <si>
    <t>Programming</t>
  </si>
  <si>
    <t xml:space="preserve">Testing </t>
  </si>
  <si>
    <t>Sound Design</t>
  </si>
  <si>
    <t>totals</t>
  </si>
  <si>
    <t>Graphics (Prototype)</t>
  </si>
  <si>
    <t>Graphics Complete</t>
  </si>
  <si>
    <t>Map Design</t>
  </si>
  <si>
    <t>Lighting</t>
  </si>
  <si>
    <t>Map Collision/Physics</t>
  </si>
  <si>
    <t>Destinations (Quests)</t>
  </si>
  <si>
    <t>Installation</t>
  </si>
  <si>
    <t>Acceleration/Deceleration</t>
  </si>
  <si>
    <t>Turning/Steering</t>
  </si>
  <si>
    <t>Braking</t>
  </si>
  <si>
    <t>Brake Lights</t>
  </si>
  <si>
    <t>Headlight Lights</t>
  </si>
  <si>
    <t>Smoke Particle Effects</t>
  </si>
  <si>
    <t>Health/Damage</t>
  </si>
  <si>
    <t>Friction/Traction</t>
  </si>
  <si>
    <t>Animation/Visual Status</t>
  </si>
  <si>
    <t>Testing/Installation</t>
  </si>
  <si>
    <t>Totals</t>
  </si>
  <si>
    <t>Implement Game Timer</t>
  </si>
  <si>
    <t>Request Pizza Function</t>
  </si>
  <si>
    <t>Generate And Place Pizza in Environment</t>
  </si>
  <si>
    <t>Pick Up Pizza</t>
  </si>
  <si>
    <t>Navigate Environment With Pizza</t>
  </si>
  <si>
    <t>Check If Character Is In Proximity Of Delivery Environment</t>
  </si>
  <si>
    <t>Drop Off Pizza At Destination</t>
  </si>
  <si>
    <t>Calculate And Reward Character Points</t>
  </si>
  <si>
    <t>Testing Of Individual Responsibilities</t>
  </si>
  <si>
    <t>Integration Of Individual Responsibilities With Team's Work</t>
  </si>
  <si>
    <t>Develop Menus</t>
  </si>
  <si>
    <t>Polish Menus</t>
  </si>
  <si>
    <t>Code Monster</t>
  </si>
  <si>
    <t>Test Monster</t>
  </si>
  <si>
    <t>Record Demos</t>
  </si>
  <si>
    <t>Joe (Actually More Zoë)</t>
  </si>
  <si>
    <t>Upgrades Design</t>
  </si>
  <si>
    <t>Program Game Scene Handling</t>
  </si>
  <si>
    <t>Program Abstract Upgrade Classes Implementation</t>
  </si>
  <si>
    <t>Program Player Status Modification</t>
  </si>
  <si>
    <t>Program HUD</t>
  </si>
  <si>
    <t>Testing</t>
  </si>
  <si>
    <t>Finalization/Ship</t>
  </si>
  <si>
    <t>group totals (hrs)</t>
  </si>
  <si>
    <t>group totals ($)</t>
  </si>
  <si>
    <t>Date</t>
  </si>
  <si>
    <t>*/*/*</t>
  </si>
  <si>
    <t>Purpose</t>
  </si>
  <si>
    <t>First Meeting</t>
  </si>
  <si>
    <t>Meeting with Dr. BC</t>
  </si>
  <si>
    <t>Meeting with Dr. BC (Cont.)</t>
  </si>
  <si>
    <t>Meeting with teammates</t>
  </si>
  <si>
    <t>Meeting with Dr. BC and TL 4s</t>
  </si>
  <si>
    <t>Meeting between Dylan and Andrew</t>
  </si>
  <si>
    <t>Expectation Meeeting</t>
  </si>
  <si>
    <t>Implementing attack score damage</t>
  </si>
  <si>
    <t>*</t>
  </si>
  <si>
    <t>Hours</t>
  </si>
  <si>
    <t>ü</t>
  </si>
  <si>
    <t>Task</t>
  </si>
  <si>
    <t>Predicted(hrs)</t>
  </si>
  <si>
    <t>spent(hrs)</t>
  </si>
  <si>
    <t>RFP</t>
  </si>
  <si>
    <t>Champion</t>
  </si>
  <si>
    <t>Presentation Preperation</t>
  </si>
  <si>
    <t>Presenting</t>
  </si>
  <si>
    <t>Subtotal</t>
  </si>
  <si>
    <t>red is dependent on others</t>
  </si>
  <si>
    <t>Designing Graphics</t>
  </si>
  <si>
    <t>Platformer Coding</t>
  </si>
  <si>
    <t>Team Lead Presentation Prep</t>
  </si>
  <si>
    <t>Team Lead Help</t>
  </si>
  <si>
    <t>Software Specialist Presentation Prep</t>
  </si>
  <si>
    <t>Oral Exam Prep</t>
  </si>
  <si>
    <t xml:space="preserve">    Test Plan</t>
  </si>
  <si>
    <t xml:space="preserve">    Prefab Documentation</t>
  </si>
  <si>
    <t xml:space="preserve">    Dynamic Binding</t>
  </si>
  <si>
    <t xml:space="preserve">    Copyright Research</t>
  </si>
  <si>
    <t xml:space="preserve">    Pattern Research</t>
  </si>
  <si>
    <t>Post Mortum Presentation Prep</t>
  </si>
  <si>
    <t>Training</t>
  </si>
  <si>
    <t>TL 1 Git Training</t>
  </si>
  <si>
    <t>TL 2 Unity Training</t>
  </si>
  <si>
    <t>TL 3 Quality Assurance Training</t>
  </si>
  <si>
    <t>TL 4 Software Management Training</t>
  </si>
  <si>
    <t>TL 5 AI Training</t>
  </si>
  <si>
    <t>TL 6 Version Control Training</t>
  </si>
  <si>
    <t>Other Training</t>
  </si>
  <si>
    <t>TL 1 Deliverables</t>
  </si>
  <si>
    <t>TL 2 Deliverables</t>
  </si>
  <si>
    <t>TL 3 Deliverables</t>
  </si>
  <si>
    <t>TL 4 Deliverables</t>
  </si>
  <si>
    <t>TL 5 Deliverables</t>
  </si>
  <si>
    <t>TL 6 Deliverables</t>
  </si>
  <si>
    <t xml:space="preserve">Date Due: 2/13/2024 </t>
  </si>
  <si>
    <t>Date Due: 2/29/2024</t>
  </si>
  <si>
    <t>Date Due: 3/5/2024</t>
  </si>
  <si>
    <t>Date Due: 3/26/2024 &amp; 3/28/2024</t>
  </si>
  <si>
    <t>Date Due: 4/5/2024</t>
  </si>
  <si>
    <t>Date Due: 4/9/2024 &amp; 4/11/2024</t>
  </si>
  <si>
    <t>By Tuesday 2/13/2024:
Initial Readme File in GIT</t>
  </si>
  <si>
    <t>By Thursday 2/29/2024:
Initial function in GIT that the MVP can call</t>
  </si>
  <si>
    <t>By Tuesday 3/5/2024:
Submit to GIT:
2 Boundary Tests
1 Stress Test</t>
  </si>
  <si>
    <t>By Tuesday 3/26/2024:</t>
  </si>
  <si>
    <t>By Wednesday</t>
  </si>
  <si>
    <t>By Monday 4/9/2024:</t>
  </si>
  <si>
    <t>1. Fully update your sections of the Gantt chart</t>
  </si>
  <si>
    <t>4/5/2024 at 6pm:</t>
  </si>
  <si>
    <t> </t>
  </si>
  <si>
    <t>1: Update the gantt for what you have worked on.</t>
  </si>
  <si>
    <t>By Thursday 3/28/2024:</t>
  </si>
  <si>
    <t>2: Send me an update on what you have been working on this week.</t>
  </si>
  <si>
    <t>1. Look over the coding standards in the GIT</t>
  </si>
  <si>
    <t>2. Try to update your code to comply with the coding standards (to the best of your ability, BC is not expecting it to be perfect). Message me when you're done and I'll check you off.</t>
  </si>
  <si>
    <t>Location:</t>
  </si>
  <si>
    <t xml:space="preserve">Location: </t>
  </si>
  <si>
    <t>Get deliverables to TL by 6pm on Date Due</t>
  </si>
  <si>
    <t>Deliverable Tracker</t>
  </si>
  <si>
    <t>Key:</t>
  </si>
  <si>
    <t>TL 1</t>
  </si>
  <si>
    <t>Complete:</t>
  </si>
  <si>
    <t>TL 2</t>
  </si>
  <si>
    <t>Incomplete:</t>
  </si>
  <si>
    <t>-</t>
  </si>
  <si>
    <t xml:space="preserve">TL 3 </t>
  </si>
  <si>
    <t>TL 4</t>
  </si>
  <si>
    <t>TL 5</t>
  </si>
  <si>
    <t>TL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</si>
</sst>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11" x14ac:knownFonts="1">
    <font>
      <sz val="11"/>
      <color theme="1"/>
      <name val="Calibri"/>
      <family val="2"/>
      <scheme val="minor"/>
    </font>
    <font>
      <sz val="11"/>
      <name val="Calibri"/>
      <family val="2"/>
      <scheme val="minor"/>
    </font>
    <font>
      <sz val="11"/>
      <color theme="1"/>
      <name val="Wingdings"/>
      <charset val="2"/>
    </font>
    <font>
      <sz val="11"/>
      <color rgb="FFFF0000"/>
      <name val="Calibri"/>
      <family val="2"/>
      <scheme val="minor"/>
    </font>
    <font>
      <sz val="11"/>
      <color theme="0"/>
      <name val="Calibri"/>
      <family val="2"/>
      <scheme val="minor"/>
    </font>
    <font>
      <sz val="11"/>
      <color theme="1"/>
      <name val="Calibri"/>
      <family val="2"/>
      <scheme val="minor"/>
    </font>
    <font>
      <sz val="11"/>
      <color rgb="FF3F3F76"/>
      <name val="Calibri"/>
      <family val="2"/>
      <scheme val="minor"/>
    </font>
    <font>
      <sz val="11"/>
      <color rgb="FF000000"/>
      <name val="Calibri"/>
      <family val="2"/>
    </font>
    <font>
      <b/>
      <sz val="11"/>
      <color rgb="FF000000"/>
      <name val="Calibri"/>
      <family val="2"/>
    </font>
    <font>
      <sz val="11"/>
      <color rgb="FF000000"/>
      <name val="Wingdings"/>
      <charset val="2"/>
    </font>
    <font>
      <strike/>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1"/>
        <bgColor indexed="64"/>
      </patternFill>
    </fill>
    <fill>
      <patternFill patternType="solid">
        <fgColor rgb="FFFFC000"/>
        <bgColor indexed="64"/>
      </patternFill>
    </fill>
    <fill>
      <patternFill patternType="solid">
        <fgColor theme="7"/>
        <bgColor indexed="64"/>
      </patternFill>
    </fill>
    <fill>
      <patternFill patternType="solid">
        <fgColor rgb="FFFFCC99"/>
      </patternFill>
    </fill>
    <fill>
      <patternFill patternType="solid">
        <fgColor rgb="FFFFC000"/>
        <bgColor rgb="FF000000"/>
      </patternFill>
    </fill>
    <fill>
      <patternFill patternType="solid">
        <fgColor theme="0" tint="-0.14999847407452621"/>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6" fillId="8" borderId="12" applyNumberFormat="0" applyAlignment="0" applyProtection="0"/>
  </cellStyleXfs>
  <cellXfs count="92">
    <xf numFmtId="0" fontId="0" fillId="0" borderId="0" xfId="0"/>
    <xf numFmtId="0" fontId="1" fillId="4" borderId="0" xfId="0" applyFont="1" applyFill="1"/>
    <xf numFmtId="0" fontId="0" fillId="4" borderId="0" xfId="0" applyFill="1"/>
    <xf numFmtId="0" fontId="0" fillId="5" borderId="0" xfId="0" applyFill="1"/>
    <xf numFmtId="0" fontId="2" fillId="0" borderId="0" xfId="0" applyFont="1"/>
    <xf numFmtId="0" fontId="0" fillId="6" borderId="0" xfId="0" applyFill="1"/>
    <xf numFmtId="0" fontId="0" fillId="6" borderId="0" xfId="0" applyFill="1" applyAlignment="1">
      <alignment wrapText="1"/>
    </xf>
    <xf numFmtId="0" fontId="0" fillId="0" borderId="0" xfId="0" applyAlignment="1">
      <alignment horizontal="center"/>
    </xf>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8" fontId="0" fillId="0" borderId="4" xfId="0" applyNumberFormat="1" applyBorder="1"/>
    <xf numFmtId="8" fontId="0" fillId="0" borderId="0" xfId="0" applyNumberFormat="1"/>
    <xf numFmtId="8" fontId="0" fillId="0" borderId="5" xfId="0" applyNumberFormat="1" applyBorder="1"/>
    <xf numFmtId="8" fontId="0" fillId="6" borderId="9" xfId="0" applyNumberFormat="1" applyFill="1" applyBorder="1"/>
    <xf numFmtId="8" fontId="0" fillId="6" borderId="10" xfId="0" applyNumberFormat="1" applyFill="1" applyBorder="1"/>
    <xf numFmtId="8" fontId="0" fillId="6" borderId="11" xfId="0" applyNumberFormat="1" applyFill="1" applyBorder="1"/>
    <xf numFmtId="8" fontId="0" fillId="0" borderId="1" xfId="0" applyNumberFormat="1" applyBorder="1"/>
    <xf numFmtId="8" fontId="0" fillId="0" borderId="2" xfId="0" applyNumberFormat="1" applyBorder="1"/>
    <xf numFmtId="8" fontId="0" fillId="0" borderId="3" xfId="0" applyNumberFormat="1" applyBorder="1"/>
    <xf numFmtId="0" fontId="0" fillId="6" borderId="1" xfId="0" applyFill="1" applyBorder="1"/>
    <xf numFmtId="8" fontId="0" fillId="6" borderId="6" xfId="0" applyNumberFormat="1" applyFill="1" applyBorder="1"/>
    <xf numFmtId="8" fontId="0" fillId="6" borderId="7" xfId="0" applyNumberFormat="1" applyFill="1" applyBorder="1"/>
    <xf numFmtId="8" fontId="0" fillId="6" borderId="8" xfId="0" applyNumberFormat="1" applyFill="1" applyBorder="1"/>
    <xf numFmtId="8" fontId="0" fillId="0" borderId="8" xfId="0" applyNumberFormat="1" applyBorder="1"/>
    <xf numFmtId="0" fontId="3" fillId="0" borderId="0" xfId="0" applyFont="1"/>
    <xf numFmtId="0" fontId="0" fillId="0" borderId="1" xfId="0" applyBorder="1"/>
    <xf numFmtId="0" fontId="0" fillId="7" borderId="2" xfId="0" applyFill="1" applyBorder="1"/>
    <xf numFmtId="0" fontId="0" fillId="7" borderId="3" xfId="0" applyFill="1" applyBorder="1"/>
    <xf numFmtId="0" fontId="0" fillId="7" borderId="4" xfId="0" applyFill="1" applyBorder="1"/>
    <xf numFmtId="0" fontId="0" fillId="7" borderId="0" xfId="0" applyFill="1"/>
    <xf numFmtId="0" fontId="0" fillId="0" borderId="5" xfId="0" applyBorder="1"/>
    <xf numFmtId="0" fontId="0" fillId="0" borderId="4" xfId="0" applyBorder="1"/>
    <xf numFmtId="0" fontId="0" fillId="7" borderId="5" xfId="0" applyFill="1" applyBorder="1"/>
    <xf numFmtId="0" fontId="1" fillId="7" borderId="0" xfId="0" applyFont="1" applyFill="1"/>
    <xf numFmtId="0" fontId="0" fillId="0" borderId="6" xfId="0" applyBorder="1"/>
    <xf numFmtId="0" fontId="1" fillId="7" borderId="7" xfId="0" applyFont="1" applyFill="1" applyBorder="1"/>
    <xf numFmtId="0" fontId="0" fillId="7" borderId="7" xfId="0" applyFill="1" applyBorder="1"/>
    <xf numFmtId="0" fontId="0" fillId="7" borderId="8" xfId="0" applyFill="1" applyBorder="1"/>
    <xf numFmtId="8" fontId="0" fillId="0" borderId="6" xfId="0" applyNumberFormat="1" applyBorder="1"/>
    <xf numFmtId="8" fontId="0" fillId="0" borderId="7" xfId="0" applyNumberFormat="1" applyBorder="1"/>
    <xf numFmtId="0" fontId="4" fillId="5" borderId="0" xfId="0" applyFont="1" applyFill="1"/>
    <xf numFmtId="0" fontId="6" fillId="8" borderId="12" xfId="1"/>
    <xf numFmtId="0" fontId="4" fillId="5" borderId="12" xfId="1" applyFont="1" applyFill="1"/>
    <xf numFmtId="0" fontId="4" fillId="3" borderId="12" xfId="1" applyFont="1" applyFill="1"/>
    <xf numFmtId="0" fontId="5" fillId="2" borderId="12" xfId="1" applyFont="1" applyFill="1"/>
    <xf numFmtId="164" fontId="0" fillId="6" borderId="0" xfId="0" applyNumberFormat="1" applyFill="1"/>
    <xf numFmtId="0" fontId="7" fillId="0" borderId="0" xfId="0" applyFont="1"/>
    <xf numFmtId="0" fontId="8" fillId="0" borderId="0" xfId="0" applyFont="1"/>
    <xf numFmtId="0" fontId="7" fillId="9" borderId="25" xfId="0" applyFont="1" applyFill="1" applyBorder="1" applyAlignment="1">
      <alignment wrapText="1"/>
    </xf>
    <xf numFmtId="0" fontId="7" fillId="9" borderId="20" xfId="0" applyFont="1" applyFill="1" applyBorder="1" applyAlignment="1">
      <alignment wrapText="1"/>
    </xf>
    <xf numFmtId="0" fontId="7" fillId="9" borderId="26" xfId="0" applyFont="1" applyFill="1" applyBorder="1"/>
    <xf numFmtId="0" fontId="7" fillId="9" borderId="24" xfId="0" applyFont="1" applyFill="1" applyBorder="1"/>
    <xf numFmtId="0" fontId="7" fillId="9" borderId="13" xfId="0" applyFont="1" applyFill="1" applyBorder="1"/>
    <xf numFmtId="0" fontId="9" fillId="0" borderId="24" xfId="0" applyFont="1" applyBorder="1"/>
    <xf numFmtId="14" fontId="0" fillId="6" borderId="0" xfId="0" applyNumberFormat="1" applyFill="1"/>
    <xf numFmtId="0" fontId="4" fillId="0" borderId="0" xfId="0" applyFont="1" applyAlignment="1">
      <alignment horizontal="left"/>
    </xf>
    <xf numFmtId="0" fontId="4" fillId="0" borderId="0" xfId="0" applyFont="1"/>
    <xf numFmtId="0" fontId="10" fillId="0" borderId="0" xfId="0" applyFont="1"/>
    <xf numFmtId="0" fontId="0" fillId="10" borderId="0" xfId="0" applyFill="1"/>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7" fillId="0" borderId="19" xfId="0" applyFont="1" applyBorder="1" applyAlignment="1">
      <alignment wrapText="1"/>
    </xf>
    <xf numFmtId="0" fontId="7" fillId="0" borderId="18" xfId="0" applyFont="1" applyBorder="1" applyAlignment="1">
      <alignment wrapText="1"/>
    </xf>
    <xf numFmtId="0" fontId="7" fillId="0" borderId="20" xfId="0" applyFont="1" applyBorder="1" applyAlignment="1">
      <alignment wrapText="1"/>
    </xf>
    <xf numFmtId="0" fontId="7" fillId="0" borderId="17" xfId="0" applyFont="1" applyBorder="1" applyAlignment="1">
      <alignment wrapText="1"/>
    </xf>
    <xf numFmtId="0" fontId="7" fillId="0" borderId="0" xfId="0" applyFont="1" applyAlignment="1">
      <alignment wrapText="1"/>
    </xf>
    <xf numFmtId="0" fontId="7" fillId="0" borderId="21" xfId="0" applyFont="1" applyBorder="1" applyAlignment="1">
      <alignment wrapText="1"/>
    </xf>
    <xf numFmtId="0" fontId="7" fillId="0" borderId="22" xfId="0" applyFont="1" applyBorder="1" applyAlignment="1">
      <alignment wrapText="1"/>
    </xf>
    <xf numFmtId="0" fontId="7" fillId="0" borderId="23" xfId="0" applyFont="1" applyBorder="1" applyAlignment="1">
      <alignment wrapText="1"/>
    </xf>
    <xf numFmtId="0" fontId="7" fillId="0" borderId="24" xfId="0" applyFont="1" applyBorder="1" applyAlignment="1">
      <alignment wrapText="1"/>
    </xf>
    <xf numFmtId="0" fontId="7" fillId="0" borderId="15" xfId="0" applyFont="1" applyBorder="1"/>
    <xf numFmtId="0" fontId="7" fillId="0" borderId="16" xfId="0" applyFont="1" applyBorder="1"/>
    <xf numFmtId="0" fontId="8" fillId="9" borderId="14" xfId="0" applyFont="1" applyFill="1" applyBorder="1"/>
    <xf numFmtId="0" fontId="8" fillId="9" borderId="15" xfId="0" applyFont="1" applyFill="1" applyBorder="1"/>
    <xf numFmtId="0" fontId="8" fillId="9" borderId="16" xfId="0" applyFont="1" applyFill="1" applyBorder="1"/>
    <xf numFmtId="0" fontId="7" fillId="0" borderId="14" xfId="0" applyFont="1" applyBorder="1"/>
    <xf numFmtId="0" fontId="7" fillId="0" borderId="18" xfId="0" applyFont="1" applyBorder="1"/>
    <xf numFmtId="0" fontId="8" fillId="0" borderId="0" xfId="0" applyFont="1"/>
    <xf numFmtId="0" fontId="0" fillId="0" borderId="0" xfId="0"/>
    <xf numFmtId="0" fontId="7" fillId="0" borderId="19" xfId="0" applyFont="1" applyBorder="1"/>
    <xf numFmtId="0" fontId="7" fillId="0" borderId="20" xfId="0" applyFont="1" applyBorder="1"/>
    <xf numFmtId="0" fontId="7" fillId="0" borderId="17" xfId="0" applyFont="1" applyBorder="1"/>
    <xf numFmtId="0" fontId="7" fillId="0" borderId="0" xfId="0" applyFont="1"/>
    <xf numFmtId="0" fontId="7" fillId="0" borderId="21" xfId="0" applyFont="1" applyBorder="1"/>
    <xf numFmtId="0" fontId="7" fillId="0" borderId="22" xfId="0" applyFont="1" applyBorder="1"/>
    <xf numFmtId="0" fontId="7" fillId="0" borderId="23" xfId="0" applyFont="1" applyBorder="1"/>
    <xf numFmtId="0" fontId="7" fillId="0" borderId="24" xfId="0" applyFont="1" applyBorder="1"/>
  </cellXfs>
  <cellStyles count="2">
    <cellStyle name="Input" xfId="1" builtinId="20"/>
    <cellStyle name="Normal" xfId="0" builtinId="0"/>
  </cellStyles>
  <dxfs count="39">
    <dxf>
      <font>
        <color auto="1"/>
      </font>
      <fill>
        <patternFill>
          <bgColor theme="1"/>
        </patternFill>
      </fill>
    </dxf>
    <dxf>
      <font>
        <color rgb="FFFFFF00"/>
      </font>
      <fill>
        <patternFill>
          <bgColor rgb="FFFFFF00"/>
        </patternFill>
      </fill>
    </dxf>
    <dxf>
      <font>
        <color rgb="FFFF0000"/>
      </font>
      <fill>
        <patternFill>
          <bgColor rgb="FFFF0000"/>
        </patternFill>
      </fill>
    </dxf>
    <dxf>
      <font>
        <color theme="0"/>
      </font>
      <fill>
        <patternFill>
          <bgColor rgb="FFFF0000"/>
        </patternFill>
      </fill>
    </dxf>
    <dxf>
      <font>
        <color theme="0"/>
      </font>
      <fill>
        <patternFill>
          <bgColor theme="1"/>
        </patternFill>
      </fill>
    </dxf>
    <dxf>
      <font>
        <color auto="1"/>
      </font>
      <fill>
        <patternFill>
          <bgColor rgb="FFFFFF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rgb="FFFF0000"/>
      </font>
      <fill>
        <patternFill>
          <bgColor rgb="FFFF0000"/>
        </patternFill>
      </fill>
    </dxf>
    <dxf>
      <font>
        <color rgb="FFFF0000"/>
      </font>
      <fill>
        <patternFill>
          <bgColor rgb="FFFF0000"/>
        </patternFill>
      </fill>
    </dxf>
    <dxf>
      <font>
        <color rgb="FFFFFF00"/>
      </font>
      <fill>
        <patternFill>
          <bgColor rgb="FFFFFF00"/>
        </patternFill>
      </fill>
    </dxf>
    <dxf>
      <font>
        <color auto="1"/>
      </font>
      <fill>
        <patternFill>
          <bgColor theme="1"/>
        </patternFill>
      </fill>
    </dxf>
    <dxf>
      <font>
        <color rgb="FFFFFF00"/>
      </font>
      <fill>
        <patternFill>
          <bgColor rgb="FFFFFF00"/>
        </patternFill>
      </fill>
    </dxf>
    <dxf>
      <font>
        <color auto="1"/>
      </font>
      <fill>
        <patternFill>
          <bgColor theme="1"/>
        </patternFill>
      </fill>
    </dxf>
    <dxf>
      <font>
        <color rgb="FFFF0000"/>
      </font>
      <fill>
        <patternFill>
          <bgColor rgb="FFFF0000"/>
        </patternFill>
      </fill>
    </dxf>
    <dxf>
      <font>
        <color rgb="FFFF0000"/>
      </font>
      <fill>
        <patternFill>
          <bgColor rgb="FFFF0000"/>
        </patternFill>
      </fill>
    </dxf>
    <dxf>
      <font>
        <color auto="1"/>
      </font>
      <fill>
        <patternFill>
          <bgColor theme="1"/>
        </patternFill>
      </fill>
    </dxf>
    <dxf>
      <font>
        <color rgb="FFFFFF00"/>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theme="1"/>
        </patternFill>
      </fill>
    </dxf>
    <dxf>
      <font>
        <color theme="0"/>
      </font>
      <fill>
        <patternFill>
          <bgColor rgb="FFFF0000"/>
        </patternFill>
      </fill>
    </dxf>
    <dxf>
      <font>
        <color auto="1"/>
      </font>
      <fill>
        <patternFill>
          <bgColor rgb="FFFFFF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19"/>
  <sheetViews>
    <sheetView topLeftCell="H1" zoomScale="83" zoomScaleNormal="85" workbookViewId="0">
      <selection activeCell="E20" sqref="E20"/>
    </sheetView>
  </sheetViews>
  <sheetFormatPr defaultRowHeight="15" x14ac:dyDescent="0.25"/>
  <cols>
    <col min="3" max="3" width="14.28515625" customWidth="1"/>
    <col min="4" max="4" width="13.85546875" customWidth="1"/>
    <col min="5" max="5" width="13.28515625" customWidth="1"/>
    <col min="6" max="6" width="3.42578125" customWidth="1"/>
    <col min="7" max="7" width="15.28515625" customWidth="1"/>
    <col min="8" max="8" width="12.28515625" customWidth="1"/>
    <col min="9" max="9" width="14.5703125" customWidth="1"/>
    <col min="10" max="10" width="2.85546875" customWidth="1"/>
    <col min="11" max="11" width="13.85546875" customWidth="1"/>
    <col min="12" max="12" width="14" customWidth="1"/>
    <col min="13" max="13" width="14.140625" customWidth="1"/>
    <col min="14" max="14" width="5.42578125" customWidth="1"/>
    <col min="15" max="15" width="12.28515625" customWidth="1"/>
    <col min="16" max="16" width="14.7109375" customWidth="1"/>
    <col min="17" max="17" width="11.28515625" customWidth="1"/>
    <col min="18" max="18" width="5.140625" customWidth="1"/>
    <col min="19" max="19" width="13.42578125" customWidth="1"/>
    <col min="20" max="20" width="13.5703125" customWidth="1"/>
    <col min="21" max="21" width="16.42578125" customWidth="1"/>
  </cols>
  <sheetData>
    <row r="1" spans="2:21" ht="15.75" thickBot="1" x14ac:dyDescent="0.3"/>
    <row r="2" spans="2:21" x14ac:dyDescent="0.25">
      <c r="C2" s="63" t="s">
        <v>0</v>
      </c>
      <c r="D2" s="64"/>
      <c r="E2" s="65"/>
      <c r="F2" s="7"/>
      <c r="G2" s="63" t="s">
        <v>1</v>
      </c>
      <c r="H2" s="64"/>
      <c r="I2" s="65"/>
      <c r="K2" s="63" t="s">
        <v>2</v>
      </c>
      <c r="L2" s="64"/>
      <c r="M2" s="65"/>
      <c r="O2" s="63" t="s">
        <v>3</v>
      </c>
      <c r="P2" s="64"/>
      <c r="Q2" s="65"/>
      <c r="S2" s="63" t="s">
        <v>4</v>
      </c>
      <c r="T2" s="64"/>
      <c r="U2" s="65"/>
    </row>
    <row r="3" spans="2:21" ht="15.75" thickBot="1" x14ac:dyDescent="0.3">
      <c r="C3" s="8" t="s">
        <v>5</v>
      </c>
      <c r="D3" s="5" t="s">
        <v>6</v>
      </c>
      <c r="E3" s="9" t="s">
        <v>7</v>
      </c>
      <c r="G3" s="10" t="s">
        <v>5</v>
      </c>
      <c r="H3" s="11" t="s">
        <v>6</v>
      </c>
      <c r="I3" s="12" t="s">
        <v>7</v>
      </c>
      <c r="K3" s="10" t="s">
        <v>5</v>
      </c>
      <c r="L3" s="11" t="s">
        <v>6</v>
      </c>
      <c r="M3" s="12" t="s">
        <v>7</v>
      </c>
      <c r="O3" s="8" t="s">
        <v>5</v>
      </c>
      <c r="P3" s="5" t="s">
        <v>6</v>
      </c>
      <c r="Q3" s="9" t="s">
        <v>7</v>
      </c>
      <c r="S3" s="8" t="s">
        <v>5</v>
      </c>
      <c r="T3" s="5" t="s">
        <v>6</v>
      </c>
      <c r="U3" s="9" t="s">
        <v>7</v>
      </c>
    </row>
    <row r="4" spans="2:21" x14ac:dyDescent="0.25">
      <c r="B4" s="23" t="s">
        <v>8</v>
      </c>
      <c r="C4" s="20">
        <f>(G4+K4 +O4+S4)</f>
        <v>11200</v>
      </c>
      <c r="D4" s="21">
        <f t="shared" ref="D4:D9" ca="1" si="0">(H4+L4 +P4+T4)</f>
        <v>9425</v>
      </c>
      <c r="E4" s="22">
        <f ca="1">(C4-D4)</f>
        <v>1775</v>
      </c>
      <c r="G4" s="14">
        <f>(Gantt!$B11)*100</f>
        <v>4400</v>
      </c>
      <c r="H4" s="15">
        <f>(Gantt!$C11)*100</f>
        <v>5900</v>
      </c>
      <c r="I4" s="16">
        <f>(G4-H4)</f>
        <v>-1500</v>
      </c>
      <c r="K4" s="20">
        <v>1000</v>
      </c>
      <c r="L4" s="21">
        <f ca="1">Meetings!B4*100</f>
        <v>325</v>
      </c>
      <c r="M4" s="22">
        <f ca="1">(K4-L4)</f>
        <v>675</v>
      </c>
      <c r="O4" s="20">
        <f>(SA!C6)*100</f>
        <v>1800</v>
      </c>
      <c r="P4" s="21">
        <f>(SA!D6)*100</f>
        <v>1500</v>
      </c>
      <c r="Q4" s="22">
        <f>(O4-P4)</f>
        <v>300</v>
      </c>
      <c r="S4" s="20">
        <v>4000</v>
      </c>
      <c r="T4" s="21">
        <f>Overhead!B14*100 + Overhead!B26*100</f>
        <v>1700</v>
      </c>
      <c r="U4" s="22">
        <f>(S4-T4)</f>
        <v>2300</v>
      </c>
    </row>
    <row r="5" spans="2:21" x14ac:dyDescent="0.25">
      <c r="B5" s="8" t="s">
        <v>9</v>
      </c>
      <c r="C5" s="14">
        <f t="shared" ref="C5:C9" si="1">(G5+K5 +O5+S5)</f>
        <v>10900</v>
      </c>
      <c r="D5" s="15">
        <f t="shared" ca="1" si="0"/>
        <v>14000</v>
      </c>
      <c r="E5" s="16">
        <f t="shared" ref="E5:E9" ca="1" si="2">(C5-D5)</f>
        <v>-3100</v>
      </c>
      <c r="G5" s="14">
        <f>(Gantt!$B21)*100</f>
        <v>4300</v>
      </c>
      <c r="H5" s="15">
        <f>(Gantt!$C21)*100</f>
        <v>3800</v>
      </c>
      <c r="I5" s="16">
        <f t="shared" ref="I5:I9" si="3">(G5-H5)</f>
        <v>500</v>
      </c>
      <c r="K5" s="14">
        <v>1000</v>
      </c>
      <c r="L5" s="15">
        <f ca="1">Meetings!B5*100</f>
        <v>200</v>
      </c>
      <c r="M5" s="16">
        <f t="shared" ref="M5:M9" ca="1" si="4">(K5-L5)</f>
        <v>800</v>
      </c>
      <c r="O5" s="14">
        <f>(SA!C11)*100</f>
        <v>1600</v>
      </c>
      <c r="P5" s="15">
        <f>(SA!D11)*100</f>
        <v>1400</v>
      </c>
      <c r="Q5" s="16">
        <f t="shared" ref="Q5:Q9" si="5">(O5-P5)</f>
        <v>200</v>
      </c>
      <c r="S5" s="14">
        <v>4000</v>
      </c>
      <c r="T5" s="15">
        <f>Overhead!C14*100 + Overhead!C26*100</f>
        <v>8600</v>
      </c>
      <c r="U5" s="16">
        <f t="shared" ref="U5:U9" si="6">(S5-T5)</f>
        <v>-4600</v>
      </c>
    </row>
    <row r="6" spans="2:21" x14ac:dyDescent="0.25">
      <c r="B6" s="8" t="s">
        <v>10</v>
      </c>
      <c r="C6" s="14">
        <f t="shared" si="1"/>
        <v>11100</v>
      </c>
      <c r="D6" s="15">
        <f t="shared" ca="1" si="0"/>
        <v>5950</v>
      </c>
      <c r="E6" s="16">
        <f t="shared" ca="1" si="2"/>
        <v>5150</v>
      </c>
      <c r="G6" s="14">
        <f>(Gantt!$B33)*100</f>
        <v>4800</v>
      </c>
      <c r="H6" s="15">
        <f>(Gantt!$C33)*100</f>
        <v>2200</v>
      </c>
      <c r="I6" s="16">
        <f t="shared" si="3"/>
        <v>2600</v>
      </c>
      <c r="K6" s="14">
        <v>1000</v>
      </c>
      <c r="L6" s="15">
        <f ca="1">Meetings!B6*100</f>
        <v>525</v>
      </c>
      <c r="M6" s="16">
        <f t="shared" ca="1" si="4"/>
        <v>475</v>
      </c>
      <c r="O6" s="14">
        <f>(SA!C16)*100</f>
        <v>1300</v>
      </c>
      <c r="P6" s="15">
        <f>(SA!D16)*100</f>
        <v>825</v>
      </c>
      <c r="Q6" s="16">
        <f t="shared" si="5"/>
        <v>475</v>
      </c>
      <c r="S6" s="14">
        <v>4000</v>
      </c>
      <c r="T6" s="15">
        <f>Overhead!D14*100 + Overhead!D26 * 100</f>
        <v>2400</v>
      </c>
      <c r="U6" s="16">
        <f t="shared" si="6"/>
        <v>1600</v>
      </c>
    </row>
    <row r="7" spans="2:21" x14ac:dyDescent="0.25">
      <c r="B7" s="8" t="s">
        <v>11</v>
      </c>
      <c r="C7" s="14">
        <f t="shared" ref="C7:C8" si="7">(G7+K7 +O7+S7)</f>
        <v>12000</v>
      </c>
      <c r="D7" s="15">
        <f t="shared" ref="D7:D8" ca="1" si="8">(H7+L7 +P7+T7)</f>
        <v>14350</v>
      </c>
      <c r="E7" s="16">
        <f t="shared" ref="E7:E8" ca="1" si="9">(C7-D7)</f>
        <v>-2350</v>
      </c>
      <c r="G7" s="14">
        <f>(Gantt!$B45)*100</f>
        <v>4500</v>
      </c>
      <c r="H7" s="15">
        <f>(Gantt!$C45)*100</f>
        <v>3550</v>
      </c>
      <c r="I7" s="16">
        <f t="shared" ref="I7:I8" si="10">(G7-H7)</f>
        <v>950</v>
      </c>
      <c r="K7" s="14">
        <v>1000</v>
      </c>
      <c r="L7" s="15">
        <f ca="1">Meetings!B7*100</f>
        <v>725</v>
      </c>
      <c r="M7" s="16">
        <f t="shared" ref="M7:M8" ca="1" si="11">(K7-L7)</f>
        <v>275</v>
      </c>
      <c r="O7" s="14">
        <f>(SA!C21)*100</f>
        <v>2500</v>
      </c>
      <c r="P7" s="15">
        <f>(SA!D21)*100</f>
        <v>2675</v>
      </c>
      <c r="Q7" s="16">
        <f t="shared" ref="Q7:Q8" si="12">(O7-P7)</f>
        <v>-175</v>
      </c>
      <c r="S7" s="14">
        <v>4000</v>
      </c>
      <c r="T7" s="15">
        <f>Overhead!E14*100 + Overhead!E26 * 100</f>
        <v>7400</v>
      </c>
      <c r="U7" s="16">
        <f t="shared" ref="U7:U8" si="13">(S7-T7)</f>
        <v>-3400</v>
      </c>
    </row>
    <row r="8" spans="2:21" x14ac:dyDescent="0.25">
      <c r="B8" s="8" t="s">
        <v>12</v>
      </c>
      <c r="C8" s="14">
        <f t="shared" si="7"/>
        <v>8400</v>
      </c>
      <c r="D8" s="15">
        <f t="shared" ca="1" si="8"/>
        <v>6900</v>
      </c>
      <c r="E8" s="16">
        <f t="shared" ca="1" si="9"/>
        <v>1500</v>
      </c>
      <c r="G8" s="14">
        <f>(Gantt!$B52)*100</f>
        <v>1700</v>
      </c>
      <c r="H8" s="15">
        <f>(Gantt!$C52)*100</f>
        <v>2500</v>
      </c>
      <c r="I8" s="16">
        <f t="shared" si="10"/>
        <v>-800</v>
      </c>
      <c r="K8" s="14">
        <v>1000</v>
      </c>
      <c r="L8" s="15">
        <f ca="1">Meetings!B8*100</f>
        <v>450</v>
      </c>
      <c r="M8" s="16">
        <f t="shared" ca="1" si="11"/>
        <v>550</v>
      </c>
      <c r="O8" s="14">
        <f>(SA!C26)*100</f>
        <v>1700</v>
      </c>
      <c r="P8" s="15">
        <f>(SA!D26)*100</f>
        <v>1200</v>
      </c>
      <c r="Q8" s="16">
        <f t="shared" si="12"/>
        <v>500</v>
      </c>
      <c r="S8" s="14">
        <v>4000</v>
      </c>
      <c r="T8" s="15">
        <f>Overhead!F14*100 + Overhead!F26 * 100</f>
        <v>2750</v>
      </c>
      <c r="U8" s="16">
        <f t="shared" si="13"/>
        <v>1250</v>
      </c>
    </row>
    <row r="9" spans="2:21" ht="15.75" thickBot="1" x14ac:dyDescent="0.3">
      <c r="B9" s="8" t="s">
        <v>13</v>
      </c>
      <c r="C9" s="42">
        <f t="shared" si="1"/>
        <v>7200</v>
      </c>
      <c r="D9" s="43">
        <f t="shared" ca="1" si="0"/>
        <v>3025</v>
      </c>
      <c r="E9" s="27">
        <f t="shared" ca="1" si="2"/>
        <v>4175</v>
      </c>
      <c r="G9" s="14">
        <f>(Gantt!$B61)*100</f>
        <v>1100</v>
      </c>
      <c r="H9" s="15">
        <f>(Gantt!$C61)*100</f>
        <v>500</v>
      </c>
      <c r="I9" s="16">
        <f t="shared" si="3"/>
        <v>600</v>
      </c>
      <c r="K9" s="14">
        <v>1000</v>
      </c>
      <c r="L9" s="15">
        <f ca="1">Meetings!B9*100</f>
        <v>275</v>
      </c>
      <c r="M9" s="16">
        <f t="shared" ca="1" si="4"/>
        <v>725</v>
      </c>
      <c r="O9" s="42">
        <f>(SA!C31)*100</f>
        <v>1100</v>
      </c>
      <c r="P9" s="43">
        <f>(SA!D31)*100</f>
        <v>450</v>
      </c>
      <c r="Q9" s="27">
        <f t="shared" si="5"/>
        <v>650</v>
      </c>
      <c r="S9" s="42">
        <v>4000</v>
      </c>
      <c r="T9" s="43">
        <f>Overhead!G14*100 + Overhead!G26*100</f>
        <v>1800</v>
      </c>
      <c r="U9" s="27">
        <f t="shared" si="6"/>
        <v>2200</v>
      </c>
    </row>
    <row r="10" spans="2:21" ht="15.75" thickBot="1" x14ac:dyDescent="0.3">
      <c r="B10" s="13" t="s">
        <v>0</v>
      </c>
      <c r="C10" s="24">
        <f>SUM(C4:C9)</f>
        <v>60800</v>
      </c>
      <c r="D10" s="25">
        <f ca="1">SUM(D4:D9)</f>
        <v>53650</v>
      </c>
      <c r="E10" s="26">
        <f ca="1">SUM(E4:E9)</f>
        <v>7150</v>
      </c>
      <c r="G10" s="17">
        <f>SUM(G4:G9)</f>
        <v>20800</v>
      </c>
      <c r="H10" s="18">
        <f>SUM(H4:H9)</f>
        <v>18450</v>
      </c>
      <c r="I10" s="19">
        <f>SUM(I4:I9)</f>
        <v>2350</v>
      </c>
      <c r="K10" s="17">
        <f>SUM(K4:K9)</f>
        <v>6000</v>
      </c>
      <c r="L10" s="18">
        <f ca="1">SUM(L4:L9)</f>
        <v>2500</v>
      </c>
      <c r="M10" s="19">
        <f ca="1">SUM(M4:M9)</f>
        <v>3500</v>
      </c>
      <c r="O10" s="24">
        <f>SUM(O4:O9)</f>
        <v>10000</v>
      </c>
      <c r="P10" s="25">
        <f>SUM(P4:P9)</f>
        <v>8050</v>
      </c>
      <c r="Q10" s="26">
        <f>SUM(Q4:Q9)</f>
        <v>1950</v>
      </c>
      <c r="S10" s="24">
        <f>SUM(S4:S9)</f>
        <v>24000</v>
      </c>
      <c r="T10" s="25">
        <f>SUM(T4:T9)</f>
        <v>24650</v>
      </c>
      <c r="U10" s="26">
        <f>SUM(U4:U9)</f>
        <v>-650</v>
      </c>
    </row>
    <row r="19" spans="15:15" x14ac:dyDescent="0.25">
      <c r="O19" s="15"/>
    </row>
  </sheetData>
  <mergeCells count="5">
    <mergeCell ref="S2:U2"/>
    <mergeCell ref="C2:E2"/>
    <mergeCell ref="K2:M2"/>
    <mergeCell ref="G2:I2"/>
    <mergeCell ref="O2:Q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63"/>
  <sheetViews>
    <sheetView topLeftCell="A27" zoomScale="85" zoomScaleNormal="85" workbookViewId="0">
      <selection activeCell="D44" sqref="D44"/>
    </sheetView>
  </sheetViews>
  <sheetFormatPr defaultRowHeight="15" x14ac:dyDescent="0.25"/>
  <cols>
    <col min="1" max="1" width="29" customWidth="1"/>
    <col min="2" max="2" width="17.5703125" customWidth="1"/>
    <col min="3" max="4" width="15.7109375" customWidth="1"/>
    <col min="7" max="7" width="10.7109375" customWidth="1"/>
  </cols>
  <sheetData>
    <row r="1" spans="1:63" x14ac:dyDescent="0.25">
      <c r="A1" s="45"/>
      <c r="B1" s="45" t="s">
        <v>14</v>
      </c>
      <c r="C1" s="45" t="s">
        <v>15</v>
      </c>
      <c r="D1" s="45" t="s">
        <v>16</v>
      </c>
      <c r="E1" s="45" t="s">
        <v>17</v>
      </c>
      <c r="F1" s="46" t="s">
        <v>18</v>
      </c>
      <c r="G1" s="48" t="s">
        <v>19</v>
      </c>
      <c r="H1" s="47" t="s">
        <v>20</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row>
    <row r="2" spans="1:63" s="2" customFormat="1" x14ac:dyDescent="0.25">
      <c r="A2" s="1" t="s">
        <v>8</v>
      </c>
      <c r="E2" s="2">
        <v>1</v>
      </c>
      <c r="F2" s="2">
        <f>(E2+1)</f>
        <v>2</v>
      </c>
      <c r="G2" s="2">
        <f t="shared" ref="G2:AE2" si="0">(F2+1)</f>
        <v>3</v>
      </c>
      <c r="H2" s="2">
        <f t="shared" si="0"/>
        <v>4</v>
      </c>
      <c r="I2" s="2">
        <f t="shared" si="0"/>
        <v>5</v>
      </c>
      <c r="J2" s="2">
        <f t="shared" si="0"/>
        <v>6</v>
      </c>
      <c r="K2" s="2">
        <f t="shared" si="0"/>
        <v>7</v>
      </c>
      <c r="L2" s="2">
        <f t="shared" si="0"/>
        <v>8</v>
      </c>
      <c r="M2" s="2">
        <f t="shared" si="0"/>
        <v>9</v>
      </c>
      <c r="N2" s="2">
        <f t="shared" si="0"/>
        <v>10</v>
      </c>
      <c r="O2" s="2">
        <f t="shared" si="0"/>
        <v>11</v>
      </c>
      <c r="P2" s="2">
        <f t="shared" si="0"/>
        <v>12</v>
      </c>
      <c r="Q2" s="2">
        <f t="shared" si="0"/>
        <v>13</v>
      </c>
      <c r="R2" s="2">
        <f t="shared" si="0"/>
        <v>14</v>
      </c>
      <c r="S2" s="2">
        <f t="shared" si="0"/>
        <v>15</v>
      </c>
      <c r="T2" s="2">
        <f t="shared" si="0"/>
        <v>16</v>
      </c>
      <c r="U2" s="2">
        <f t="shared" si="0"/>
        <v>17</v>
      </c>
      <c r="V2" s="2">
        <f t="shared" si="0"/>
        <v>18</v>
      </c>
      <c r="W2" s="2">
        <f t="shared" si="0"/>
        <v>19</v>
      </c>
      <c r="X2" s="2">
        <f t="shared" si="0"/>
        <v>20</v>
      </c>
      <c r="Y2" s="2">
        <f t="shared" si="0"/>
        <v>21</v>
      </c>
      <c r="Z2" s="2">
        <f t="shared" si="0"/>
        <v>22</v>
      </c>
      <c r="AA2" s="2">
        <f t="shared" si="0"/>
        <v>23</v>
      </c>
      <c r="AB2" s="2">
        <f t="shared" si="0"/>
        <v>24</v>
      </c>
      <c r="AC2" s="2">
        <f t="shared" si="0"/>
        <v>25</v>
      </c>
      <c r="AD2" s="2">
        <f t="shared" si="0"/>
        <v>26</v>
      </c>
      <c r="AE2" s="2">
        <f t="shared" si="0"/>
        <v>27</v>
      </c>
      <c r="AF2" s="2">
        <f t="shared" ref="AF2:AV2" si="1">(AE2+1)</f>
        <v>28</v>
      </c>
      <c r="AG2" s="2">
        <f t="shared" si="1"/>
        <v>29</v>
      </c>
      <c r="AH2" s="2">
        <f t="shared" si="1"/>
        <v>30</v>
      </c>
      <c r="AI2" s="2">
        <f t="shared" si="1"/>
        <v>31</v>
      </c>
      <c r="AJ2" s="2">
        <f t="shared" si="1"/>
        <v>32</v>
      </c>
      <c r="AK2" s="2">
        <f t="shared" si="1"/>
        <v>33</v>
      </c>
      <c r="AL2" s="2">
        <f t="shared" si="1"/>
        <v>34</v>
      </c>
      <c r="AM2" s="2">
        <f t="shared" si="1"/>
        <v>35</v>
      </c>
      <c r="AN2" s="2">
        <f t="shared" si="1"/>
        <v>36</v>
      </c>
      <c r="AO2" s="2">
        <f t="shared" si="1"/>
        <v>37</v>
      </c>
      <c r="AP2" s="2">
        <f t="shared" si="1"/>
        <v>38</v>
      </c>
      <c r="AQ2" s="2">
        <f t="shared" si="1"/>
        <v>39</v>
      </c>
      <c r="AR2" s="2">
        <f t="shared" si="1"/>
        <v>40</v>
      </c>
      <c r="AS2" s="2">
        <f t="shared" si="1"/>
        <v>41</v>
      </c>
      <c r="AT2" s="2">
        <f t="shared" si="1"/>
        <v>42</v>
      </c>
      <c r="AU2" s="2">
        <f t="shared" si="1"/>
        <v>43</v>
      </c>
      <c r="AV2" s="2">
        <f t="shared" si="1"/>
        <v>44</v>
      </c>
      <c r="AW2" s="2">
        <f t="shared" ref="AW2:BK2" si="2">(AV2+1)</f>
        <v>45</v>
      </c>
      <c r="AX2" s="2">
        <f t="shared" si="2"/>
        <v>46</v>
      </c>
      <c r="AY2" s="2">
        <f t="shared" si="2"/>
        <v>47</v>
      </c>
      <c r="AZ2" s="2">
        <f t="shared" si="2"/>
        <v>48</v>
      </c>
      <c r="BA2" s="2">
        <f t="shared" si="2"/>
        <v>49</v>
      </c>
      <c r="BB2" s="2">
        <f t="shared" si="2"/>
        <v>50</v>
      </c>
      <c r="BC2" s="2">
        <f t="shared" si="2"/>
        <v>51</v>
      </c>
      <c r="BD2" s="2">
        <f t="shared" si="2"/>
        <v>52</v>
      </c>
      <c r="BE2" s="2">
        <f t="shared" si="2"/>
        <v>53</v>
      </c>
      <c r="BF2" s="2">
        <f t="shared" si="2"/>
        <v>54</v>
      </c>
      <c r="BG2" s="2">
        <f t="shared" si="2"/>
        <v>55</v>
      </c>
      <c r="BH2" s="2">
        <f t="shared" si="2"/>
        <v>56</v>
      </c>
      <c r="BI2" s="2">
        <f t="shared" si="2"/>
        <v>57</v>
      </c>
      <c r="BJ2" s="2">
        <f t="shared" si="2"/>
        <v>58</v>
      </c>
      <c r="BK2" s="2">
        <f t="shared" si="2"/>
        <v>59</v>
      </c>
    </row>
    <row r="3" spans="1:63" x14ac:dyDescent="0.25">
      <c r="A3" t="s">
        <v>21</v>
      </c>
      <c r="B3">
        <v>4</v>
      </c>
      <c r="C3">
        <v>4</v>
      </c>
      <c r="D3" t="s">
        <v>18</v>
      </c>
      <c r="E3" t="str">
        <f>($D3)</f>
        <v>complete</v>
      </c>
      <c r="F3" t="str">
        <f t="shared" ref="F3:H3" si="3">($D3)</f>
        <v>complete</v>
      </c>
      <c r="G3" t="str">
        <f t="shared" si="3"/>
        <v>complete</v>
      </c>
      <c r="H3" t="str">
        <f t="shared" si="3"/>
        <v>complete</v>
      </c>
    </row>
    <row r="4" spans="1:63" x14ac:dyDescent="0.25">
      <c r="A4" t="s">
        <v>22</v>
      </c>
      <c r="B4">
        <v>3</v>
      </c>
      <c r="C4">
        <v>3</v>
      </c>
      <c r="D4" t="s">
        <v>18</v>
      </c>
      <c r="I4" t="str">
        <f t="shared" ref="I4:N4" si="4">($D4)</f>
        <v>complete</v>
      </c>
      <c r="J4" t="str">
        <f t="shared" si="4"/>
        <v>complete</v>
      </c>
      <c r="K4" t="str">
        <f t="shared" si="4"/>
        <v>complete</v>
      </c>
      <c r="L4" t="str">
        <f t="shared" si="4"/>
        <v>complete</v>
      </c>
      <c r="M4" t="str">
        <f t="shared" si="4"/>
        <v>complete</v>
      </c>
      <c r="N4" t="str">
        <f t="shared" si="4"/>
        <v>complete</v>
      </c>
    </row>
    <row r="5" spans="1:63" x14ac:dyDescent="0.25">
      <c r="A5" t="s">
        <v>23</v>
      </c>
      <c r="B5">
        <v>3</v>
      </c>
      <c r="C5">
        <v>3</v>
      </c>
      <c r="D5" t="s">
        <v>19</v>
      </c>
      <c r="O5" t="str">
        <f>($D5)</f>
        <v>in progress</v>
      </c>
      <c r="P5" t="str">
        <f>($D5)</f>
        <v>in progress</v>
      </c>
      <c r="Q5" t="str">
        <f>($D5)</f>
        <v>in progress</v>
      </c>
    </row>
    <row r="6" spans="1:63" x14ac:dyDescent="0.25">
      <c r="A6" t="s">
        <v>24</v>
      </c>
      <c r="B6">
        <v>5</v>
      </c>
      <c r="C6">
        <v>8</v>
      </c>
      <c r="D6" t="s">
        <v>19</v>
      </c>
      <c r="X6" t="str">
        <f t="shared" ref="X6:AE6" si="5">($D6)</f>
        <v>in progress</v>
      </c>
      <c r="Y6" t="str">
        <f t="shared" si="5"/>
        <v>in progress</v>
      </c>
      <c r="Z6" t="str">
        <f t="shared" si="5"/>
        <v>in progress</v>
      </c>
      <c r="AA6" t="str">
        <f t="shared" si="5"/>
        <v>in progress</v>
      </c>
      <c r="AB6" t="str">
        <f t="shared" si="5"/>
        <v>in progress</v>
      </c>
      <c r="AC6" t="str">
        <f t="shared" si="5"/>
        <v>in progress</v>
      </c>
      <c r="AD6" t="str">
        <f t="shared" si="5"/>
        <v>in progress</v>
      </c>
      <c r="AE6" t="str">
        <f t="shared" si="5"/>
        <v>in progress</v>
      </c>
    </row>
    <row r="7" spans="1:63" x14ac:dyDescent="0.25">
      <c r="A7" t="s">
        <v>25</v>
      </c>
      <c r="B7">
        <v>6</v>
      </c>
      <c r="C7">
        <v>1</v>
      </c>
      <c r="D7" t="s">
        <v>18</v>
      </c>
      <c r="R7" t="str">
        <f>($D7)</f>
        <v>complete</v>
      </c>
      <c r="S7" s="62"/>
      <c r="T7" s="62"/>
      <c r="U7" s="62"/>
      <c r="V7" s="62"/>
      <c r="W7" s="62"/>
    </row>
    <row r="8" spans="1:63" x14ac:dyDescent="0.25">
      <c r="A8" t="s">
        <v>26</v>
      </c>
      <c r="B8">
        <v>15</v>
      </c>
      <c r="C8">
        <v>32</v>
      </c>
      <c r="D8" t="s">
        <v>19</v>
      </c>
      <c r="I8" t="str">
        <f t="shared" ref="I8:N8" si="6">($D8)</f>
        <v>in progress</v>
      </c>
      <c r="J8" t="str">
        <f t="shared" si="6"/>
        <v>in progress</v>
      </c>
      <c r="K8" t="str">
        <f t="shared" si="6"/>
        <v>in progress</v>
      </c>
      <c r="L8" t="str">
        <f t="shared" si="6"/>
        <v>in progress</v>
      </c>
      <c r="M8" t="str">
        <f t="shared" si="6"/>
        <v>in progress</v>
      </c>
      <c r="N8" t="str">
        <f t="shared" si="6"/>
        <v>in progress</v>
      </c>
      <c r="AC8" t="str">
        <f t="shared" ref="AC8:BA8" si="7">($D8)</f>
        <v>in progress</v>
      </c>
      <c r="AD8" t="str">
        <f t="shared" si="7"/>
        <v>in progress</v>
      </c>
      <c r="AE8" t="str">
        <f t="shared" si="7"/>
        <v>in progress</v>
      </c>
      <c r="AF8" t="str">
        <f t="shared" si="7"/>
        <v>in progress</v>
      </c>
      <c r="AG8" t="str">
        <f t="shared" si="7"/>
        <v>in progress</v>
      </c>
      <c r="AH8" t="str">
        <f t="shared" si="7"/>
        <v>in progress</v>
      </c>
      <c r="AI8" t="str">
        <f t="shared" si="7"/>
        <v>in progress</v>
      </c>
      <c r="AJ8" t="str">
        <f t="shared" si="7"/>
        <v>in progress</v>
      </c>
      <c r="AK8" t="str">
        <f t="shared" si="7"/>
        <v>in progress</v>
      </c>
      <c r="AL8" t="str">
        <f t="shared" si="7"/>
        <v>in progress</v>
      </c>
      <c r="AM8" t="str">
        <f t="shared" si="7"/>
        <v>in progress</v>
      </c>
      <c r="AN8" t="str">
        <f t="shared" si="7"/>
        <v>in progress</v>
      </c>
      <c r="AO8" t="str">
        <f t="shared" si="7"/>
        <v>in progress</v>
      </c>
      <c r="AP8" t="str">
        <f t="shared" si="7"/>
        <v>in progress</v>
      </c>
      <c r="AQ8" t="str">
        <f t="shared" si="7"/>
        <v>in progress</v>
      </c>
      <c r="AR8" t="str">
        <f t="shared" si="7"/>
        <v>in progress</v>
      </c>
      <c r="AS8" t="str">
        <f t="shared" si="7"/>
        <v>in progress</v>
      </c>
      <c r="AT8" t="str">
        <f t="shared" si="7"/>
        <v>in progress</v>
      </c>
      <c r="AU8" t="str">
        <f t="shared" si="7"/>
        <v>in progress</v>
      </c>
      <c r="AV8" t="str">
        <f t="shared" si="7"/>
        <v>in progress</v>
      </c>
      <c r="AW8" t="str">
        <f t="shared" si="7"/>
        <v>in progress</v>
      </c>
      <c r="AX8" t="str">
        <f t="shared" si="7"/>
        <v>in progress</v>
      </c>
      <c r="AY8" t="str">
        <f t="shared" si="7"/>
        <v>in progress</v>
      </c>
      <c r="AZ8" t="str">
        <f t="shared" si="7"/>
        <v>in progress</v>
      </c>
      <c r="BA8" t="str">
        <f t="shared" si="7"/>
        <v>in progress</v>
      </c>
    </row>
    <row r="9" spans="1:63" x14ac:dyDescent="0.25">
      <c r="A9" t="s">
        <v>27</v>
      </c>
      <c r="B9">
        <v>3</v>
      </c>
      <c r="C9">
        <v>3</v>
      </c>
      <c r="D9" t="s">
        <v>18</v>
      </c>
      <c r="S9" t="s">
        <v>19</v>
      </c>
      <c r="T9" t="s">
        <v>19</v>
      </c>
      <c r="U9" t="s">
        <v>19</v>
      </c>
      <c r="V9" t="s">
        <v>19</v>
      </c>
      <c r="W9" t="s">
        <v>19</v>
      </c>
      <c r="AG9" t="str">
        <f t="shared" ref="AG9:AI9" si="8">($D9)</f>
        <v>complete</v>
      </c>
      <c r="AH9" t="str">
        <f t="shared" si="8"/>
        <v>complete</v>
      </c>
      <c r="AI9" t="str">
        <f t="shared" si="8"/>
        <v>complete</v>
      </c>
    </row>
    <row r="10" spans="1:63" x14ac:dyDescent="0.25">
      <c r="A10" t="s">
        <v>28</v>
      </c>
      <c r="B10">
        <v>5</v>
      </c>
      <c r="C10">
        <v>5</v>
      </c>
      <c r="D10" t="s">
        <v>18</v>
      </c>
      <c r="AJ10" t="str">
        <f t="shared" ref="AJ10:AM10" si="9">($D10)</f>
        <v>complete</v>
      </c>
      <c r="AK10" t="str">
        <f t="shared" si="9"/>
        <v>complete</v>
      </c>
      <c r="AL10" t="str">
        <f t="shared" si="9"/>
        <v>complete</v>
      </c>
      <c r="AM10" t="str">
        <f t="shared" si="9"/>
        <v>complete</v>
      </c>
    </row>
    <row r="11" spans="1:63" x14ac:dyDescent="0.25">
      <c r="A11" t="s">
        <v>29</v>
      </c>
      <c r="B11">
        <f>SUM(B3:B10)</f>
        <v>44</v>
      </c>
      <c r="C11">
        <f>SUM(C3:C10)</f>
        <v>59</v>
      </c>
    </row>
    <row r="12" spans="1:63" s="2" customFormat="1" x14ac:dyDescent="0.25">
      <c r="A12" s="2" t="s">
        <v>9</v>
      </c>
    </row>
    <row r="13" spans="1:63" x14ac:dyDescent="0.25">
      <c r="A13" t="s">
        <v>30</v>
      </c>
      <c r="B13">
        <v>5</v>
      </c>
      <c r="C13">
        <v>7</v>
      </c>
      <c r="D13" t="s">
        <v>18</v>
      </c>
      <c r="E13" t="str">
        <f t="shared" ref="E13:I13" si="10">($D13)</f>
        <v>complete</v>
      </c>
      <c r="F13" t="str">
        <f t="shared" si="10"/>
        <v>complete</v>
      </c>
      <c r="G13" t="str">
        <f t="shared" si="10"/>
        <v>complete</v>
      </c>
      <c r="H13" t="str">
        <f t="shared" si="10"/>
        <v>complete</v>
      </c>
      <c r="I13" t="str">
        <f t="shared" si="10"/>
        <v>complete</v>
      </c>
    </row>
    <row r="14" spans="1:63" x14ac:dyDescent="0.25">
      <c r="A14" t="s">
        <v>31</v>
      </c>
      <c r="B14">
        <v>15</v>
      </c>
      <c r="C14">
        <v>9</v>
      </c>
      <c r="D14" t="s">
        <v>19</v>
      </c>
      <c r="J14" t="str">
        <f t="shared" ref="J14:X15" si="11">($D14)</f>
        <v>in progress</v>
      </c>
      <c r="K14" t="str">
        <f t="shared" si="11"/>
        <v>in progress</v>
      </c>
      <c r="L14" t="str">
        <f t="shared" si="11"/>
        <v>in progress</v>
      </c>
      <c r="M14" t="str">
        <f t="shared" si="11"/>
        <v>in progress</v>
      </c>
      <c r="N14" t="str">
        <f t="shared" si="11"/>
        <v>in progress</v>
      </c>
      <c r="O14" t="str">
        <f t="shared" si="11"/>
        <v>in progress</v>
      </c>
      <c r="P14" t="str">
        <f t="shared" si="11"/>
        <v>in progress</v>
      </c>
      <c r="Q14" t="str">
        <f t="shared" si="11"/>
        <v>in progress</v>
      </c>
      <c r="R14" t="str">
        <f t="shared" si="11"/>
        <v>in progress</v>
      </c>
      <c r="S14" t="str">
        <f t="shared" si="11"/>
        <v>in progress</v>
      </c>
      <c r="T14" t="str">
        <f t="shared" si="11"/>
        <v>in progress</v>
      </c>
      <c r="U14" t="str">
        <f t="shared" si="11"/>
        <v>in progress</v>
      </c>
      <c r="V14" t="str">
        <f t="shared" si="11"/>
        <v>in progress</v>
      </c>
      <c r="W14" t="str">
        <f t="shared" si="11"/>
        <v>in progress</v>
      </c>
      <c r="X14" t="str">
        <f t="shared" si="11"/>
        <v>in progress</v>
      </c>
    </row>
    <row r="15" spans="1:63" x14ac:dyDescent="0.25">
      <c r="A15" t="s">
        <v>32</v>
      </c>
      <c r="B15">
        <v>8</v>
      </c>
      <c r="C15">
        <v>2</v>
      </c>
      <c r="D15" t="s">
        <v>18</v>
      </c>
      <c r="J15" t="str">
        <f t="shared" si="11"/>
        <v>complete</v>
      </c>
      <c r="K15" t="str">
        <f t="shared" si="11"/>
        <v>complete</v>
      </c>
      <c r="L15" t="str">
        <f t="shared" si="11"/>
        <v>complete</v>
      </c>
      <c r="M15" t="str">
        <f t="shared" si="11"/>
        <v>complete</v>
      </c>
      <c r="N15" t="str">
        <f t="shared" si="11"/>
        <v>complete</v>
      </c>
      <c r="O15" t="str">
        <f t="shared" si="11"/>
        <v>complete</v>
      </c>
      <c r="P15" t="str">
        <f t="shared" si="11"/>
        <v>complete</v>
      </c>
      <c r="Q15" t="str">
        <f t="shared" si="11"/>
        <v>complete</v>
      </c>
    </row>
    <row r="16" spans="1:63" x14ac:dyDescent="0.25">
      <c r="A16" t="s">
        <v>33</v>
      </c>
      <c r="B16">
        <v>5</v>
      </c>
      <c r="C16">
        <v>0</v>
      </c>
      <c r="D16" t="s">
        <v>20</v>
      </c>
      <c r="R16" t="str">
        <f t="shared" ref="R16:V17" si="12">($D16)</f>
        <v>planned</v>
      </c>
      <c r="S16" t="str">
        <f t="shared" si="12"/>
        <v>planned</v>
      </c>
      <c r="T16" t="str">
        <f t="shared" si="12"/>
        <v>planned</v>
      </c>
      <c r="U16" t="str">
        <f t="shared" si="12"/>
        <v>planned</v>
      </c>
      <c r="V16" t="str">
        <f t="shared" si="12"/>
        <v>planned</v>
      </c>
    </row>
    <row r="17" spans="1:26" x14ac:dyDescent="0.25">
      <c r="A17" t="s">
        <v>34</v>
      </c>
      <c r="B17">
        <v>5</v>
      </c>
      <c r="C17">
        <v>0</v>
      </c>
      <c r="D17" t="s">
        <v>18</v>
      </c>
      <c r="R17" t="str">
        <f t="shared" si="12"/>
        <v>complete</v>
      </c>
      <c r="S17" t="str">
        <f t="shared" si="12"/>
        <v>complete</v>
      </c>
      <c r="T17" t="str">
        <f t="shared" si="12"/>
        <v>complete</v>
      </c>
      <c r="U17" t="str">
        <f t="shared" si="12"/>
        <v>complete</v>
      </c>
      <c r="V17" t="str">
        <f t="shared" si="12"/>
        <v>complete</v>
      </c>
    </row>
    <row r="18" spans="1:26" x14ac:dyDescent="0.25">
      <c r="A18" t="s">
        <v>35</v>
      </c>
      <c r="B18">
        <v>1</v>
      </c>
      <c r="C18">
        <v>14</v>
      </c>
      <c r="D18" t="s">
        <v>18</v>
      </c>
      <c r="R18" t="str">
        <f t="shared" ref="R18" si="13">($D18)</f>
        <v>complete</v>
      </c>
    </row>
    <row r="19" spans="1:26" x14ac:dyDescent="0.25">
      <c r="A19" t="s">
        <v>27</v>
      </c>
      <c r="B19">
        <v>3</v>
      </c>
      <c r="C19">
        <v>6</v>
      </c>
      <c r="D19" t="s">
        <v>20</v>
      </c>
      <c r="W19" t="str">
        <f t="shared" ref="W19:Z20" si="14">($D19)</f>
        <v>planned</v>
      </c>
      <c r="X19" t="str">
        <f t="shared" si="14"/>
        <v>planned</v>
      </c>
      <c r="Y19" t="str">
        <f t="shared" si="14"/>
        <v>planned</v>
      </c>
    </row>
    <row r="20" spans="1:26" x14ac:dyDescent="0.25">
      <c r="A20" t="s">
        <v>36</v>
      </c>
      <c r="B20">
        <v>1</v>
      </c>
      <c r="C20">
        <v>0</v>
      </c>
      <c r="D20" t="s">
        <v>20</v>
      </c>
      <c r="Z20" t="str">
        <f t="shared" si="14"/>
        <v>planned</v>
      </c>
    </row>
    <row r="21" spans="1:26" x14ac:dyDescent="0.25">
      <c r="A21" t="s">
        <v>29</v>
      </c>
      <c r="B21">
        <f>SUM(B13:B20)</f>
        <v>43</v>
      </c>
      <c r="C21">
        <f>SUM(C13:C20)</f>
        <v>38</v>
      </c>
    </row>
    <row r="22" spans="1:26" s="2" customFormat="1" x14ac:dyDescent="0.25">
      <c r="A22" s="2" t="s">
        <v>10</v>
      </c>
    </row>
    <row r="23" spans="1:26" x14ac:dyDescent="0.25">
      <c r="A23" t="s">
        <v>37</v>
      </c>
      <c r="B23">
        <v>4</v>
      </c>
      <c r="C23">
        <v>3</v>
      </c>
      <c r="D23" t="s">
        <v>18</v>
      </c>
      <c r="E23" t="str">
        <f t="shared" ref="E23:G23" si="15">($D23)</f>
        <v>complete</v>
      </c>
      <c r="F23" t="str">
        <f>($D23)</f>
        <v>complete</v>
      </c>
      <c r="G23" t="str">
        <f t="shared" si="15"/>
        <v>complete</v>
      </c>
    </row>
    <row r="24" spans="1:26" x14ac:dyDescent="0.25">
      <c r="A24" t="s">
        <v>38</v>
      </c>
      <c r="B24">
        <v>4</v>
      </c>
      <c r="C24">
        <v>2</v>
      </c>
      <c r="D24" t="s">
        <v>18</v>
      </c>
      <c r="H24" t="str">
        <f>($D24)</f>
        <v>complete</v>
      </c>
      <c r="I24" t="str">
        <f t="shared" ref="I24:K24" si="16">($D24)</f>
        <v>complete</v>
      </c>
      <c r="J24" t="str">
        <f t="shared" si="16"/>
        <v>complete</v>
      </c>
      <c r="K24" t="str">
        <f t="shared" si="16"/>
        <v>complete</v>
      </c>
    </row>
    <row r="25" spans="1:26" x14ac:dyDescent="0.25">
      <c r="A25" t="s">
        <v>39</v>
      </c>
      <c r="B25">
        <v>3</v>
      </c>
      <c r="C25">
        <v>2</v>
      </c>
      <c r="D25" t="s">
        <v>18</v>
      </c>
      <c r="L25" t="str">
        <f t="shared" ref="L25:N25" si="17">($D25)</f>
        <v>complete</v>
      </c>
      <c r="M25" t="str">
        <f t="shared" si="17"/>
        <v>complete</v>
      </c>
      <c r="N25" t="str">
        <f t="shared" si="17"/>
        <v>complete</v>
      </c>
    </row>
    <row r="26" spans="1:26" x14ac:dyDescent="0.25">
      <c r="A26" t="s">
        <v>40</v>
      </c>
      <c r="B26">
        <v>5</v>
      </c>
      <c r="C26">
        <v>0</v>
      </c>
      <c r="D26" t="s">
        <v>20</v>
      </c>
      <c r="O26" t="str">
        <f t="shared" ref="O26:S26" si="18">($D26)</f>
        <v>planned</v>
      </c>
      <c r="P26" t="str">
        <f t="shared" si="18"/>
        <v>planned</v>
      </c>
      <c r="Q26" t="str">
        <f t="shared" si="18"/>
        <v>planned</v>
      </c>
      <c r="R26" t="str">
        <f t="shared" si="18"/>
        <v>planned</v>
      </c>
      <c r="S26" t="str">
        <f t="shared" si="18"/>
        <v>planned</v>
      </c>
    </row>
    <row r="27" spans="1:26" x14ac:dyDescent="0.25">
      <c r="A27" t="s">
        <v>41</v>
      </c>
      <c r="B27">
        <v>2</v>
      </c>
      <c r="C27">
        <v>0</v>
      </c>
      <c r="D27" t="s">
        <v>20</v>
      </c>
      <c r="T27" t="str">
        <f>($D27)</f>
        <v>planned</v>
      </c>
      <c r="U27" t="str">
        <f>($D27)</f>
        <v>planned</v>
      </c>
    </row>
    <row r="28" spans="1:26" x14ac:dyDescent="0.25">
      <c r="A28" t="s">
        <v>42</v>
      </c>
      <c r="B28">
        <v>3</v>
      </c>
      <c r="C28">
        <v>0</v>
      </c>
      <c r="D28" t="s">
        <v>18</v>
      </c>
      <c r="H28" t="str">
        <f>($D28)</f>
        <v>complete</v>
      </c>
      <c r="I28" t="str">
        <f>($D28)</f>
        <v>complete</v>
      </c>
      <c r="J28" t="str">
        <f>($D28)</f>
        <v>complete</v>
      </c>
    </row>
    <row r="29" spans="1:26" x14ac:dyDescent="0.25">
      <c r="A29" t="s">
        <v>43</v>
      </c>
      <c r="B29">
        <v>8</v>
      </c>
      <c r="C29">
        <v>0</v>
      </c>
      <c r="D29" t="s">
        <v>20</v>
      </c>
      <c r="H29" t="str">
        <f t="shared" ref="H29:Q31" si="19">($D29)</f>
        <v>planned</v>
      </c>
      <c r="I29" t="str">
        <f t="shared" si="19"/>
        <v>planned</v>
      </c>
      <c r="J29" t="str">
        <f t="shared" si="19"/>
        <v>planned</v>
      </c>
      <c r="K29" t="str">
        <f t="shared" si="19"/>
        <v>planned</v>
      </c>
      <c r="L29" t="str">
        <f t="shared" si="19"/>
        <v>planned</v>
      </c>
      <c r="M29" t="str">
        <f t="shared" si="19"/>
        <v>planned</v>
      </c>
      <c r="N29" t="str">
        <f t="shared" si="19"/>
        <v>planned</v>
      </c>
      <c r="O29" t="str">
        <f t="shared" si="19"/>
        <v>planned</v>
      </c>
    </row>
    <row r="30" spans="1:26" x14ac:dyDescent="0.25">
      <c r="A30" t="s">
        <v>44</v>
      </c>
      <c r="B30">
        <v>6</v>
      </c>
      <c r="C30">
        <v>0</v>
      </c>
      <c r="D30" t="s">
        <v>18</v>
      </c>
      <c r="L30" t="str">
        <f t="shared" si="19"/>
        <v>complete</v>
      </c>
      <c r="M30" t="str">
        <f t="shared" si="19"/>
        <v>complete</v>
      </c>
      <c r="N30" t="str">
        <f t="shared" si="19"/>
        <v>complete</v>
      </c>
      <c r="O30" t="str">
        <f t="shared" si="19"/>
        <v>complete</v>
      </c>
      <c r="P30" t="str">
        <f t="shared" si="19"/>
        <v>complete</v>
      </c>
      <c r="Q30" t="str">
        <f t="shared" si="19"/>
        <v>complete</v>
      </c>
    </row>
    <row r="31" spans="1:26" x14ac:dyDescent="0.25">
      <c r="A31" t="s">
        <v>45</v>
      </c>
      <c r="B31">
        <v>5</v>
      </c>
      <c r="C31">
        <v>9</v>
      </c>
      <c r="D31" t="s">
        <v>18</v>
      </c>
      <c r="L31" t="str">
        <f t="shared" si="19"/>
        <v>complete</v>
      </c>
      <c r="M31" t="str">
        <f t="shared" si="19"/>
        <v>complete</v>
      </c>
      <c r="N31" t="str">
        <f t="shared" si="19"/>
        <v>complete</v>
      </c>
      <c r="O31" t="str">
        <f t="shared" si="19"/>
        <v>complete</v>
      </c>
      <c r="P31" t="str">
        <f t="shared" si="19"/>
        <v>complete</v>
      </c>
    </row>
    <row r="32" spans="1:26" x14ac:dyDescent="0.25">
      <c r="A32" t="s">
        <v>46</v>
      </c>
      <c r="B32">
        <v>8</v>
      </c>
      <c r="C32">
        <v>6</v>
      </c>
      <c r="D32" t="s">
        <v>18</v>
      </c>
      <c r="V32" t="str">
        <f>($D32)</f>
        <v>complete</v>
      </c>
      <c r="W32" t="str">
        <f t="shared" ref="W32:Z32" si="20">($D32)</f>
        <v>complete</v>
      </c>
      <c r="X32" t="str">
        <f t="shared" si="20"/>
        <v>complete</v>
      </c>
      <c r="Y32" t="str">
        <f t="shared" si="20"/>
        <v>complete</v>
      </c>
      <c r="Z32" t="str">
        <f t="shared" si="20"/>
        <v>complete</v>
      </c>
    </row>
    <row r="33" spans="1:45" x14ac:dyDescent="0.25">
      <c r="A33" t="s">
        <v>47</v>
      </c>
      <c r="B33">
        <f>SUM(B23:B32)</f>
        <v>48</v>
      </c>
      <c r="C33">
        <f>SUM(C23:C32)</f>
        <v>22</v>
      </c>
    </row>
    <row r="34" spans="1:45" s="2" customFormat="1" x14ac:dyDescent="0.25">
      <c r="A34" s="2" t="s">
        <v>11</v>
      </c>
    </row>
    <row r="35" spans="1:45" x14ac:dyDescent="0.25">
      <c r="A35" t="s">
        <v>48</v>
      </c>
      <c r="B35">
        <v>3</v>
      </c>
      <c r="C35">
        <v>5.25</v>
      </c>
      <c r="D35" t="s">
        <v>18</v>
      </c>
      <c r="E35" t="str">
        <f t="shared" ref="E35:G35" si="21">($D35)</f>
        <v>complete</v>
      </c>
      <c r="F35" t="str">
        <f t="shared" si="21"/>
        <v>complete</v>
      </c>
      <c r="G35" t="str">
        <f t="shared" si="21"/>
        <v>complete</v>
      </c>
    </row>
    <row r="36" spans="1:45" x14ac:dyDescent="0.25">
      <c r="A36" t="s">
        <v>49</v>
      </c>
      <c r="B36">
        <v>4</v>
      </c>
      <c r="C36">
        <v>5.25</v>
      </c>
      <c r="D36" t="s">
        <v>18</v>
      </c>
      <c r="H36" t="str">
        <f t="shared" ref="H36:K36" si="22">($D36)</f>
        <v>complete</v>
      </c>
      <c r="I36" t="str">
        <f t="shared" si="22"/>
        <v>complete</v>
      </c>
      <c r="J36" t="str">
        <f t="shared" si="22"/>
        <v>complete</v>
      </c>
      <c r="K36" t="str">
        <f t="shared" si="22"/>
        <v>complete</v>
      </c>
    </row>
    <row r="37" spans="1:45" x14ac:dyDescent="0.25">
      <c r="A37" t="s">
        <v>50</v>
      </c>
      <c r="B37">
        <v>5</v>
      </c>
      <c r="C37">
        <v>4</v>
      </c>
      <c r="D37" t="s">
        <v>18</v>
      </c>
      <c r="L37" t="str">
        <f t="shared" ref="L37:P37" si="23">($D37)</f>
        <v>complete</v>
      </c>
      <c r="M37" t="str">
        <f t="shared" si="23"/>
        <v>complete</v>
      </c>
      <c r="N37" t="str">
        <f t="shared" si="23"/>
        <v>complete</v>
      </c>
      <c r="O37" t="str">
        <f t="shared" si="23"/>
        <v>complete</v>
      </c>
      <c r="P37" t="str">
        <f t="shared" si="23"/>
        <v>complete</v>
      </c>
    </row>
    <row r="38" spans="1:45" x14ac:dyDescent="0.25">
      <c r="A38" t="s">
        <v>51</v>
      </c>
      <c r="B38">
        <v>3</v>
      </c>
      <c r="C38">
        <v>4</v>
      </c>
      <c r="D38" t="s">
        <v>18</v>
      </c>
      <c r="Q38" t="str">
        <f t="shared" ref="Q38:S38" si="24">($D38)</f>
        <v>complete</v>
      </c>
      <c r="R38" t="str">
        <f t="shared" si="24"/>
        <v>complete</v>
      </c>
      <c r="S38" t="str">
        <f t="shared" si="24"/>
        <v>complete</v>
      </c>
    </row>
    <row r="39" spans="1:45" x14ac:dyDescent="0.25">
      <c r="A39" t="s">
        <v>52</v>
      </c>
      <c r="B39">
        <v>5</v>
      </c>
      <c r="C39">
        <v>0.75</v>
      </c>
      <c r="D39" t="s">
        <v>18</v>
      </c>
      <c r="T39" t="str">
        <f t="shared" ref="T39:X39" si="25">($D39)</f>
        <v>complete</v>
      </c>
      <c r="U39" t="str">
        <f t="shared" si="25"/>
        <v>complete</v>
      </c>
      <c r="V39" t="str">
        <f t="shared" si="25"/>
        <v>complete</v>
      </c>
      <c r="W39" t="str">
        <f t="shared" si="25"/>
        <v>complete</v>
      </c>
      <c r="X39" t="str">
        <f t="shared" si="25"/>
        <v>complete</v>
      </c>
    </row>
    <row r="40" spans="1:45" x14ac:dyDescent="0.25">
      <c r="A40" t="s">
        <v>53</v>
      </c>
      <c r="B40">
        <v>4</v>
      </c>
      <c r="C40">
        <v>0.5</v>
      </c>
      <c r="D40" t="s">
        <v>18</v>
      </c>
      <c r="H40" t="str">
        <f>($D40)</f>
        <v>complete</v>
      </c>
      <c r="I40" t="str">
        <f>($D40)</f>
        <v>complete</v>
      </c>
      <c r="J40" t="str">
        <f>($D40)</f>
        <v>complete</v>
      </c>
      <c r="K40" t="str">
        <f>($D40)</f>
        <v>complete</v>
      </c>
    </row>
    <row r="41" spans="1:45" x14ac:dyDescent="0.25">
      <c r="A41" t="s">
        <v>54</v>
      </c>
      <c r="B41">
        <v>5</v>
      </c>
      <c r="C41">
        <v>0.5</v>
      </c>
      <c r="D41" t="s">
        <v>18</v>
      </c>
      <c r="Y41" t="str">
        <f t="shared" ref="Y41:AC41" si="26">($D41)</f>
        <v>complete</v>
      </c>
      <c r="Z41" t="str">
        <f t="shared" si="26"/>
        <v>complete</v>
      </c>
      <c r="AA41" t="str">
        <f t="shared" si="26"/>
        <v>complete</v>
      </c>
      <c r="AB41" t="str">
        <f t="shared" si="26"/>
        <v>complete</v>
      </c>
      <c r="AC41" t="str">
        <f t="shared" si="26"/>
        <v>complete</v>
      </c>
    </row>
    <row r="42" spans="1:45" x14ac:dyDescent="0.25">
      <c r="A42" t="s">
        <v>55</v>
      </c>
      <c r="B42">
        <v>4</v>
      </c>
      <c r="C42">
        <v>3.75</v>
      </c>
      <c r="D42" t="s">
        <v>18</v>
      </c>
      <c r="AD42" t="str">
        <f t="shared" ref="AD42:AG42" si="27">($D42)</f>
        <v>complete</v>
      </c>
      <c r="AE42" t="str">
        <f t="shared" si="27"/>
        <v>complete</v>
      </c>
      <c r="AF42" t="str">
        <f t="shared" si="27"/>
        <v>complete</v>
      </c>
      <c r="AG42" t="str">
        <f t="shared" si="27"/>
        <v>complete</v>
      </c>
    </row>
    <row r="43" spans="1:45" x14ac:dyDescent="0.25">
      <c r="A43" t="s">
        <v>56</v>
      </c>
      <c r="B43">
        <v>6</v>
      </c>
      <c r="C43">
        <v>8.5</v>
      </c>
      <c r="D43" t="s">
        <v>18</v>
      </c>
      <c r="AH43" t="str">
        <f t="shared" ref="AH43:AM43" si="28">($D43)</f>
        <v>complete</v>
      </c>
      <c r="AI43" t="str">
        <f t="shared" si="28"/>
        <v>complete</v>
      </c>
      <c r="AJ43" t="str">
        <f t="shared" si="28"/>
        <v>complete</v>
      </c>
      <c r="AK43" t="str">
        <f t="shared" si="28"/>
        <v>complete</v>
      </c>
      <c r="AL43" t="str">
        <f t="shared" si="28"/>
        <v>complete</v>
      </c>
      <c r="AM43" t="str">
        <f t="shared" si="28"/>
        <v>complete</v>
      </c>
    </row>
    <row r="44" spans="1:45" x14ac:dyDescent="0.25">
      <c r="A44" t="s">
        <v>57</v>
      </c>
      <c r="B44">
        <v>6</v>
      </c>
      <c r="C44">
        <v>3</v>
      </c>
      <c r="D44" t="s">
        <v>18</v>
      </c>
      <c r="AN44" t="str">
        <f t="shared" ref="AN44:AS44" si="29">($D44)</f>
        <v>complete</v>
      </c>
      <c r="AO44" t="str">
        <f t="shared" si="29"/>
        <v>complete</v>
      </c>
      <c r="AP44" t="str">
        <f t="shared" si="29"/>
        <v>complete</v>
      </c>
      <c r="AQ44" t="str">
        <f t="shared" si="29"/>
        <v>complete</v>
      </c>
      <c r="AR44" t="str">
        <f t="shared" si="29"/>
        <v>complete</v>
      </c>
      <c r="AS44" t="str">
        <f t="shared" si="29"/>
        <v>complete</v>
      </c>
    </row>
    <row r="45" spans="1:45" x14ac:dyDescent="0.25">
      <c r="A45" t="s">
        <v>29</v>
      </c>
      <c r="B45">
        <f>SUM(B35:B44)</f>
        <v>45</v>
      </c>
      <c r="C45">
        <f>SUM(C35:C44)</f>
        <v>35.5</v>
      </c>
    </row>
    <row r="46" spans="1:45" s="2" customFormat="1" x14ac:dyDescent="0.25">
      <c r="A46" s="2" t="s">
        <v>12</v>
      </c>
    </row>
    <row r="47" spans="1:45" x14ac:dyDescent="0.25">
      <c r="A47" t="s">
        <v>58</v>
      </c>
      <c r="B47">
        <v>4</v>
      </c>
      <c r="C47">
        <v>4</v>
      </c>
      <c r="D47" t="s">
        <v>18</v>
      </c>
      <c r="E47" t="str">
        <f t="shared" ref="E47:H47" si="30">($D47)</f>
        <v>complete</v>
      </c>
      <c r="F47" t="str">
        <f t="shared" si="30"/>
        <v>complete</v>
      </c>
      <c r="G47" t="str">
        <f t="shared" si="30"/>
        <v>complete</v>
      </c>
      <c r="H47" t="str">
        <f t="shared" si="30"/>
        <v>complete</v>
      </c>
    </row>
    <row r="48" spans="1:45" x14ac:dyDescent="0.25">
      <c r="A48" t="s">
        <v>59</v>
      </c>
      <c r="B48">
        <v>1</v>
      </c>
      <c r="C48">
        <v>1</v>
      </c>
      <c r="D48" t="s">
        <v>18</v>
      </c>
      <c r="I48" t="str">
        <f t="shared" ref="I48" si="31">($D48)</f>
        <v>complete</v>
      </c>
    </row>
    <row r="49" spans="1:21" x14ac:dyDescent="0.25">
      <c r="A49" t="s">
        <v>60</v>
      </c>
      <c r="B49">
        <v>6</v>
      </c>
      <c r="C49">
        <v>10</v>
      </c>
      <c r="D49" t="s">
        <v>19</v>
      </c>
      <c r="J49" t="str">
        <f t="shared" ref="J49:O49" si="32">($D49)</f>
        <v>in progress</v>
      </c>
      <c r="K49" t="str">
        <f t="shared" si="32"/>
        <v>in progress</v>
      </c>
      <c r="L49" t="str">
        <f t="shared" si="32"/>
        <v>in progress</v>
      </c>
      <c r="M49" t="str">
        <f t="shared" si="32"/>
        <v>in progress</v>
      </c>
      <c r="N49" t="str">
        <f t="shared" si="32"/>
        <v>in progress</v>
      </c>
      <c r="O49" t="str">
        <f t="shared" si="32"/>
        <v>in progress</v>
      </c>
    </row>
    <row r="50" spans="1:21" x14ac:dyDescent="0.25">
      <c r="A50" t="s">
        <v>61</v>
      </c>
      <c r="B50">
        <v>3</v>
      </c>
      <c r="C50">
        <v>10</v>
      </c>
      <c r="D50" t="s">
        <v>19</v>
      </c>
      <c r="P50" t="str">
        <f t="shared" ref="P50:R50" si="33">($D50)</f>
        <v>in progress</v>
      </c>
      <c r="Q50" t="str">
        <f t="shared" si="33"/>
        <v>in progress</v>
      </c>
      <c r="R50" t="str">
        <f t="shared" si="33"/>
        <v>in progress</v>
      </c>
    </row>
    <row r="51" spans="1:21" x14ac:dyDescent="0.25">
      <c r="A51" t="s">
        <v>62</v>
      </c>
      <c r="B51">
        <v>3</v>
      </c>
      <c r="C51">
        <v>0</v>
      </c>
      <c r="D51" t="s">
        <v>20</v>
      </c>
      <c r="S51" t="str">
        <f t="shared" ref="S51:U51" si="34">($D51)</f>
        <v>planned</v>
      </c>
      <c r="T51" t="str">
        <f t="shared" si="34"/>
        <v>planned</v>
      </c>
      <c r="U51" t="str">
        <f t="shared" si="34"/>
        <v>planned</v>
      </c>
    </row>
    <row r="52" spans="1:21" x14ac:dyDescent="0.25">
      <c r="A52" t="s">
        <v>29</v>
      </c>
      <c r="B52">
        <f>SUM(B47:B51)</f>
        <v>17</v>
      </c>
      <c r="C52">
        <f>SUM(C47:C51)</f>
        <v>25</v>
      </c>
    </row>
    <row r="53" spans="1:21" s="2" customFormat="1" x14ac:dyDescent="0.25">
      <c r="A53" s="2" t="s">
        <v>63</v>
      </c>
    </row>
    <row r="54" spans="1:21" x14ac:dyDescent="0.25">
      <c r="A54" s="61" t="s">
        <v>64</v>
      </c>
      <c r="B54">
        <v>1</v>
      </c>
      <c r="C54">
        <v>0</v>
      </c>
      <c r="D54" t="s">
        <v>20</v>
      </c>
      <c r="E54" t="str">
        <f t="shared" ref="E54" si="35">($D54)</f>
        <v>planned</v>
      </c>
    </row>
    <row r="55" spans="1:21" x14ac:dyDescent="0.25">
      <c r="A55" s="61" t="s">
        <v>65</v>
      </c>
      <c r="B55">
        <v>2</v>
      </c>
      <c r="C55">
        <v>0</v>
      </c>
      <c r="D55" t="s">
        <v>20</v>
      </c>
      <c r="E55" t="str">
        <f t="shared" ref="E55:G56" si="36">($D55)</f>
        <v>planned</v>
      </c>
      <c r="F55" t="str">
        <f t="shared" si="36"/>
        <v>planned</v>
      </c>
    </row>
    <row r="56" spans="1:21" x14ac:dyDescent="0.25">
      <c r="A56" s="61" t="s">
        <v>66</v>
      </c>
      <c r="B56">
        <v>2</v>
      </c>
      <c r="C56">
        <v>0</v>
      </c>
      <c r="D56" t="s">
        <v>20</v>
      </c>
      <c r="F56" t="str">
        <f t="shared" si="36"/>
        <v>planned</v>
      </c>
      <c r="G56" t="str">
        <f t="shared" si="36"/>
        <v>planned</v>
      </c>
    </row>
    <row r="57" spans="1:21" x14ac:dyDescent="0.25">
      <c r="A57" s="61" t="s">
        <v>67</v>
      </c>
      <c r="B57">
        <v>2</v>
      </c>
      <c r="C57">
        <v>0</v>
      </c>
      <c r="D57" t="s">
        <v>20</v>
      </c>
      <c r="H57" t="str">
        <f t="shared" ref="H57:M60" si="37">($D57)</f>
        <v>planned</v>
      </c>
      <c r="I57" t="str">
        <f t="shared" si="37"/>
        <v>planned</v>
      </c>
    </row>
    <row r="58" spans="1:21" x14ac:dyDescent="0.25">
      <c r="A58" t="s">
        <v>68</v>
      </c>
      <c r="B58">
        <v>1</v>
      </c>
      <c r="C58">
        <v>5</v>
      </c>
      <c r="D58" t="s">
        <v>18</v>
      </c>
      <c r="J58" t="str">
        <f t="shared" si="37"/>
        <v>complete</v>
      </c>
    </row>
    <row r="59" spans="1:21" x14ac:dyDescent="0.25">
      <c r="A59" t="s">
        <v>69</v>
      </c>
      <c r="B59">
        <v>2</v>
      </c>
      <c r="C59">
        <v>0</v>
      </c>
      <c r="D59" t="s">
        <v>20</v>
      </c>
      <c r="K59" t="str">
        <f t="shared" si="37"/>
        <v>planned</v>
      </c>
      <c r="L59" t="str">
        <f t="shared" si="37"/>
        <v>planned</v>
      </c>
    </row>
    <row r="60" spans="1:21" x14ac:dyDescent="0.25">
      <c r="A60" t="s">
        <v>70</v>
      </c>
      <c r="B60">
        <v>1</v>
      </c>
      <c r="C60">
        <v>0</v>
      </c>
      <c r="D60" t="s">
        <v>20</v>
      </c>
      <c r="M60" t="str">
        <f t="shared" si="37"/>
        <v>planned</v>
      </c>
    </row>
    <row r="61" spans="1:21" x14ac:dyDescent="0.25">
      <c r="A61" t="s">
        <v>29</v>
      </c>
      <c r="B61">
        <f>SUM(B54:B60)</f>
        <v>11</v>
      </c>
      <c r="C61">
        <f>SUM(C54:C60)</f>
        <v>5</v>
      </c>
    </row>
    <row r="62" spans="1:21" s="5" customFormat="1" x14ac:dyDescent="0.25">
      <c r="A62" s="5" t="s">
        <v>71</v>
      </c>
      <c r="B62" s="5">
        <f>SUM(B33,B45,B21,B11)</f>
        <v>180</v>
      </c>
      <c r="C62" s="5">
        <f>SUM(C11,C21,C33,C45)</f>
        <v>154.5</v>
      </c>
    </row>
    <row r="63" spans="1:21" s="5" customFormat="1" x14ac:dyDescent="0.25">
      <c r="A63" s="5" t="s">
        <v>72</v>
      </c>
      <c r="B63" s="49">
        <f>B62*100</f>
        <v>18000</v>
      </c>
      <c r="C63" s="49">
        <f>C62*100</f>
        <v>15450</v>
      </c>
      <c r="D63" s="49"/>
    </row>
  </sheetData>
  <conditionalFormatting sqref="D3:D10">
    <cfRule type="cellIs" dxfId="38" priority="240" operator="equal">
      <formula>$F$1</formula>
    </cfRule>
    <cfRule type="cellIs" dxfId="37" priority="239" operator="equal">
      <formula>$G$1</formula>
    </cfRule>
    <cfRule type="cellIs" dxfId="36" priority="238" operator="equal">
      <formula>$H$1</formula>
    </cfRule>
  </conditionalFormatting>
  <conditionalFormatting sqref="D13:D20">
    <cfRule type="cellIs" dxfId="35" priority="117" operator="equal">
      <formula>$F$1</formula>
    </cfRule>
    <cfRule type="cellIs" dxfId="34" priority="116" operator="equal">
      <formula>$G$1</formula>
    </cfRule>
    <cfRule type="cellIs" dxfId="33" priority="115" operator="equal">
      <formula>$H$1</formula>
    </cfRule>
  </conditionalFormatting>
  <conditionalFormatting sqref="D23:D32">
    <cfRule type="cellIs" dxfId="32" priority="114" operator="equal">
      <formula>$F$1</formula>
    </cfRule>
    <cfRule type="cellIs" dxfId="31" priority="113" operator="equal">
      <formula>$G$1</formula>
    </cfRule>
    <cfRule type="cellIs" dxfId="30" priority="112" operator="equal">
      <formula>$H$1</formula>
    </cfRule>
  </conditionalFormatting>
  <conditionalFormatting sqref="D35:D44">
    <cfRule type="cellIs" dxfId="29" priority="111" operator="equal">
      <formula>$F$1</formula>
    </cfRule>
    <cfRule type="cellIs" dxfId="28" priority="110" operator="equal">
      <formula>$G$1</formula>
    </cfRule>
    <cfRule type="cellIs" dxfId="27" priority="109" operator="equal">
      <formula>$H$1</formula>
    </cfRule>
  </conditionalFormatting>
  <conditionalFormatting sqref="D47:D51">
    <cfRule type="cellIs" dxfId="26" priority="108" operator="equal">
      <formula>$F$1</formula>
    </cfRule>
    <cfRule type="cellIs" dxfId="25" priority="107" operator="equal">
      <formula>$G$1</formula>
    </cfRule>
    <cfRule type="cellIs" dxfId="24" priority="106" operator="equal">
      <formula>$H$1</formula>
    </cfRule>
  </conditionalFormatting>
  <conditionalFormatting sqref="D54:D60">
    <cfRule type="cellIs" dxfId="23" priority="105" operator="equal">
      <formula>$F$1</formula>
    </cfRule>
    <cfRule type="cellIs" dxfId="22" priority="104" operator="equal">
      <formula>$G$1</formula>
    </cfRule>
    <cfRule type="cellIs" dxfId="21" priority="103" operator="equal">
      <formula>$H$1</formula>
    </cfRule>
  </conditionalFormatting>
  <conditionalFormatting sqref="E3:BR4 E5:H5 J5:BR5 E6:I6 K6:Q6 W6:BR6 Q7:R7 X7:BR7 E7:J8 R8:BR8 E9:Q9 X9:BR9 E10:AF10 AJ10:BR10 E11:BR13 E14:G14 J14:BR14 E15:BR15 E16:K16 N16:BR16 E17:BR19 E20:Z20 AB20:BR20 E21:BR27 E28:O28 Q28:T28 W28:BR28 E29:V29 AB29:BR29 E30:W30 Y30:BR30 E31:J31 L31:BR31 E32:BR35 E36:K36 N36:BR36 E37:P37 T37:BR37 E38:T38 W38:BR38 E39:G39 O39:X39 AB39:BR39 E40:AB40 AG40:BR40 E41:AD41 AI41:BR41 E42:AH42 AO42:BR42 E43:AN43 AT43:BR43 E46:BR47 E48:I48 K48:BR48 E49:O49 U49:BR49 E50:T50 W50:BR50 E51:V51 Z51:BR51 E53:BR54 E55:I55 L55:BR55 E56:BR56 E57:T57 W57:BR57 E58:BR60">
    <cfRule type="cellIs" dxfId="20" priority="242" operator="equal">
      <formula>$G$1</formula>
    </cfRule>
    <cfRule type="cellIs" dxfId="19" priority="243" operator="equal">
      <formula>$F$1</formula>
    </cfRule>
  </conditionalFormatting>
  <conditionalFormatting sqref="E3:BR4 E9:Q9 X9:BR9 E10:AF10 AJ10:BR10 Q7:R7 E5:H5 J5:BR5 E6:I6 K6:Q6 W6:BR6 X7:BR7 E7:J8 R8:BR8 E11:BR13 E14:G14 J14:BR14 E15:BR15 E16:K16 N16:BR16 E17:BR19 E20:Z20 AB20:BR20 E21:BR27 E28:O28 Q28:T28 W28:BR28 E29:V29 AB29:BR29 E30:W30 Y30:BR30 E31:J31 L31:BR31 E32:BR35 E36:K36 N36:BR36 E37:P37 T37:BR37 E38:T38 W38:BR38 E39:G39 O39:X39 AB39:BR39 E40:AB40 AG40:BR40 E41:AD41 AI41:BR41 E42:AH42 AO42:BR42 E43:AN43 AT43:BR43 E46:BR47 E48:I48 K48:BR48 E49:O49 U49:BR49 E50:T50 W50:BR50 E51:V51 Z51:BR51 E53:BR54 E55:I55 L55:BR55 E56:BR56 E57:T57 W57:BR57 E58:BR60">
    <cfRule type="cellIs" dxfId="18" priority="241" operator="equal">
      <formula>$H$1</formula>
    </cfRule>
  </conditionalFormatting>
  <conditionalFormatting sqref="F3 Q9 AG9:AI9 U10:AF10 AJ10:AM10">
    <cfRule type="cellIs" dxfId="17" priority="226" operator="equal">
      <formula>$H$1</formula>
    </cfRule>
    <cfRule type="cellIs" dxfId="16" priority="228" operator="equal">
      <formula>$F$1</formula>
    </cfRule>
    <cfRule type="cellIs" dxfId="15" priority="227" operator="equal">
      <formula>$G$1</formula>
    </cfRule>
  </conditionalFormatting>
  <conditionalFormatting sqref="G4:N4">
    <cfRule type="cellIs" dxfId="14" priority="225" operator="equal">
      <formula>$F$1</formula>
    </cfRule>
    <cfRule type="cellIs" dxfId="13" priority="224" operator="equal">
      <formula>$G$1</formula>
    </cfRule>
    <cfRule type="cellIs" dxfId="12" priority="223" operator="equal">
      <formula>$H$1</formula>
    </cfRule>
  </conditionalFormatting>
  <conditionalFormatting sqref="K8:P8">
    <cfRule type="cellIs" dxfId="11" priority="1" operator="equal">
      <formula>$H$1</formula>
    </cfRule>
    <cfRule type="cellIs" dxfId="10" priority="2" operator="equal">
      <formula>$G$1</formula>
    </cfRule>
    <cfRule type="cellIs" dxfId="9" priority="3" operator="equal">
      <formula>$F$1</formula>
    </cfRule>
  </conditionalFormatting>
  <conditionalFormatting sqref="R7">
    <cfRule type="cellIs" dxfId="8" priority="52" operator="equal">
      <formula>$H$1</formula>
    </cfRule>
    <cfRule type="cellIs" dxfId="7" priority="53" operator="equal">
      <formula>$G$1</formula>
    </cfRule>
    <cfRule type="cellIs" dxfId="6" priority="54" operator="equal">
      <formula>$F$1</formula>
    </cfRule>
  </conditionalFormatting>
  <conditionalFormatting sqref="S9:W9">
    <cfRule type="cellIs" dxfId="5" priority="38" operator="equal">
      <formula>$G$1</formula>
    </cfRule>
    <cfRule type="cellIs" dxfId="4" priority="39" operator="equal">
      <formula>$F$1</formula>
    </cfRule>
    <cfRule type="cellIs" dxfId="3" priority="37" operator="equal">
      <formula>$H$1</formula>
    </cfRule>
  </conditionalFormatting>
  <conditionalFormatting sqref="AN44:AS44">
    <cfRule type="cellIs" dxfId="2" priority="187" operator="equal">
      <formula>$H$1</formula>
    </cfRule>
    <cfRule type="cellIs" dxfId="1" priority="188" operator="equal">
      <formula>$G$1</formula>
    </cfRule>
    <cfRule type="cellIs" dxfId="0" priority="189" operator="equal">
      <formula>$F$1</formula>
    </cfRule>
  </conditionalFormatting>
  <dataValidations count="1">
    <dataValidation type="list" allowBlank="1" showInputMessage="1" showErrorMessage="1" sqref="D23:D32 D47:D51 D13:D20 D54:D60 D35:D44 S9:W9 D3:D10" xr:uid="{00000000-0002-0000-0100-000000000000}">
      <formula1>$F$1:$H$1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3"/>
  <sheetViews>
    <sheetView topLeftCell="G1" workbookViewId="0">
      <selection activeCell="R9" sqref="R9"/>
    </sheetView>
  </sheetViews>
  <sheetFormatPr defaultRowHeight="15" x14ac:dyDescent="0.25"/>
  <cols>
    <col min="3" max="3" width="9.7109375" bestFit="1" customWidth="1"/>
    <col min="8" max="11" width="9.7109375" bestFit="1" customWidth="1"/>
    <col min="12" max="12" width="11.140625" customWidth="1"/>
    <col min="13" max="13" width="10.42578125" bestFit="1" customWidth="1"/>
  </cols>
  <sheetData>
    <row r="1" spans="1:26" x14ac:dyDescent="0.25">
      <c r="B1" s="5" t="s">
        <v>73</v>
      </c>
      <c r="C1" s="58">
        <v>45314</v>
      </c>
      <c r="D1" s="58">
        <v>45328</v>
      </c>
      <c r="E1" s="58">
        <v>45328</v>
      </c>
      <c r="F1" s="58">
        <v>45328</v>
      </c>
      <c r="G1" s="58">
        <v>45329</v>
      </c>
      <c r="H1" s="58">
        <v>45362</v>
      </c>
      <c r="I1" s="58">
        <v>45373</v>
      </c>
      <c r="J1" s="58">
        <v>45376</v>
      </c>
      <c r="K1" s="58">
        <v>45378</v>
      </c>
      <c r="L1" s="58">
        <v>45387</v>
      </c>
      <c r="M1" s="58">
        <v>45392</v>
      </c>
      <c r="N1" s="5" t="s">
        <v>74</v>
      </c>
      <c r="O1" s="5" t="s">
        <v>74</v>
      </c>
      <c r="P1" s="5" t="s">
        <v>74</v>
      </c>
      <c r="Q1" s="5" t="s">
        <v>74</v>
      </c>
      <c r="R1" s="5" t="s">
        <v>74</v>
      </c>
      <c r="S1" s="5" t="s">
        <v>74</v>
      </c>
      <c r="T1" s="5" t="s">
        <v>74</v>
      </c>
      <c r="U1" s="5" t="s">
        <v>74</v>
      </c>
      <c r="V1" s="5" t="s">
        <v>74</v>
      </c>
      <c r="W1" s="5" t="s">
        <v>74</v>
      </c>
      <c r="X1" s="5" t="s">
        <v>74</v>
      </c>
      <c r="Y1" s="5" t="s">
        <v>74</v>
      </c>
      <c r="Z1" s="5" t="s">
        <v>74</v>
      </c>
    </row>
    <row r="2" spans="1:26" ht="62.25" customHeight="1" x14ac:dyDescent="0.25">
      <c r="B2" s="5" t="s">
        <v>75</v>
      </c>
      <c r="C2" s="6" t="s">
        <v>76</v>
      </c>
      <c r="D2" s="6" t="s">
        <v>77</v>
      </c>
      <c r="E2" s="6" t="s">
        <v>78</v>
      </c>
      <c r="F2" s="6" t="s">
        <v>79</v>
      </c>
      <c r="G2" s="6" t="s">
        <v>77</v>
      </c>
      <c r="H2" s="6" t="s">
        <v>77</v>
      </c>
      <c r="I2" s="6" t="s">
        <v>80</v>
      </c>
      <c r="J2" s="6" t="s">
        <v>81</v>
      </c>
      <c r="K2" s="6" t="s">
        <v>77</v>
      </c>
      <c r="L2" s="6" t="s">
        <v>82</v>
      </c>
      <c r="M2" s="6" t="s">
        <v>83</v>
      </c>
      <c r="N2" s="6" t="s">
        <v>84</v>
      </c>
      <c r="O2" s="6" t="s">
        <v>84</v>
      </c>
      <c r="P2" s="6" t="s">
        <v>84</v>
      </c>
      <c r="Q2" s="6" t="s">
        <v>84</v>
      </c>
      <c r="R2" s="6" t="s">
        <v>84</v>
      </c>
      <c r="S2" s="6" t="s">
        <v>84</v>
      </c>
      <c r="T2" s="6" t="s">
        <v>84</v>
      </c>
      <c r="U2" s="6" t="s">
        <v>84</v>
      </c>
      <c r="V2" s="6" t="s">
        <v>84</v>
      </c>
      <c r="W2" s="6" t="s">
        <v>84</v>
      </c>
      <c r="X2" s="6" t="s">
        <v>84</v>
      </c>
      <c r="Y2" s="6" t="s">
        <v>84</v>
      </c>
      <c r="Z2" s="6" t="s">
        <v>84</v>
      </c>
    </row>
    <row r="3" spans="1:26" x14ac:dyDescent="0.25">
      <c r="B3" s="5" t="s">
        <v>85</v>
      </c>
      <c r="C3" s="5">
        <v>1</v>
      </c>
      <c r="D3" s="5">
        <v>0.5</v>
      </c>
      <c r="E3" s="5">
        <v>1.25</v>
      </c>
      <c r="F3" s="5">
        <v>0.5</v>
      </c>
      <c r="G3" s="5">
        <v>0.75</v>
      </c>
      <c r="H3" s="5">
        <v>0.75</v>
      </c>
      <c r="I3" s="5">
        <v>1</v>
      </c>
      <c r="J3" s="5">
        <v>1</v>
      </c>
      <c r="K3" s="5">
        <v>2</v>
      </c>
      <c r="L3" s="5">
        <v>1</v>
      </c>
      <c r="M3" s="5">
        <v>1</v>
      </c>
      <c r="N3" s="5">
        <v>0</v>
      </c>
      <c r="O3" s="5">
        <v>0</v>
      </c>
      <c r="P3" s="5">
        <v>0</v>
      </c>
      <c r="Q3" s="5">
        <v>0</v>
      </c>
      <c r="R3" s="5">
        <v>0</v>
      </c>
      <c r="S3" s="5">
        <v>0</v>
      </c>
      <c r="T3" s="5">
        <v>0</v>
      </c>
      <c r="U3" s="5">
        <v>0</v>
      </c>
      <c r="V3" s="5">
        <v>0</v>
      </c>
      <c r="W3" s="5">
        <v>0</v>
      </c>
      <c r="X3" s="5">
        <v>0</v>
      </c>
      <c r="Y3" s="5">
        <v>0</v>
      </c>
      <c r="Z3" s="5">
        <v>0</v>
      </c>
    </row>
    <row r="4" spans="1:26" x14ac:dyDescent="0.25">
      <c r="A4" s="5" t="s">
        <v>8</v>
      </c>
      <c r="B4" s="5">
        <f t="shared" ref="B4:B9" ca="1" si="0">SUMIF(C4:Z4,A$12,C$3:X$3)</f>
        <v>3.25</v>
      </c>
      <c r="C4" s="4" t="s">
        <v>86</v>
      </c>
      <c r="D4" s="4"/>
      <c r="E4" s="4" t="s">
        <v>86</v>
      </c>
      <c r="F4" s="4"/>
      <c r="G4" s="4"/>
      <c r="H4" s="4"/>
      <c r="I4" s="4"/>
      <c r="J4" s="4"/>
      <c r="K4" s="4"/>
      <c r="L4" s="4" t="s">
        <v>86</v>
      </c>
      <c r="M4" s="4"/>
      <c r="N4" s="4" t="s">
        <v>86</v>
      </c>
      <c r="O4" s="4" t="s">
        <v>86</v>
      </c>
      <c r="P4" s="4" t="s">
        <v>86</v>
      </c>
      <c r="Q4" s="4" t="s">
        <v>86</v>
      </c>
      <c r="R4" s="4" t="s">
        <v>86</v>
      </c>
      <c r="S4" s="4" t="s">
        <v>86</v>
      </c>
      <c r="T4" s="4" t="s">
        <v>86</v>
      </c>
      <c r="U4" s="4" t="s">
        <v>86</v>
      </c>
      <c r="V4" s="4" t="s">
        <v>86</v>
      </c>
      <c r="W4" s="4" t="s">
        <v>86</v>
      </c>
      <c r="X4" s="4" t="s">
        <v>86</v>
      </c>
      <c r="Y4" s="4" t="s">
        <v>86</v>
      </c>
      <c r="Z4" s="4" t="s">
        <v>86</v>
      </c>
    </row>
    <row r="5" spans="1:26" x14ac:dyDescent="0.25">
      <c r="A5" s="5" t="s">
        <v>9</v>
      </c>
      <c r="B5" s="5">
        <f t="shared" ca="1" si="0"/>
        <v>2</v>
      </c>
      <c r="C5" s="4" t="s">
        <v>86</v>
      </c>
      <c r="D5" s="4"/>
      <c r="E5" s="4"/>
      <c r="I5" s="4"/>
      <c r="J5" s="4"/>
      <c r="K5" s="4"/>
      <c r="L5" s="4" t="s">
        <v>86</v>
      </c>
      <c r="M5" s="4"/>
      <c r="N5" s="4" t="s">
        <v>86</v>
      </c>
      <c r="O5" s="4" t="s">
        <v>86</v>
      </c>
      <c r="P5" s="4" t="s">
        <v>86</v>
      </c>
      <c r="Q5" s="4" t="s">
        <v>86</v>
      </c>
      <c r="R5" s="4" t="s">
        <v>86</v>
      </c>
      <c r="S5" s="4" t="s">
        <v>86</v>
      </c>
      <c r="T5" s="4" t="s">
        <v>86</v>
      </c>
      <c r="U5" s="4" t="s">
        <v>86</v>
      </c>
      <c r="V5" s="4" t="s">
        <v>86</v>
      </c>
      <c r="W5" s="4" t="s">
        <v>86</v>
      </c>
      <c r="X5" s="4" t="s">
        <v>86</v>
      </c>
      <c r="Y5" s="4" t="s">
        <v>86</v>
      </c>
      <c r="Z5" s="4" t="s">
        <v>86</v>
      </c>
    </row>
    <row r="6" spans="1:26" x14ac:dyDescent="0.25">
      <c r="A6" s="5" t="s">
        <v>10</v>
      </c>
      <c r="B6" s="5">
        <f t="shared" ca="1" si="0"/>
        <v>5.25</v>
      </c>
      <c r="C6" s="4" t="s">
        <v>86</v>
      </c>
      <c r="D6" s="4"/>
      <c r="E6" s="4" t="s">
        <v>86</v>
      </c>
      <c r="F6" s="4"/>
      <c r="G6" s="4"/>
      <c r="H6" s="4"/>
      <c r="I6" s="4"/>
      <c r="J6" s="4"/>
      <c r="K6" s="4" t="s">
        <v>86</v>
      </c>
      <c r="L6" s="4" t="s">
        <v>86</v>
      </c>
      <c r="M6" s="4"/>
      <c r="N6" s="4" t="s">
        <v>86</v>
      </c>
      <c r="O6" s="4" t="s">
        <v>86</v>
      </c>
      <c r="P6" s="4" t="s">
        <v>86</v>
      </c>
      <c r="Q6" s="4" t="s">
        <v>86</v>
      </c>
      <c r="R6" s="4" t="s">
        <v>86</v>
      </c>
      <c r="S6" s="4" t="s">
        <v>86</v>
      </c>
      <c r="T6" s="4" t="s">
        <v>86</v>
      </c>
      <c r="U6" s="4" t="s">
        <v>86</v>
      </c>
      <c r="V6" s="4" t="s">
        <v>86</v>
      </c>
      <c r="W6" s="4" t="s">
        <v>86</v>
      </c>
      <c r="X6" s="4" t="s">
        <v>86</v>
      </c>
      <c r="Y6" s="4" t="s">
        <v>86</v>
      </c>
      <c r="Z6" s="4" t="s">
        <v>86</v>
      </c>
    </row>
    <row r="7" spans="1:26" x14ac:dyDescent="0.25">
      <c r="A7" s="5" t="s">
        <v>11</v>
      </c>
      <c r="B7" s="5">
        <f t="shared" ca="1" si="0"/>
        <v>7.25</v>
      </c>
      <c r="C7" s="4" t="s">
        <v>86</v>
      </c>
      <c r="D7" s="4" t="s">
        <v>86</v>
      </c>
      <c r="E7" s="4" t="s">
        <v>86</v>
      </c>
      <c r="F7" s="4"/>
      <c r="G7" s="4" t="s">
        <v>86</v>
      </c>
      <c r="H7" s="4" t="s">
        <v>86</v>
      </c>
      <c r="I7" s="4" t="s">
        <v>86</v>
      </c>
      <c r="J7" s="4" t="s">
        <v>86</v>
      </c>
      <c r="K7" s="4"/>
      <c r="L7" s="4"/>
      <c r="M7" s="4" t="s">
        <v>86</v>
      </c>
      <c r="N7" s="4" t="s">
        <v>86</v>
      </c>
      <c r="O7" s="4" t="s">
        <v>86</v>
      </c>
      <c r="P7" s="4" t="s">
        <v>86</v>
      </c>
      <c r="Q7" s="4" t="s">
        <v>86</v>
      </c>
      <c r="R7" s="4" t="s">
        <v>86</v>
      </c>
      <c r="S7" s="4" t="s">
        <v>86</v>
      </c>
      <c r="T7" s="4" t="s">
        <v>86</v>
      </c>
      <c r="U7" s="4" t="s">
        <v>86</v>
      </c>
      <c r="V7" s="4" t="s">
        <v>86</v>
      </c>
      <c r="W7" s="4" t="s">
        <v>86</v>
      </c>
      <c r="X7" s="4" t="s">
        <v>86</v>
      </c>
      <c r="Y7" s="4" t="s">
        <v>86</v>
      </c>
      <c r="Z7" s="4" t="s">
        <v>86</v>
      </c>
    </row>
    <row r="8" spans="1:26" x14ac:dyDescent="0.25">
      <c r="A8" s="5" t="s">
        <v>12</v>
      </c>
      <c r="B8" s="5">
        <f t="shared" ca="1" si="0"/>
        <v>4.5</v>
      </c>
      <c r="C8" s="4" t="s">
        <v>86</v>
      </c>
      <c r="D8" s="4"/>
      <c r="E8" s="4"/>
      <c r="F8" s="4" t="s">
        <v>86</v>
      </c>
      <c r="G8" s="4"/>
      <c r="H8" s="4"/>
      <c r="I8" s="4"/>
      <c r="J8" s="4" t="s">
        <v>86</v>
      </c>
      <c r="K8" s="4"/>
      <c r="L8" s="4" t="s">
        <v>86</v>
      </c>
      <c r="M8" s="4" t="s">
        <v>86</v>
      </c>
      <c r="N8" s="4" t="s">
        <v>86</v>
      </c>
      <c r="O8" s="4" t="s">
        <v>86</v>
      </c>
      <c r="P8" s="4" t="s">
        <v>86</v>
      </c>
      <c r="Q8" s="4" t="s">
        <v>86</v>
      </c>
      <c r="R8" s="4" t="s">
        <v>86</v>
      </c>
      <c r="S8" s="4" t="s">
        <v>86</v>
      </c>
      <c r="T8" s="4" t="s">
        <v>86</v>
      </c>
      <c r="U8" s="4" t="s">
        <v>86</v>
      </c>
      <c r="V8" s="4" t="s">
        <v>86</v>
      </c>
      <c r="W8" s="4" t="s">
        <v>86</v>
      </c>
      <c r="X8" s="4" t="s">
        <v>86</v>
      </c>
      <c r="Y8" s="4" t="s">
        <v>86</v>
      </c>
      <c r="Z8" s="4" t="s">
        <v>86</v>
      </c>
    </row>
    <row r="9" spans="1:26" x14ac:dyDescent="0.25">
      <c r="A9" s="5" t="s">
        <v>13</v>
      </c>
      <c r="B9" s="5">
        <f t="shared" ca="1" si="0"/>
        <v>2.75</v>
      </c>
      <c r="C9" s="4" t="s">
        <v>86</v>
      </c>
      <c r="D9" s="4"/>
      <c r="E9" s="4" t="s">
        <v>86</v>
      </c>
      <c r="F9" s="4" t="s">
        <v>86</v>
      </c>
      <c r="G9" s="4"/>
      <c r="H9" s="4"/>
      <c r="I9" s="4"/>
      <c r="J9" s="4"/>
      <c r="K9" s="4"/>
      <c r="L9" s="4"/>
      <c r="M9" s="4"/>
      <c r="N9" s="4" t="s">
        <v>86</v>
      </c>
      <c r="O9" s="4" t="s">
        <v>86</v>
      </c>
      <c r="P9" s="4" t="s">
        <v>86</v>
      </c>
      <c r="Q9" s="4" t="s">
        <v>86</v>
      </c>
      <c r="R9" s="4" t="s">
        <v>86</v>
      </c>
      <c r="S9" s="4" t="s">
        <v>86</v>
      </c>
      <c r="T9" s="4" t="s">
        <v>86</v>
      </c>
      <c r="U9" s="4" t="s">
        <v>86</v>
      </c>
      <c r="V9" s="4" t="s">
        <v>86</v>
      </c>
      <c r="W9" s="4" t="s">
        <v>86</v>
      </c>
      <c r="X9" s="4" t="s">
        <v>86</v>
      </c>
      <c r="Y9" s="4" t="s">
        <v>86</v>
      </c>
      <c r="Z9" s="4" t="s">
        <v>86</v>
      </c>
    </row>
    <row r="10" spans="1:26" x14ac:dyDescent="0.25">
      <c r="A10" s="5" t="s">
        <v>0</v>
      </c>
      <c r="B10" s="5">
        <f ca="1">SUM(B4:B9)</f>
        <v>25</v>
      </c>
      <c r="C10" s="5">
        <f t="shared" ref="C10:J10" si="1">COUNTIF(C4:C9,"*ü*") * C3</f>
        <v>6</v>
      </c>
      <c r="D10" s="5">
        <f t="shared" si="1"/>
        <v>0.5</v>
      </c>
      <c r="E10" s="5">
        <f t="shared" si="1"/>
        <v>5</v>
      </c>
      <c r="F10" s="5">
        <f t="shared" si="1"/>
        <v>1</v>
      </c>
      <c r="G10" s="5">
        <f t="shared" si="1"/>
        <v>0.75</v>
      </c>
      <c r="H10" s="5">
        <f t="shared" si="1"/>
        <v>0.75</v>
      </c>
      <c r="I10" s="5">
        <f t="shared" si="1"/>
        <v>1</v>
      </c>
      <c r="J10" s="5">
        <f t="shared" si="1"/>
        <v>2</v>
      </c>
      <c r="K10" s="5">
        <f t="shared" ref="K10:L10" si="2">COUNTIF(K4:K9,"*ü*") * K3</f>
        <v>2</v>
      </c>
      <c r="L10" s="5">
        <f t="shared" si="2"/>
        <v>4</v>
      </c>
      <c r="M10" s="5">
        <f t="shared" ref="M10:X10" si="3">COUNTIF(M4:M9,"*ü*") * M3</f>
        <v>2</v>
      </c>
      <c r="N10" s="5">
        <f t="shared" si="3"/>
        <v>0</v>
      </c>
      <c r="O10" s="5">
        <f t="shared" si="3"/>
        <v>0</v>
      </c>
      <c r="P10" s="5">
        <f t="shared" si="3"/>
        <v>0</v>
      </c>
      <c r="Q10" s="5">
        <f t="shared" si="3"/>
        <v>0</v>
      </c>
      <c r="R10" s="5">
        <f t="shared" si="3"/>
        <v>0</v>
      </c>
      <c r="S10" s="5">
        <f t="shared" si="3"/>
        <v>0</v>
      </c>
      <c r="T10" s="5">
        <f t="shared" si="3"/>
        <v>0</v>
      </c>
      <c r="U10" s="5">
        <f t="shared" si="3"/>
        <v>0</v>
      </c>
      <c r="V10" s="5">
        <f t="shared" si="3"/>
        <v>0</v>
      </c>
      <c r="W10" s="5">
        <f t="shared" si="3"/>
        <v>0</v>
      </c>
      <c r="X10" s="5">
        <f t="shared" si="3"/>
        <v>0</v>
      </c>
      <c r="Y10" s="5">
        <f t="shared" ref="Y10:Z10" si="4">COUNTIF(Y4:Y9,"*ü*") * Y3</f>
        <v>0</v>
      </c>
      <c r="Z10" s="5">
        <f t="shared" si="4"/>
        <v>0</v>
      </c>
    </row>
    <row r="12" spans="1:26" x14ac:dyDescent="0.25">
      <c r="A12" s="4" t="s">
        <v>86</v>
      </c>
    </row>
    <row r="13" spans="1:26" x14ac:dyDescent="0.25">
      <c r="A13"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3"/>
  <sheetViews>
    <sheetView workbookViewId="0">
      <selection activeCell="AD34" sqref="AD34"/>
    </sheetView>
  </sheetViews>
  <sheetFormatPr defaultRowHeight="15" x14ac:dyDescent="0.25"/>
  <cols>
    <col min="1" max="1" width="15" customWidth="1"/>
    <col min="2" max="2" width="29.7109375" customWidth="1"/>
    <col min="3" max="3" width="14.5703125" customWidth="1"/>
    <col min="4" max="4" width="10.5703125" customWidth="1"/>
    <col min="5" max="19" width="3.7109375" customWidth="1"/>
    <col min="20" max="20" width="4" customWidth="1"/>
    <col min="21" max="21" width="3.85546875" customWidth="1"/>
    <col min="22" max="22" width="4" customWidth="1"/>
    <col min="23" max="23" width="3.7109375" customWidth="1"/>
    <col min="24" max="25" width="3.85546875" customWidth="1"/>
    <col min="26" max="26" width="4" customWidth="1"/>
    <col min="27" max="27" width="3.85546875" customWidth="1"/>
    <col min="28" max="28" width="4" customWidth="1"/>
    <col min="29" max="29" width="3.85546875" customWidth="1"/>
  </cols>
  <sheetData>
    <row r="1" spans="1:29" x14ac:dyDescent="0.25">
      <c r="A1" s="29"/>
      <c r="B1" s="30" t="s">
        <v>87</v>
      </c>
      <c r="C1" s="30" t="s">
        <v>88</v>
      </c>
      <c r="D1" s="31" t="s">
        <v>89</v>
      </c>
      <c r="E1">
        <v>1</v>
      </c>
      <c r="F1">
        <v>2</v>
      </c>
      <c r="G1">
        <v>3</v>
      </c>
      <c r="H1">
        <v>4</v>
      </c>
      <c r="I1">
        <v>5</v>
      </c>
      <c r="J1">
        <v>6</v>
      </c>
      <c r="K1">
        <v>7</v>
      </c>
      <c r="L1">
        <v>8</v>
      </c>
      <c r="M1">
        <v>9</v>
      </c>
      <c r="N1">
        <v>10</v>
      </c>
      <c r="O1">
        <v>11</v>
      </c>
      <c r="P1">
        <v>12</v>
      </c>
      <c r="Q1">
        <v>13</v>
      </c>
      <c r="R1">
        <v>14</v>
      </c>
      <c r="S1">
        <v>15</v>
      </c>
      <c r="T1">
        <v>16</v>
      </c>
      <c r="U1">
        <v>17</v>
      </c>
      <c r="V1">
        <v>18</v>
      </c>
      <c r="W1">
        <v>19</v>
      </c>
      <c r="X1">
        <v>20</v>
      </c>
      <c r="Y1">
        <v>21</v>
      </c>
      <c r="Z1">
        <v>22</v>
      </c>
      <c r="AA1">
        <v>23</v>
      </c>
      <c r="AB1">
        <v>24</v>
      </c>
      <c r="AC1">
        <v>25</v>
      </c>
    </row>
    <row r="2" spans="1:29" x14ac:dyDescent="0.25">
      <c r="A2" s="32" t="s">
        <v>8</v>
      </c>
      <c r="B2" s="33" t="s">
        <v>90</v>
      </c>
      <c r="C2">
        <v>3</v>
      </c>
      <c r="D2">
        <v>2.5</v>
      </c>
      <c r="E2" s="3"/>
      <c r="F2" s="3"/>
      <c r="G2" s="3"/>
    </row>
    <row r="3" spans="1:29" x14ac:dyDescent="0.25">
      <c r="A3" s="35"/>
      <c r="B3" s="33" t="s">
        <v>91</v>
      </c>
      <c r="C3">
        <v>6</v>
      </c>
      <c r="D3" s="34">
        <v>5</v>
      </c>
      <c r="H3" s="3"/>
      <c r="I3" s="3"/>
      <c r="J3" s="3"/>
      <c r="K3" s="3"/>
      <c r="L3" s="3"/>
      <c r="M3" s="3"/>
    </row>
    <row r="4" spans="1:29" x14ac:dyDescent="0.25">
      <c r="A4" s="35"/>
      <c r="B4" s="33" t="s">
        <v>92</v>
      </c>
      <c r="C4">
        <v>8</v>
      </c>
      <c r="D4" s="34">
        <v>7</v>
      </c>
      <c r="N4" s="3"/>
      <c r="O4" s="3"/>
      <c r="P4" s="3"/>
      <c r="Q4" s="3"/>
      <c r="R4" s="3"/>
      <c r="S4" s="3"/>
      <c r="T4" s="3"/>
      <c r="U4" s="3"/>
    </row>
    <row r="5" spans="1:29" x14ac:dyDescent="0.25">
      <c r="A5" s="35"/>
      <c r="B5" s="33" t="s">
        <v>93</v>
      </c>
      <c r="C5">
        <v>1</v>
      </c>
      <c r="D5" s="34">
        <v>0.5</v>
      </c>
      <c r="M5" s="59"/>
      <c r="V5" s="3"/>
    </row>
    <row r="6" spans="1:29" x14ac:dyDescent="0.25">
      <c r="A6" s="35"/>
      <c r="B6" s="33" t="s">
        <v>94</v>
      </c>
      <c r="C6" s="33">
        <f>SUM(C2:C5)</f>
        <v>18</v>
      </c>
      <c r="D6" s="36">
        <f>SUM(D2:D5)</f>
        <v>15</v>
      </c>
    </row>
    <row r="7" spans="1:29" x14ac:dyDescent="0.25">
      <c r="A7" s="32" t="s">
        <v>9</v>
      </c>
      <c r="B7" s="33" t="s">
        <v>90</v>
      </c>
      <c r="C7">
        <v>3</v>
      </c>
      <c r="D7" s="34">
        <v>2.5</v>
      </c>
      <c r="E7" s="3"/>
      <c r="F7" s="3"/>
      <c r="G7" s="3"/>
    </row>
    <row r="8" spans="1:29" x14ac:dyDescent="0.25">
      <c r="A8" s="35"/>
      <c r="B8" s="33" t="s">
        <v>91</v>
      </c>
      <c r="C8">
        <v>4</v>
      </c>
      <c r="D8" s="34">
        <v>4</v>
      </c>
      <c r="H8" s="3"/>
      <c r="I8" s="3"/>
      <c r="J8" s="3"/>
      <c r="K8" s="3"/>
    </row>
    <row r="9" spans="1:29" x14ac:dyDescent="0.25">
      <c r="A9" s="35"/>
      <c r="B9" s="33" t="s">
        <v>92</v>
      </c>
      <c r="C9">
        <v>8</v>
      </c>
      <c r="D9" s="34">
        <v>7</v>
      </c>
      <c r="L9" s="3"/>
      <c r="M9" s="3"/>
      <c r="N9" s="3"/>
      <c r="O9" s="3"/>
      <c r="P9" s="3"/>
      <c r="Q9" s="3"/>
      <c r="R9" s="3"/>
      <c r="S9" s="3"/>
    </row>
    <row r="10" spans="1:29" x14ac:dyDescent="0.25">
      <c r="A10" s="35"/>
      <c r="B10" s="33" t="s">
        <v>93</v>
      </c>
      <c r="C10">
        <v>1</v>
      </c>
      <c r="D10" s="34">
        <v>0.5</v>
      </c>
      <c r="J10" s="60"/>
      <c r="T10" s="3"/>
    </row>
    <row r="11" spans="1:29" x14ac:dyDescent="0.25">
      <c r="A11" s="35"/>
      <c r="B11" s="33" t="s">
        <v>94</v>
      </c>
      <c r="C11" s="33">
        <f>SUM(C7:C10)</f>
        <v>16</v>
      </c>
      <c r="D11" s="36">
        <f>SUM(D7:D10)</f>
        <v>14</v>
      </c>
    </row>
    <row r="12" spans="1:29" x14ac:dyDescent="0.25">
      <c r="A12" s="32" t="s">
        <v>10</v>
      </c>
      <c r="B12" s="33" t="s">
        <v>90</v>
      </c>
      <c r="C12">
        <v>3</v>
      </c>
      <c r="D12" s="34">
        <v>2.25</v>
      </c>
      <c r="E12" s="3"/>
      <c r="F12" s="3"/>
      <c r="G12" s="3"/>
    </row>
    <row r="13" spans="1:29" x14ac:dyDescent="0.25">
      <c r="A13" s="35"/>
      <c r="B13" s="33" t="s">
        <v>91</v>
      </c>
      <c r="C13">
        <v>4</v>
      </c>
      <c r="D13" s="34">
        <v>3</v>
      </c>
      <c r="H13" s="3"/>
      <c r="I13" s="3"/>
      <c r="J13" s="3"/>
      <c r="K13" s="3"/>
    </row>
    <row r="14" spans="1:29" x14ac:dyDescent="0.25">
      <c r="A14" s="35"/>
      <c r="B14" s="33" t="s">
        <v>92</v>
      </c>
      <c r="C14">
        <v>5</v>
      </c>
      <c r="D14" s="34">
        <v>2.5</v>
      </c>
      <c r="L14" s="3"/>
      <c r="M14" s="3"/>
      <c r="N14" s="3"/>
      <c r="O14" s="3"/>
      <c r="P14" s="3"/>
    </row>
    <row r="15" spans="1:29" x14ac:dyDescent="0.25">
      <c r="A15" s="35"/>
      <c r="B15" s="33" t="s">
        <v>93</v>
      </c>
      <c r="C15">
        <v>1</v>
      </c>
      <c r="D15" s="34">
        <v>0.5</v>
      </c>
      <c r="N15" s="60"/>
      <c r="Q15" s="3"/>
    </row>
    <row r="16" spans="1:29" x14ac:dyDescent="0.25">
      <c r="A16" s="35"/>
      <c r="B16" s="37" t="s">
        <v>94</v>
      </c>
      <c r="C16" s="33">
        <f>SUM(C12:C15)</f>
        <v>13</v>
      </c>
      <c r="D16" s="36">
        <f>SUM(D12:D15)</f>
        <v>8.25</v>
      </c>
    </row>
    <row r="17" spans="1:29" x14ac:dyDescent="0.25">
      <c r="A17" s="32" t="s">
        <v>11</v>
      </c>
      <c r="B17" s="33" t="s">
        <v>90</v>
      </c>
      <c r="C17">
        <v>4</v>
      </c>
      <c r="D17" s="34">
        <v>2.5</v>
      </c>
      <c r="E17" s="3"/>
      <c r="F17" s="3"/>
      <c r="G17" s="3"/>
      <c r="H17" s="3"/>
    </row>
    <row r="18" spans="1:29" x14ac:dyDescent="0.25">
      <c r="A18" s="35"/>
      <c r="B18" s="33" t="s">
        <v>91</v>
      </c>
      <c r="C18">
        <v>12</v>
      </c>
      <c r="D18" s="34">
        <v>15.75</v>
      </c>
      <c r="I18" s="3"/>
      <c r="J18" s="3"/>
      <c r="K18" s="3"/>
      <c r="L18" s="3"/>
      <c r="M18" s="3"/>
      <c r="N18" s="3"/>
      <c r="O18" s="3"/>
      <c r="P18" s="3"/>
      <c r="Q18" s="3"/>
      <c r="R18" s="3"/>
      <c r="S18" s="3"/>
      <c r="T18" s="3"/>
    </row>
    <row r="19" spans="1:29" x14ac:dyDescent="0.25">
      <c r="A19" s="35"/>
      <c r="B19" s="33" t="s">
        <v>92</v>
      </c>
      <c r="C19">
        <v>8</v>
      </c>
      <c r="D19" s="34">
        <v>8</v>
      </c>
      <c r="U19" s="3"/>
      <c r="V19" s="3"/>
      <c r="W19" s="3"/>
      <c r="X19" s="3"/>
      <c r="Y19" s="3"/>
      <c r="Z19" s="3"/>
      <c r="AA19" s="3"/>
      <c r="AB19" s="3"/>
    </row>
    <row r="20" spans="1:29" x14ac:dyDescent="0.25">
      <c r="A20" s="35"/>
      <c r="B20" s="33" t="s">
        <v>93</v>
      </c>
      <c r="C20">
        <v>1</v>
      </c>
      <c r="D20" s="34">
        <v>0.5</v>
      </c>
      <c r="J20" s="60"/>
      <c r="AC20" s="3"/>
    </row>
    <row r="21" spans="1:29" x14ac:dyDescent="0.25">
      <c r="A21" s="35"/>
      <c r="B21" s="37" t="s">
        <v>94</v>
      </c>
      <c r="C21" s="33">
        <f>SUM(C17:C20)</f>
        <v>25</v>
      </c>
      <c r="D21" s="36">
        <f>SUM(D17:D20)</f>
        <v>26.75</v>
      </c>
    </row>
    <row r="22" spans="1:29" x14ac:dyDescent="0.25">
      <c r="A22" s="32" t="s">
        <v>12</v>
      </c>
      <c r="B22" s="33" t="s">
        <v>90</v>
      </c>
      <c r="C22">
        <v>3</v>
      </c>
      <c r="D22" s="34">
        <v>1.5</v>
      </c>
      <c r="E22" s="3"/>
      <c r="F22" s="3"/>
      <c r="G22" s="3"/>
    </row>
    <row r="23" spans="1:29" x14ac:dyDescent="0.25">
      <c r="A23" s="35"/>
      <c r="B23" s="33" t="s">
        <v>91</v>
      </c>
      <c r="C23">
        <v>5</v>
      </c>
      <c r="D23" s="34">
        <v>4</v>
      </c>
      <c r="H23" s="3"/>
      <c r="I23" s="3"/>
      <c r="J23" s="3"/>
      <c r="K23" s="3"/>
      <c r="L23" s="3"/>
    </row>
    <row r="24" spans="1:29" x14ac:dyDescent="0.25">
      <c r="A24" s="35"/>
      <c r="B24" s="33" t="s">
        <v>92</v>
      </c>
      <c r="C24">
        <v>5</v>
      </c>
      <c r="D24" s="34">
        <v>6</v>
      </c>
      <c r="M24" s="3"/>
      <c r="N24" s="3"/>
      <c r="O24" s="3"/>
      <c r="P24" s="3"/>
      <c r="Q24" s="3"/>
    </row>
    <row r="25" spans="1:29" x14ac:dyDescent="0.25">
      <c r="A25" s="35"/>
      <c r="B25" s="33" t="s">
        <v>93</v>
      </c>
      <c r="C25">
        <v>4</v>
      </c>
      <c r="D25" s="34">
        <v>0.5</v>
      </c>
      <c r="R25" s="3"/>
      <c r="S25" s="3"/>
      <c r="T25" s="3"/>
      <c r="U25" s="44"/>
    </row>
    <row r="26" spans="1:29" x14ac:dyDescent="0.25">
      <c r="A26" s="35"/>
      <c r="B26" s="37" t="s">
        <v>94</v>
      </c>
      <c r="C26" s="33">
        <f>SUM(C22:C25)</f>
        <v>17</v>
      </c>
      <c r="D26" s="36">
        <f>SUM(D22:D25)</f>
        <v>12</v>
      </c>
    </row>
    <row r="27" spans="1:29" x14ac:dyDescent="0.25">
      <c r="A27" s="32" t="s">
        <v>13</v>
      </c>
      <c r="B27" s="33" t="s">
        <v>90</v>
      </c>
      <c r="C27">
        <v>3</v>
      </c>
      <c r="D27" s="34">
        <v>2.5</v>
      </c>
      <c r="E27" s="3"/>
      <c r="F27" s="3"/>
      <c r="G27" s="3"/>
    </row>
    <row r="28" spans="1:29" x14ac:dyDescent="0.25">
      <c r="A28" s="35"/>
      <c r="B28" s="33" t="s">
        <v>91</v>
      </c>
      <c r="C28">
        <v>2</v>
      </c>
      <c r="D28" s="34">
        <v>2</v>
      </c>
      <c r="H28" s="3"/>
      <c r="I28" s="3"/>
    </row>
    <row r="29" spans="1:29" x14ac:dyDescent="0.25">
      <c r="A29" s="35"/>
      <c r="B29" s="33" t="s">
        <v>92</v>
      </c>
      <c r="C29">
        <v>5</v>
      </c>
      <c r="D29" s="34">
        <v>0</v>
      </c>
      <c r="J29" s="3"/>
      <c r="K29" s="3"/>
      <c r="L29" s="3"/>
      <c r="M29" s="3"/>
      <c r="N29" s="3"/>
    </row>
    <row r="30" spans="1:29" x14ac:dyDescent="0.25">
      <c r="A30" s="35"/>
      <c r="B30" s="33" t="s">
        <v>93</v>
      </c>
      <c r="C30">
        <v>1</v>
      </c>
      <c r="D30" s="34">
        <v>0</v>
      </c>
      <c r="J30" s="60"/>
      <c r="O30" s="3"/>
    </row>
    <row r="31" spans="1:29" x14ac:dyDescent="0.25">
      <c r="A31" s="35"/>
      <c r="B31" s="37" t="s">
        <v>94</v>
      </c>
      <c r="C31" s="33">
        <f>SUM(C27:C30)</f>
        <v>11</v>
      </c>
      <c r="D31" s="36">
        <f>SUM(D27:D30)</f>
        <v>4.5</v>
      </c>
    </row>
    <row r="32" spans="1:29" ht="15.75" thickBot="1" x14ac:dyDescent="0.3">
      <c r="A32" s="38"/>
      <c r="B32" s="39" t="s">
        <v>0</v>
      </c>
      <c r="C32" s="40">
        <f>SUM(C6,C11,C16,C21,C26,C31)</f>
        <v>100</v>
      </c>
      <c r="D32" s="41">
        <f>SUM(D6,D11,D16,D21,D26,D31)</f>
        <v>80.5</v>
      </c>
    </row>
    <row r="33" spans="2:2" x14ac:dyDescent="0.25">
      <c r="B33" s="28" t="s">
        <v>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tabSelected="1" workbookViewId="0">
      <selection activeCell="D29" sqref="D29"/>
    </sheetView>
  </sheetViews>
  <sheetFormatPr defaultRowHeight="15" x14ac:dyDescent="0.25"/>
  <cols>
    <col min="1" max="1" width="33.7109375" customWidth="1"/>
  </cols>
  <sheetData>
    <row r="1" spans="1:7" x14ac:dyDescent="0.25">
      <c r="A1" s="5"/>
      <c r="B1" s="5" t="s">
        <v>8</v>
      </c>
      <c r="C1" s="5" t="s">
        <v>9</v>
      </c>
      <c r="D1" s="5" t="s">
        <v>10</v>
      </c>
      <c r="E1" s="5" t="s">
        <v>11</v>
      </c>
      <c r="F1" s="5" t="s">
        <v>12</v>
      </c>
      <c r="G1" s="5" t="s">
        <v>13</v>
      </c>
    </row>
    <row r="2" spans="1:7" x14ac:dyDescent="0.25">
      <c r="A2" s="5" t="s">
        <v>96</v>
      </c>
      <c r="B2">
        <v>0</v>
      </c>
      <c r="C2">
        <v>11</v>
      </c>
      <c r="D2">
        <v>0</v>
      </c>
      <c r="E2">
        <v>0</v>
      </c>
      <c r="F2">
        <v>3.5</v>
      </c>
      <c r="G2">
        <v>0</v>
      </c>
    </row>
    <row r="3" spans="1:7" x14ac:dyDescent="0.25">
      <c r="A3" s="5" t="s">
        <v>97</v>
      </c>
      <c r="B3">
        <v>0</v>
      </c>
      <c r="C3">
        <v>42</v>
      </c>
      <c r="D3">
        <v>0</v>
      </c>
      <c r="E3">
        <v>20</v>
      </c>
      <c r="F3">
        <v>6</v>
      </c>
      <c r="G3">
        <v>0</v>
      </c>
    </row>
    <row r="4" spans="1:7" x14ac:dyDescent="0.25">
      <c r="A4" s="5" t="s">
        <v>98</v>
      </c>
      <c r="B4">
        <v>0</v>
      </c>
      <c r="C4">
        <v>5</v>
      </c>
      <c r="D4">
        <v>1</v>
      </c>
      <c r="E4">
        <v>19</v>
      </c>
      <c r="F4">
        <v>0</v>
      </c>
      <c r="G4">
        <v>0</v>
      </c>
    </row>
    <row r="5" spans="1:7" x14ac:dyDescent="0.25">
      <c r="A5" s="5" t="s">
        <v>99</v>
      </c>
      <c r="B5">
        <v>0</v>
      </c>
      <c r="C5">
        <v>10</v>
      </c>
      <c r="D5">
        <v>5</v>
      </c>
      <c r="E5">
        <v>0</v>
      </c>
      <c r="F5">
        <v>0</v>
      </c>
      <c r="G5">
        <v>0</v>
      </c>
    </row>
    <row r="6" spans="1:7" x14ac:dyDescent="0.25">
      <c r="A6" s="5" t="s">
        <v>100</v>
      </c>
      <c r="B6">
        <v>0</v>
      </c>
      <c r="C6">
        <v>0</v>
      </c>
      <c r="D6">
        <v>0</v>
      </c>
      <c r="E6">
        <v>0</v>
      </c>
      <c r="F6">
        <v>0</v>
      </c>
      <c r="G6">
        <v>0</v>
      </c>
    </row>
    <row r="7" spans="1:7" x14ac:dyDescent="0.25">
      <c r="A7" s="5" t="s">
        <v>101</v>
      </c>
      <c r="B7">
        <v>0</v>
      </c>
      <c r="C7">
        <v>0</v>
      </c>
      <c r="D7">
        <v>0</v>
      </c>
      <c r="E7">
        <v>0</v>
      </c>
      <c r="F7">
        <v>0</v>
      </c>
      <c r="G7">
        <v>0</v>
      </c>
    </row>
    <row r="8" spans="1:7" x14ac:dyDescent="0.25">
      <c r="A8" s="5" t="s">
        <v>102</v>
      </c>
      <c r="B8">
        <v>0</v>
      </c>
      <c r="C8">
        <v>0</v>
      </c>
      <c r="D8">
        <v>0</v>
      </c>
      <c r="E8">
        <v>7.5</v>
      </c>
      <c r="F8">
        <v>0</v>
      </c>
      <c r="G8">
        <v>0</v>
      </c>
    </row>
    <row r="9" spans="1:7" x14ac:dyDescent="0.25">
      <c r="A9" s="5" t="s">
        <v>103</v>
      </c>
      <c r="B9">
        <v>0</v>
      </c>
      <c r="C9">
        <v>0</v>
      </c>
      <c r="D9">
        <v>0</v>
      </c>
      <c r="E9">
        <v>2</v>
      </c>
      <c r="F9">
        <v>0</v>
      </c>
      <c r="G9">
        <v>0</v>
      </c>
    </row>
    <row r="10" spans="1:7" x14ac:dyDescent="0.25">
      <c r="A10" s="5" t="s">
        <v>104</v>
      </c>
      <c r="B10">
        <v>0</v>
      </c>
      <c r="C10">
        <v>0</v>
      </c>
      <c r="D10">
        <v>0</v>
      </c>
      <c r="E10">
        <v>1.75</v>
      </c>
      <c r="F10">
        <v>0</v>
      </c>
      <c r="G10">
        <v>0</v>
      </c>
    </row>
    <row r="11" spans="1:7" x14ac:dyDescent="0.25">
      <c r="A11" s="5" t="s">
        <v>105</v>
      </c>
      <c r="B11">
        <v>0</v>
      </c>
      <c r="C11">
        <v>0</v>
      </c>
      <c r="D11">
        <v>0</v>
      </c>
      <c r="E11">
        <v>3.75</v>
      </c>
      <c r="F11">
        <v>0</v>
      </c>
      <c r="G11">
        <v>0</v>
      </c>
    </row>
    <row r="12" spans="1:7" x14ac:dyDescent="0.25">
      <c r="A12" s="5" t="s">
        <v>106</v>
      </c>
      <c r="B12">
        <v>0</v>
      </c>
      <c r="C12">
        <v>0</v>
      </c>
      <c r="D12">
        <v>0</v>
      </c>
      <c r="E12">
        <v>2</v>
      </c>
      <c r="F12">
        <v>0</v>
      </c>
      <c r="G12">
        <v>0</v>
      </c>
    </row>
    <row r="13" spans="1:7" x14ac:dyDescent="0.25">
      <c r="A13" s="5" t="s">
        <v>107</v>
      </c>
      <c r="B13">
        <v>0</v>
      </c>
      <c r="C13">
        <v>0</v>
      </c>
      <c r="D13">
        <v>0</v>
      </c>
      <c r="E13">
        <v>0</v>
      </c>
      <c r="F13">
        <v>0</v>
      </c>
      <c r="G13">
        <v>0</v>
      </c>
    </row>
    <row r="14" spans="1:7" x14ac:dyDescent="0.25">
      <c r="A14" s="5" t="s">
        <v>0</v>
      </c>
      <c r="B14" s="5">
        <f t="shared" ref="B14:G14" si="0">SUM(B2:B13)</f>
        <v>0</v>
      </c>
      <c r="C14" s="5">
        <f t="shared" si="0"/>
        <v>68</v>
      </c>
      <c r="D14" s="5">
        <f t="shared" si="0"/>
        <v>6</v>
      </c>
      <c r="E14" s="5">
        <f t="shared" si="0"/>
        <v>56</v>
      </c>
      <c r="F14" s="5">
        <f t="shared" si="0"/>
        <v>9.5</v>
      </c>
      <c r="G14" s="5">
        <f t="shared" si="0"/>
        <v>0</v>
      </c>
    </row>
    <row r="18" spans="1:7" x14ac:dyDescent="0.25">
      <c r="A18" s="5" t="s">
        <v>108</v>
      </c>
      <c r="B18" s="5" t="s">
        <v>8</v>
      </c>
      <c r="C18" s="5" t="s">
        <v>9</v>
      </c>
      <c r="D18" s="5" t="s">
        <v>10</v>
      </c>
      <c r="E18" s="5" t="s">
        <v>11</v>
      </c>
      <c r="F18" s="5" t="s">
        <v>12</v>
      </c>
      <c r="G18" s="5" t="s">
        <v>13</v>
      </c>
    </row>
    <row r="19" spans="1:7" x14ac:dyDescent="0.25">
      <c r="A19" s="5" t="s">
        <v>109</v>
      </c>
      <c r="B19">
        <v>2</v>
      </c>
      <c r="C19">
        <v>2</v>
      </c>
      <c r="D19">
        <v>2</v>
      </c>
      <c r="E19">
        <v>2</v>
      </c>
      <c r="F19">
        <v>2</v>
      </c>
      <c r="G19">
        <v>2</v>
      </c>
    </row>
    <row r="20" spans="1:7" x14ac:dyDescent="0.25">
      <c r="A20" s="5" t="s">
        <v>110</v>
      </c>
      <c r="B20">
        <v>6</v>
      </c>
      <c r="C20">
        <v>6</v>
      </c>
      <c r="D20">
        <v>6</v>
      </c>
      <c r="E20">
        <v>6</v>
      </c>
      <c r="F20">
        <v>6</v>
      </c>
      <c r="G20">
        <v>6</v>
      </c>
    </row>
    <row r="21" spans="1:7" x14ac:dyDescent="0.25">
      <c r="A21" s="5" t="s">
        <v>111</v>
      </c>
      <c r="B21">
        <v>4</v>
      </c>
      <c r="C21">
        <v>4</v>
      </c>
      <c r="D21">
        <v>4</v>
      </c>
      <c r="E21">
        <v>4</v>
      </c>
      <c r="F21">
        <v>4</v>
      </c>
      <c r="G21">
        <v>4</v>
      </c>
    </row>
    <row r="22" spans="1:7" x14ac:dyDescent="0.25">
      <c r="A22" s="5" t="s">
        <v>112</v>
      </c>
      <c r="B22">
        <v>1</v>
      </c>
      <c r="C22">
        <v>1</v>
      </c>
      <c r="D22">
        <v>1</v>
      </c>
      <c r="E22">
        <v>1</v>
      </c>
      <c r="F22">
        <v>1</v>
      </c>
      <c r="G22">
        <v>1</v>
      </c>
    </row>
    <row r="23" spans="1:7" x14ac:dyDescent="0.25">
      <c r="A23" s="5" t="s">
        <v>113</v>
      </c>
      <c r="B23">
        <v>1</v>
      </c>
      <c r="C23">
        <v>1</v>
      </c>
      <c r="D23">
        <v>1</v>
      </c>
      <c r="E23">
        <v>1</v>
      </c>
      <c r="F23">
        <v>1</v>
      </c>
      <c r="G23">
        <v>1</v>
      </c>
    </row>
    <row r="24" spans="1:7" x14ac:dyDescent="0.25">
      <c r="A24" s="5" t="s">
        <v>114</v>
      </c>
      <c r="B24">
        <v>1</v>
      </c>
      <c r="C24">
        <v>1</v>
      </c>
      <c r="D24">
        <v>1</v>
      </c>
      <c r="E24">
        <v>1</v>
      </c>
      <c r="F24">
        <v>1</v>
      </c>
      <c r="G24">
        <v>1</v>
      </c>
    </row>
    <row r="25" spans="1:7" x14ac:dyDescent="0.25">
      <c r="A25" s="5" t="s">
        <v>115</v>
      </c>
      <c r="B25">
        <v>2</v>
      </c>
      <c r="C25">
        <v>3</v>
      </c>
      <c r="D25">
        <v>3</v>
      </c>
      <c r="E25">
        <v>3</v>
      </c>
      <c r="F25">
        <v>3</v>
      </c>
      <c r="G25">
        <v>3</v>
      </c>
    </row>
    <row r="26" spans="1:7" x14ac:dyDescent="0.25">
      <c r="A26" s="5" t="s">
        <v>0</v>
      </c>
      <c r="B26" s="5">
        <f>SUM(B19:B25)</f>
        <v>17</v>
      </c>
      <c r="C26" s="5">
        <f t="shared" ref="C26:G26" si="1">SUM(C19:C25)</f>
        <v>18</v>
      </c>
      <c r="D26" s="5">
        <f t="shared" si="1"/>
        <v>18</v>
      </c>
      <c r="E26" s="5">
        <f t="shared" si="1"/>
        <v>18</v>
      </c>
      <c r="F26" s="5">
        <f t="shared" si="1"/>
        <v>18</v>
      </c>
      <c r="G26" s="5">
        <f t="shared" si="1"/>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4CBF-61D6-4A1A-B020-D6E50DA2B9D6}">
  <dimension ref="A1:T30"/>
  <sheetViews>
    <sheetView topLeftCell="A8" workbookViewId="0">
      <selection activeCell="H27" sqref="H27"/>
    </sheetView>
  </sheetViews>
  <sheetFormatPr defaultRowHeight="15" x14ac:dyDescent="0.25"/>
  <sheetData>
    <row r="1" spans="1:20" x14ac:dyDescent="0.25">
      <c r="A1" s="50"/>
      <c r="B1" s="50"/>
      <c r="C1" s="50"/>
      <c r="D1" s="50"/>
      <c r="E1" s="50"/>
      <c r="F1" s="50"/>
      <c r="G1" s="50"/>
      <c r="H1" s="50"/>
      <c r="I1" s="50"/>
      <c r="J1" s="50"/>
      <c r="K1" s="50"/>
      <c r="L1" s="50"/>
      <c r="M1" s="50"/>
      <c r="N1" s="50"/>
      <c r="O1" s="50"/>
      <c r="P1" s="50"/>
      <c r="Q1" s="50"/>
      <c r="R1" s="50"/>
      <c r="S1" s="50"/>
      <c r="T1" s="50"/>
    </row>
    <row r="2" spans="1:20" x14ac:dyDescent="0.25">
      <c r="A2" s="50"/>
      <c r="B2" s="77" t="s">
        <v>116</v>
      </c>
      <c r="C2" s="78"/>
      <c r="D2" s="79"/>
      <c r="E2" s="78" t="s">
        <v>117</v>
      </c>
      <c r="F2" s="78"/>
      <c r="G2" s="79"/>
      <c r="H2" s="78" t="s">
        <v>118</v>
      </c>
      <c r="I2" s="78"/>
      <c r="J2" s="79"/>
      <c r="K2" s="78" t="s">
        <v>119</v>
      </c>
      <c r="L2" s="78"/>
      <c r="M2" s="79"/>
      <c r="N2" s="78" t="s">
        <v>120</v>
      </c>
      <c r="O2" s="78"/>
      <c r="P2" s="79"/>
      <c r="Q2" s="78" t="s">
        <v>121</v>
      </c>
      <c r="R2" s="78"/>
      <c r="S2" s="79"/>
      <c r="T2" s="50"/>
    </row>
    <row r="3" spans="1:20" x14ac:dyDescent="0.25">
      <c r="A3" s="50"/>
      <c r="B3" s="80" t="s">
        <v>122</v>
      </c>
      <c r="C3" s="75"/>
      <c r="D3" s="76"/>
      <c r="E3" s="75" t="s">
        <v>123</v>
      </c>
      <c r="F3" s="75"/>
      <c r="G3" s="76"/>
      <c r="H3" s="75" t="s">
        <v>124</v>
      </c>
      <c r="I3" s="75"/>
      <c r="J3" s="76"/>
      <c r="K3" s="75" t="s">
        <v>125</v>
      </c>
      <c r="L3" s="75"/>
      <c r="M3" s="76"/>
      <c r="N3" s="75" t="s">
        <v>126</v>
      </c>
      <c r="O3" s="75"/>
      <c r="P3" s="76"/>
      <c r="Q3" s="75" t="s">
        <v>127</v>
      </c>
      <c r="R3" s="75"/>
      <c r="S3" s="76"/>
      <c r="T3" s="50"/>
    </row>
    <row r="4" spans="1:20" x14ac:dyDescent="0.25">
      <c r="A4" s="50"/>
      <c r="B4" s="66" t="s">
        <v>128</v>
      </c>
      <c r="C4" s="67"/>
      <c r="D4" s="68"/>
      <c r="E4" s="66" t="s">
        <v>129</v>
      </c>
      <c r="F4" s="67"/>
      <c r="G4" s="68"/>
      <c r="H4" s="66" t="s">
        <v>130</v>
      </c>
      <c r="I4" s="67"/>
      <c r="J4" s="68"/>
      <c r="K4" s="67" t="s">
        <v>131</v>
      </c>
      <c r="L4" s="67"/>
      <c r="M4" s="68"/>
      <c r="N4" s="67" t="s">
        <v>132</v>
      </c>
      <c r="O4" s="67"/>
      <c r="P4" s="68"/>
      <c r="Q4" s="84" t="s">
        <v>133</v>
      </c>
      <c r="R4" s="81"/>
      <c r="S4" s="85"/>
      <c r="T4" s="50"/>
    </row>
    <row r="5" spans="1:20" x14ac:dyDescent="0.25">
      <c r="A5" s="50"/>
      <c r="B5" s="69"/>
      <c r="C5" s="70"/>
      <c r="D5" s="71"/>
      <c r="E5" s="69"/>
      <c r="F5" s="70"/>
      <c r="G5" s="71"/>
      <c r="H5" s="69"/>
      <c r="I5" s="70"/>
      <c r="J5" s="71"/>
      <c r="K5" s="70" t="s">
        <v>134</v>
      </c>
      <c r="L5" s="70"/>
      <c r="M5" s="71"/>
      <c r="N5" s="83" t="s">
        <v>135</v>
      </c>
      <c r="O5" s="83"/>
      <c r="P5" s="83"/>
      <c r="Q5" s="86"/>
      <c r="R5" s="87"/>
      <c r="S5" s="88"/>
      <c r="T5" s="50"/>
    </row>
    <row r="6" spans="1:20" ht="15" customHeight="1" x14ac:dyDescent="0.25">
      <c r="A6" s="50"/>
      <c r="B6" s="69"/>
      <c r="C6" s="70"/>
      <c r="D6" s="71"/>
      <c r="E6" s="69"/>
      <c r="F6" s="70"/>
      <c r="G6" s="71"/>
      <c r="H6" s="69"/>
      <c r="I6" s="70"/>
      <c r="J6" s="71"/>
      <c r="K6" s="70" t="s">
        <v>136</v>
      </c>
      <c r="L6" s="70"/>
      <c r="M6" s="71"/>
      <c r="N6" s="70" t="s">
        <v>137</v>
      </c>
      <c r="O6" s="70"/>
      <c r="P6" s="71"/>
      <c r="Q6" s="86"/>
      <c r="R6" s="87"/>
      <c r="S6" s="88"/>
      <c r="T6" s="50"/>
    </row>
    <row r="7" spans="1:20" x14ac:dyDescent="0.25">
      <c r="A7" s="50"/>
      <c r="B7" s="69"/>
      <c r="C7" s="70"/>
      <c r="D7" s="71"/>
      <c r="E7" s="69"/>
      <c r="F7" s="70"/>
      <c r="G7" s="71"/>
      <c r="H7" s="69"/>
      <c r="I7" s="70"/>
      <c r="J7" s="71"/>
      <c r="K7" s="70" t="s">
        <v>138</v>
      </c>
      <c r="L7" s="70"/>
      <c r="M7" s="71"/>
      <c r="N7" s="70" t="s">
        <v>139</v>
      </c>
      <c r="O7" s="70"/>
      <c r="P7" s="71"/>
      <c r="Q7" s="86"/>
      <c r="R7" s="87"/>
      <c r="S7" s="88"/>
      <c r="T7" s="50"/>
    </row>
    <row r="8" spans="1:20" x14ac:dyDescent="0.25">
      <c r="A8" s="50"/>
      <c r="B8" s="69"/>
      <c r="C8" s="70"/>
      <c r="D8" s="71"/>
      <c r="E8" s="69"/>
      <c r="F8" s="70"/>
      <c r="G8" s="71"/>
      <c r="H8" s="69"/>
      <c r="I8" s="70"/>
      <c r="J8" s="71"/>
      <c r="K8" s="70" t="s">
        <v>140</v>
      </c>
      <c r="L8" s="70"/>
      <c r="M8" s="71"/>
      <c r="N8" s="70" t="s">
        <v>136</v>
      </c>
      <c r="O8" s="70"/>
      <c r="P8" s="71"/>
      <c r="Q8" s="86"/>
      <c r="R8" s="87"/>
      <c r="S8" s="88"/>
      <c r="T8" s="50"/>
    </row>
    <row r="9" spans="1:20" x14ac:dyDescent="0.25">
      <c r="A9" s="50"/>
      <c r="B9" s="69"/>
      <c r="C9" s="70"/>
      <c r="D9" s="71"/>
      <c r="E9" s="69"/>
      <c r="F9" s="70"/>
      <c r="G9" s="71"/>
      <c r="H9" s="69"/>
      <c r="I9" s="70"/>
      <c r="J9" s="71"/>
      <c r="K9" s="70" t="s">
        <v>141</v>
      </c>
      <c r="L9" s="70"/>
      <c r="M9" s="71"/>
      <c r="N9" s="70" t="s">
        <v>136</v>
      </c>
      <c r="O9" s="70"/>
      <c r="P9" s="71"/>
      <c r="Q9" s="86"/>
      <c r="R9" s="87"/>
      <c r="S9" s="88"/>
      <c r="T9" s="50"/>
    </row>
    <row r="10" spans="1:20" x14ac:dyDescent="0.25">
      <c r="A10" s="50"/>
      <c r="B10" s="69"/>
      <c r="C10" s="70"/>
      <c r="D10" s="71"/>
      <c r="E10" s="69"/>
      <c r="F10" s="70"/>
      <c r="G10" s="71"/>
      <c r="H10" s="69"/>
      <c r="I10" s="70"/>
      <c r="J10" s="71"/>
      <c r="K10" s="70" t="s">
        <v>136</v>
      </c>
      <c r="L10" s="70"/>
      <c r="M10" s="71"/>
      <c r="N10" s="70" t="s">
        <v>136</v>
      </c>
      <c r="O10" s="70"/>
      <c r="P10" s="71"/>
      <c r="Q10" s="86"/>
      <c r="R10" s="87"/>
      <c r="S10" s="88"/>
      <c r="T10" s="50"/>
    </row>
    <row r="11" spans="1:20" x14ac:dyDescent="0.25">
      <c r="A11" s="50"/>
      <c r="B11" s="69"/>
      <c r="C11" s="70"/>
      <c r="D11" s="71"/>
      <c r="E11" s="69"/>
      <c r="F11" s="70"/>
      <c r="G11" s="71"/>
      <c r="H11" s="69"/>
      <c r="I11" s="70"/>
      <c r="J11" s="71"/>
      <c r="K11" s="70" t="s">
        <v>136</v>
      </c>
      <c r="L11" s="70"/>
      <c r="M11" s="71"/>
      <c r="N11" s="70" t="s">
        <v>136</v>
      </c>
      <c r="O11" s="70"/>
      <c r="P11" s="71"/>
      <c r="Q11" s="86"/>
      <c r="R11" s="87"/>
      <c r="S11" s="88"/>
      <c r="T11" s="50"/>
    </row>
    <row r="12" spans="1:20" x14ac:dyDescent="0.25">
      <c r="A12" s="50"/>
      <c r="B12" s="69"/>
      <c r="C12" s="70"/>
      <c r="D12" s="71"/>
      <c r="E12" s="69"/>
      <c r="F12" s="70"/>
      <c r="G12" s="71"/>
      <c r="H12" s="69"/>
      <c r="I12" s="70"/>
      <c r="J12" s="71"/>
      <c r="K12" s="70" t="s">
        <v>136</v>
      </c>
      <c r="L12" s="70"/>
      <c r="M12" s="71"/>
      <c r="N12" s="70" t="s">
        <v>136</v>
      </c>
      <c r="O12" s="70"/>
      <c r="P12" s="71"/>
      <c r="Q12" s="86"/>
      <c r="R12" s="87"/>
      <c r="S12" s="88"/>
      <c r="T12" s="50"/>
    </row>
    <row r="13" spans="1:20" x14ac:dyDescent="0.25">
      <c r="A13" s="50"/>
      <c r="B13" s="69"/>
      <c r="C13" s="70"/>
      <c r="D13" s="71"/>
      <c r="E13" s="69"/>
      <c r="F13" s="70"/>
      <c r="G13" s="71"/>
      <c r="H13" s="69"/>
      <c r="I13" s="70"/>
      <c r="J13" s="71"/>
      <c r="K13" s="70" t="s">
        <v>136</v>
      </c>
      <c r="L13" s="70"/>
      <c r="M13" s="71"/>
      <c r="N13" s="70" t="s">
        <v>136</v>
      </c>
      <c r="O13" s="70"/>
      <c r="P13" s="71"/>
      <c r="Q13" s="86"/>
      <c r="R13" s="87"/>
      <c r="S13" s="88"/>
      <c r="T13" s="50"/>
    </row>
    <row r="14" spans="1:20" x14ac:dyDescent="0.25">
      <c r="A14" s="50"/>
      <c r="B14" s="72"/>
      <c r="C14" s="73"/>
      <c r="D14" s="74"/>
      <c r="E14" s="72"/>
      <c r="F14" s="73"/>
      <c r="G14" s="74"/>
      <c r="H14" s="72"/>
      <c r="I14" s="73"/>
      <c r="J14" s="74"/>
      <c r="K14" s="73" t="s">
        <v>136</v>
      </c>
      <c r="L14" s="73"/>
      <c r="M14" s="74"/>
      <c r="N14" s="73" t="s">
        <v>136</v>
      </c>
      <c r="O14" s="73"/>
      <c r="P14" s="74"/>
      <c r="Q14" s="89"/>
      <c r="R14" s="90"/>
      <c r="S14" s="91"/>
      <c r="T14" s="50"/>
    </row>
    <row r="15" spans="1:20" x14ac:dyDescent="0.25">
      <c r="A15" s="50"/>
      <c r="B15" s="80" t="s">
        <v>142</v>
      </c>
      <c r="C15" s="75"/>
      <c r="D15" s="76"/>
      <c r="E15" s="75" t="s">
        <v>142</v>
      </c>
      <c r="F15" s="75"/>
      <c r="G15" s="76"/>
      <c r="H15" s="75" t="s">
        <v>142</v>
      </c>
      <c r="I15" s="75"/>
      <c r="J15" s="76"/>
      <c r="K15" s="75" t="s">
        <v>143</v>
      </c>
      <c r="L15" s="75"/>
      <c r="M15" s="76"/>
      <c r="N15" s="75" t="s">
        <v>142</v>
      </c>
      <c r="O15" s="75"/>
      <c r="P15" s="76"/>
      <c r="Q15" s="75" t="s">
        <v>142</v>
      </c>
      <c r="R15" s="75"/>
      <c r="S15" s="76"/>
      <c r="T15" s="50"/>
    </row>
    <row r="16" spans="1:20" x14ac:dyDescent="0.25">
      <c r="A16" s="50"/>
      <c r="B16" s="81" t="s">
        <v>144</v>
      </c>
      <c r="C16" s="81"/>
      <c r="D16" s="81"/>
      <c r="E16" s="81"/>
      <c r="F16" s="81"/>
      <c r="G16" s="81"/>
      <c r="H16" s="81"/>
      <c r="I16" s="81"/>
      <c r="J16" s="81"/>
      <c r="K16" s="50"/>
      <c r="L16" s="50"/>
      <c r="M16" s="50"/>
      <c r="N16" s="50"/>
      <c r="O16" s="50"/>
      <c r="P16" s="50"/>
      <c r="Q16" s="50"/>
      <c r="R16" s="50"/>
      <c r="S16" s="50"/>
      <c r="T16" s="50"/>
    </row>
    <row r="17" spans="1:20" x14ac:dyDescent="0.25">
      <c r="A17" s="50"/>
      <c r="B17" s="50"/>
      <c r="C17" s="50"/>
      <c r="D17" s="50"/>
      <c r="E17" s="50"/>
      <c r="F17" s="50"/>
      <c r="G17" s="50"/>
      <c r="H17" s="50"/>
      <c r="I17" s="50"/>
      <c r="J17" s="50"/>
      <c r="K17" s="50"/>
      <c r="L17" s="50"/>
      <c r="M17" s="50"/>
      <c r="N17" s="50"/>
      <c r="O17" s="50"/>
      <c r="P17" s="50"/>
      <c r="Q17" s="50"/>
      <c r="R17" s="50"/>
      <c r="S17" s="50"/>
      <c r="T17" s="50"/>
    </row>
    <row r="18" spans="1:20" x14ac:dyDescent="0.25">
      <c r="A18" s="50"/>
      <c r="B18" s="50"/>
      <c r="C18" s="50"/>
      <c r="D18" s="50"/>
      <c r="E18" s="50"/>
      <c r="F18" s="50"/>
      <c r="G18" s="50"/>
      <c r="H18" s="50"/>
      <c r="I18" s="50"/>
      <c r="J18" s="50"/>
      <c r="K18" s="50"/>
      <c r="L18" s="50"/>
      <c r="M18" s="50"/>
      <c r="N18" s="50"/>
      <c r="O18" s="50"/>
      <c r="P18" s="50"/>
      <c r="Q18" s="50"/>
      <c r="R18" s="50"/>
      <c r="S18" s="50"/>
      <c r="T18" s="50"/>
    </row>
    <row r="19" spans="1:20" x14ac:dyDescent="0.25">
      <c r="A19" s="50"/>
      <c r="B19" s="82" t="s">
        <v>145</v>
      </c>
      <c r="C19" s="82"/>
      <c r="D19" s="82"/>
      <c r="E19" s="82"/>
      <c r="F19" s="82"/>
      <c r="G19" s="82"/>
      <c r="H19" s="82"/>
      <c r="I19" s="82"/>
      <c r="J19" s="50"/>
      <c r="K19" s="50"/>
      <c r="L19" s="50"/>
      <c r="M19" s="50"/>
      <c r="N19" s="50"/>
      <c r="O19" s="50"/>
      <c r="P19" s="50"/>
      <c r="Q19" s="50"/>
      <c r="R19" s="50"/>
      <c r="S19" s="50"/>
      <c r="T19" s="50"/>
    </row>
    <row r="20" spans="1:20" x14ac:dyDescent="0.25">
      <c r="A20" s="50"/>
      <c r="B20" s="50"/>
      <c r="C20" s="52" t="s">
        <v>136</v>
      </c>
      <c r="D20" s="53" t="s">
        <v>136</v>
      </c>
      <c r="E20" s="53" t="s">
        <v>136</v>
      </c>
      <c r="F20" s="53" t="s">
        <v>136</v>
      </c>
      <c r="G20" s="53" t="s">
        <v>136</v>
      </c>
      <c r="H20" s="53" t="s">
        <v>136</v>
      </c>
      <c r="I20" s="50"/>
      <c r="J20" s="50"/>
      <c r="K20" s="50"/>
      <c r="L20" s="50"/>
      <c r="M20" s="50"/>
      <c r="N20" s="50"/>
      <c r="O20" s="50"/>
      <c r="P20" s="50"/>
      <c r="Q20" s="50"/>
      <c r="R20" s="50"/>
    </row>
    <row r="21" spans="1:20" x14ac:dyDescent="0.25">
      <c r="A21" s="50"/>
      <c r="B21" s="51"/>
      <c r="C21" s="54" t="s">
        <v>8</v>
      </c>
      <c r="D21" s="55" t="s">
        <v>9</v>
      </c>
      <c r="E21" s="55" t="s">
        <v>10</v>
      </c>
      <c r="F21" s="55" t="s">
        <v>11</v>
      </c>
      <c r="G21" s="55" t="s">
        <v>12</v>
      </c>
      <c r="H21" s="55" t="s">
        <v>13</v>
      </c>
      <c r="I21" s="50"/>
      <c r="J21" s="50" t="s">
        <v>146</v>
      </c>
      <c r="K21" s="50"/>
      <c r="L21" s="50"/>
      <c r="M21" s="50"/>
      <c r="N21" s="50"/>
      <c r="O21" s="50"/>
      <c r="P21" s="50"/>
      <c r="Q21" s="50"/>
      <c r="R21" s="50"/>
    </row>
    <row r="22" spans="1:20" x14ac:dyDescent="0.25">
      <c r="A22" s="50"/>
      <c r="B22" s="56" t="s">
        <v>147</v>
      </c>
      <c r="C22" s="57" t="s">
        <v>86</v>
      </c>
      <c r="D22" s="57" t="s">
        <v>86</v>
      </c>
      <c r="E22" s="57" t="s">
        <v>86</v>
      </c>
      <c r="F22" s="57" t="s">
        <v>86</v>
      </c>
      <c r="G22" s="57" t="s">
        <v>86</v>
      </c>
      <c r="H22" s="57" t="s">
        <v>86</v>
      </c>
      <c r="I22" s="50"/>
      <c r="J22" s="50" t="s">
        <v>148</v>
      </c>
      <c r="K22" s="57"/>
      <c r="L22" s="57" t="s">
        <v>86</v>
      </c>
      <c r="M22" s="50"/>
      <c r="N22" s="50"/>
      <c r="O22" s="50"/>
      <c r="P22" s="50"/>
      <c r="Q22" s="50"/>
      <c r="R22" s="50"/>
    </row>
    <row r="23" spans="1:20" x14ac:dyDescent="0.25">
      <c r="A23" s="50"/>
      <c r="B23" s="54" t="s">
        <v>149</v>
      </c>
      <c r="C23" s="57" t="s">
        <v>86</v>
      </c>
      <c r="D23" s="57" t="s">
        <v>86</v>
      </c>
      <c r="E23" s="57" t="s">
        <v>86</v>
      </c>
      <c r="F23" s="57" t="s">
        <v>86</v>
      </c>
      <c r="G23" s="57" t="s">
        <v>86</v>
      </c>
      <c r="H23" s="57" t="s">
        <v>136</v>
      </c>
      <c r="I23" s="50"/>
      <c r="J23" s="50" t="s">
        <v>150</v>
      </c>
      <c r="K23" s="50"/>
      <c r="L23" s="50" t="s">
        <v>151</v>
      </c>
      <c r="M23" s="50"/>
      <c r="N23" s="50"/>
      <c r="O23" s="50"/>
      <c r="P23" s="50"/>
      <c r="Q23" s="50"/>
      <c r="R23" s="50"/>
    </row>
    <row r="24" spans="1:20" x14ac:dyDescent="0.25">
      <c r="A24" s="50"/>
      <c r="B24" s="54" t="s">
        <v>152</v>
      </c>
      <c r="C24" s="57" t="s">
        <v>86</v>
      </c>
      <c r="D24" s="57" t="s">
        <v>86</v>
      </c>
      <c r="E24" s="57" t="s">
        <v>86</v>
      </c>
      <c r="F24" s="57" t="s">
        <v>86</v>
      </c>
      <c r="G24" s="57" t="s">
        <v>86</v>
      </c>
      <c r="H24" s="57" t="s">
        <v>136</v>
      </c>
      <c r="I24" s="50"/>
      <c r="J24" s="50"/>
      <c r="K24" s="50"/>
      <c r="L24" s="50"/>
      <c r="M24" s="50"/>
      <c r="N24" s="50"/>
      <c r="O24" s="50"/>
      <c r="P24" s="50"/>
      <c r="Q24" s="50"/>
      <c r="R24" s="50"/>
    </row>
    <row r="25" spans="1:20" x14ac:dyDescent="0.25">
      <c r="A25" s="50"/>
      <c r="B25" s="54" t="s">
        <v>153</v>
      </c>
      <c r="C25" s="57" t="s">
        <v>86</v>
      </c>
      <c r="D25" s="57" t="s">
        <v>86</v>
      </c>
      <c r="E25" s="57" t="s">
        <v>86</v>
      </c>
      <c r="F25" s="57" t="s">
        <v>86</v>
      </c>
      <c r="G25" s="57" t="s">
        <v>86</v>
      </c>
      <c r="H25" s="57" t="s">
        <v>136</v>
      </c>
      <c r="I25" s="50"/>
      <c r="J25" s="50"/>
      <c r="K25" s="50"/>
      <c r="L25" s="50"/>
      <c r="M25" s="50"/>
      <c r="N25" s="50"/>
      <c r="O25" s="50"/>
      <c r="P25" s="50"/>
      <c r="Q25" s="50"/>
      <c r="R25" s="50"/>
    </row>
    <row r="26" spans="1:20" x14ac:dyDescent="0.25">
      <c r="A26" s="50"/>
      <c r="B26" s="54" t="s">
        <v>154</v>
      </c>
      <c r="C26" s="57" t="s">
        <v>86</v>
      </c>
      <c r="D26" s="57" t="s">
        <v>86</v>
      </c>
      <c r="E26" s="57" t="s">
        <v>86</v>
      </c>
      <c r="F26" s="57" t="s">
        <v>86</v>
      </c>
      <c r="G26" s="57" t="s">
        <v>86</v>
      </c>
      <c r="H26" s="57" t="s">
        <v>136</v>
      </c>
      <c r="I26" s="50"/>
      <c r="J26" s="50"/>
      <c r="K26" s="50"/>
      <c r="L26" s="50"/>
      <c r="M26" s="50"/>
      <c r="N26" s="50"/>
      <c r="O26" s="50"/>
      <c r="P26" s="50"/>
      <c r="Q26" s="50"/>
      <c r="R26" s="50"/>
    </row>
    <row r="27" spans="1:20" x14ac:dyDescent="0.25">
      <c r="A27" s="50"/>
      <c r="B27" s="54" t="s">
        <v>155</v>
      </c>
      <c r="C27" s="57" t="s">
        <v>86</v>
      </c>
      <c r="D27" s="57" t="s">
        <v>86</v>
      </c>
      <c r="E27" s="57" t="s">
        <v>86</v>
      </c>
      <c r="F27" s="57" t="s">
        <v>86</v>
      </c>
      <c r="G27" s="57" t="s">
        <v>86</v>
      </c>
      <c r="H27" s="57" t="s">
        <v>86</v>
      </c>
      <c r="I27" s="50"/>
      <c r="J27" s="50"/>
      <c r="K27" s="50"/>
      <c r="L27" s="50"/>
      <c r="M27" s="50"/>
      <c r="N27" s="50"/>
      <c r="O27" s="50"/>
      <c r="P27" s="50"/>
      <c r="Q27" s="50"/>
      <c r="R27" s="50"/>
    </row>
    <row r="29" spans="1:20" x14ac:dyDescent="0.25">
      <c r="B29" s="50"/>
    </row>
    <row r="30" spans="1:20" x14ac:dyDescent="0.25">
      <c r="B30" s="50"/>
    </row>
  </sheetData>
  <mergeCells count="46">
    <mergeCell ref="Q15:S15"/>
    <mergeCell ref="Q4:S14"/>
    <mergeCell ref="K6:M6"/>
    <mergeCell ref="N6:P6"/>
    <mergeCell ref="K7:M7"/>
    <mergeCell ref="N7:P7"/>
    <mergeCell ref="K8:M8"/>
    <mergeCell ref="N8:P8"/>
    <mergeCell ref="K9:M9"/>
    <mergeCell ref="N9:P9"/>
    <mergeCell ref="K10:M10"/>
    <mergeCell ref="N10:P10"/>
    <mergeCell ref="K11:M11"/>
    <mergeCell ref="N11:P11"/>
    <mergeCell ref="B16:J16"/>
    <mergeCell ref="B19:I19"/>
    <mergeCell ref="K13:M13"/>
    <mergeCell ref="N13:P13"/>
    <mergeCell ref="K14:M14"/>
    <mergeCell ref="N14:P14"/>
    <mergeCell ref="B15:D15"/>
    <mergeCell ref="E15:G15"/>
    <mergeCell ref="H15:J15"/>
    <mergeCell ref="K15:M15"/>
    <mergeCell ref="N15:P15"/>
    <mergeCell ref="B4:D14"/>
    <mergeCell ref="E4:G14"/>
    <mergeCell ref="N4:P4"/>
    <mergeCell ref="K5:M5"/>
    <mergeCell ref="N5:P5"/>
    <mergeCell ref="H4:J14"/>
    <mergeCell ref="K4:M4"/>
    <mergeCell ref="Q3:S3"/>
    <mergeCell ref="B2:D2"/>
    <mergeCell ref="E2:G2"/>
    <mergeCell ref="H2:J2"/>
    <mergeCell ref="K2:M2"/>
    <mergeCell ref="N2:P2"/>
    <mergeCell ref="Q2:S2"/>
    <mergeCell ref="B3:D3"/>
    <mergeCell ref="E3:G3"/>
    <mergeCell ref="H3:J3"/>
    <mergeCell ref="K3:M3"/>
    <mergeCell ref="N3:P3"/>
    <mergeCell ref="K12:M12"/>
    <mergeCell ref="N12:P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Management Summary</vt:lpstr>
      <vt:lpstr>Gantt</vt:lpstr>
      <vt:lpstr>Meetings</vt:lpstr>
      <vt:lpstr>SA</vt:lpstr>
      <vt:lpstr>Overhead</vt:lpstr>
      <vt:lpstr>Team Mate Delverables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pizza</dc:creator>
  <cp:keywords/>
  <dc:description/>
  <cp:lastModifiedBy>Plum, Andrew (plum0598@vandals.uidaho.edu)</cp:lastModifiedBy>
  <cp:revision/>
  <dcterms:created xsi:type="dcterms:W3CDTF">2018-11-06T05:29:55Z</dcterms:created>
  <dcterms:modified xsi:type="dcterms:W3CDTF">2024-04-14T17:30:12Z</dcterms:modified>
  <cp:category/>
  <cp:contentStatus/>
</cp:coreProperties>
</file>