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Программы\Для бота Егора\"/>
    </mc:Choice>
  </mc:AlternateContent>
  <xr:revisionPtr revIDLastSave="0" documentId="13_ncr:1_{2E2D103B-ACEB-4732-8B99-6DCAE4E631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Програм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2" i="2"/>
  <c r="H7" i="2"/>
  <c r="Z13" i="2" l="1"/>
  <c r="I5" i="2" s="1"/>
  <c r="Z14" i="2"/>
  <c r="I10" i="2" s="1"/>
  <c r="Z15" i="2"/>
  <c r="I15" i="2" s="1"/>
  <c r="I11" i="2"/>
  <c r="I16" i="2" l="1"/>
  <c r="H8" i="2" l="1"/>
  <c r="H18" i="2"/>
  <c r="H13" i="2"/>
  <c r="I6" i="2"/>
  <c r="I13" i="2" l="1"/>
  <c r="I8" i="2"/>
  <c r="I18" i="2"/>
  <c r="I17" i="2"/>
  <c r="I7" i="2"/>
  <c r="I12" i="2"/>
  <c r="H16" i="2"/>
  <c r="H11" i="2"/>
  <c r="H6" i="2"/>
  <c r="G18" i="2"/>
  <c r="G17" i="2"/>
  <c r="G13" i="2"/>
  <c r="G12" i="2"/>
  <c r="G8" i="2"/>
  <c r="G7" i="2"/>
  <c r="G16" i="2"/>
  <c r="J16" i="2" l="1"/>
  <c r="J15" i="2"/>
  <c r="H15" i="2"/>
  <c r="J11" i="2"/>
  <c r="G11" i="2"/>
  <c r="J10" i="2"/>
  <c r="H10" i="2"/>
  <c r="J6" i="2"/>
  <c r="G6" i="2"/>
  <c r="H5" i="2"/>
</calcChain>
</file>

<file path=xl/sharedStrings.xml><?xml version="1.0" encoding="utf-8"?>
<sst xmlns="http://schemas.openxmlformats.org/spreadsheetml/2006/main" count="59" uniqueCount="47">
  <si>
    <t>Неделя 1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</si>
  <si>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</si>
  <si>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</si>
  <si>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</si>
  <si>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</si>
  <si>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</si>
  <si>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</si>
  <si>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</si>
  <si>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 xml:space="preserve">Упражнения </t>
  </si>
  <si>
    <t xml:space="preserve">Становая тяга </t>
  </si>
  <si>
    <t xml:space="preserve">День1 </t>
  </si>
  <si>
    <t>подходы/повторы</t>
  </si>
  <si>
    <t xml:space="preserve">Вес </t>
  </si>
  <si>
    <t xml:space="preserve">Жим  лежа </t>
  </si>
  <si>
    <t xml:space="preserve">Приседания </t>
  </si>
  <si>
    <t xml:space="preserve">День2 </t>
  </si>
  <si>
    <t>Отжимания в стойке на руках</t>
  </si>
  <si>
    <t xml:space="preserve">День3 </t>
  </si>
  <si>
    <t xml:space="preserve">Выбор упражнений офп </t>
  </si>
  <si>
    <t>Горизонтальный блок</t>
  </si>
  <si>
    <t xml:space="preserve">Упражнение на пресс </t>
  </si>
  <si>
    <t>Вертикальный блок</t>
  </si>
  <si>
    <t xml:space="preserve">5пм </t>
  </si>
  <si>
    <t>Армейский жим гантелей</t>
  </si>
  <si>
    <t>Армейский жим гирь</t>
  </si>
  <si>
    <t>Армейский жим одной рукой</t>
  </si>
  <si>
    <t>Тяга штанги в наклоне</t>
  </si>
  <si>
    <t>Тяга гантели в наклоне</t>
  </si>
  <si>
    <t>Рычажная горизонтальная тяга</t>
  </si>
  <si>
    <t>Подтягивания</t>
  </si>
  <si>
    <t>Рычажная вертикальная тяга</t>
  </si>
  <si>
    <t xml:space="preserve">Кликни чтобы выбрать неделю </t>
  </si>
  <si>
    <t xml:space="preserve">Бицепс + Трицепс </t>
  </si>
  <si>
    <t xml:space="preserve">Выбери вертикальный жим </t>
  </si>
  <si>
    <t xml:space="preserve">Выбери горизонтальную тягу </t>
  </si>
  <si>
    <t xml:space="preserve">Выбери вертикальную тягу </t>
  </si>
  <si>
    <t xml:space="preserve">Вертикальный жим штанги </t>
  </si>
  <si>
    <t>В этой графе вы можете выбрать упражнения офп:</t>
  </si>
  <si>
    <t>Так же, с помощью стрелки, переключайтесь между тренировочными неделями.</t>
  </si>
  <si>
    <r>
      <rPr>
        <sz val="18"/>
        <color theme="1"/>
        <rFont val="Arial Black"/>
        <family val="2"/>
        <charset val="204"/>
      </rPr>
      <t>Программа представляет из себя классический американский линейный цикл.</t>
    </r>
    <r>
      <rPr>
        <sz val="11"/>
        <color theme="1"/>
        <rFont val="Arial Black"/>
        <family val="2"/>
        <charset val="204"/>
      </rPr>
      <t xml:space="preserve"> </t>
    </r>
  </si>
  <si>
    <t>Для того, что бы запустить ее, введите свои актуальные пятиповторные максимумы в соответствующие окна:</t>
  </si>
  <si>
    <t>Очень важно протестировать их, а не угадать!</t>
  </si>
  <si>
    <t xml:space="preserve">Выбор варианта программы </t>
  </si>
  <si>
    <t>Обычный</t>
  </si>
  <si>
    <t>Вы так же можете регулировать сложность программы. Для начинающих, скорее всего "обычного" варианта будет достаточно. Но на свой страх и риск, можете испытать более тяжелый вариант программы.</t>
  </si>
  <si>
    <t>Утяжеленный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</si>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</sst>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204"/>
    </font>
    <font>
      <sz val="18"/>
      <color theme="0"/>
      <name val="Arial Black"/>
      <family val="2"/>
      <charset val="204"/>
    </font>
    <font>
      <b/>
      <sz val="11"/>
      <color theme="1"/>
      <name val="Arial Black"/>
      <family val="2"/>
      <charset val="204"/>
    </font>
    <font>
      <sz val="11"/>
      <color theme="0"/>
      <name val="Calibri"/>
      <family val="2"/>
      <scheme val="minor"/>
    </font>
    <font>
      <sz val="12"/>
      <color theme="0"/>
      <name val="Arial"/>
      <family val="2"/>
      <charset val="204"/>
    </font>
    <font>
      <sz val="18"/>
      <color theme="1"/>
      <name val="Arial Black"/>
      <family val="2"/>
      <charset val="204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9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21" xfId="0" applyBorder="1"/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/>
    <xf numFmtId="0" fontId="4" fillId="0" borderId="0" xfId="0" applyFont="1"/>
    <xf numFmtId="0" fontId="5" fillId="0" borderId="0" xfId="0" applyFont="1"/>
    <xf numFmtId="0" fontId="1" fillId="0" borderId="0" xfId="0" applyFont="1"/>
    <xf numFmtId="2" fontId="5" fillId="0" borderId="0" xfId="0" applyNumberFormat="1" applyFont="1"/>
    <xf numFmtId="0" fontId="5" fillId="0" borderId="0" xfId="0" applyFont="1" applyFill="1" applyBorder="1" applyAlignment="1">
      <alignment vertical="center"/>
    </xf>
    <xf numFmtId="0" fontId="7" fillId="0" borderId="0" xfId="0" applyFont="1"/>
    <xf numFmtId="0" fontId="1" fillId="0" borderId="7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left"/>
      <protection hidden="1"/>
    </xf>
    <xf numFmtId="0" fontId="1" fillId="4" borderId="9" xfId="0" applyFont="1" applyFill="1" applyBorder="1" applyAlignment="1" applyProtection="1">
      <alignment vertical="center"/>
      <protection hidden="1"/>
    </xf>
    <xf numFmtId="0" fontId="1" fillId="4" borderId="9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Protection="1">
      <protection hidden="1"/>
    </xf>
    <xf numFmtId="0" fontId="1" fillId="2" borderId="13" xfId="0" applyFont="1" applyFill="1" applyBorder="1" applyAlignment="1" applyProtection="1">
      <alignment horizontal="left"/>
      <protection hidden="1"/>
    </xf>
    <xf numFmtId="0" fontId="1" fillId="2" borderId="14" xfId="0" applyFont="1" applyFill="1" applyBorder="1" applyAlignment="1" applyProtection="1">
      <alignment horizontal="center"/>
      <protection hidden="1"/>
    </xf>
    <xf numFmtId="164" fontId="1" fillId="2" borderId="14" xfId="0" applyNumberFormat="1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5" borderId="13" xfId="0" applyFont="1" applyFill="1" applyBorder="1" applyAlignment="1" applyProtection="1">
      <alignment horizontal="left"/>
      <protection hidden="1"/>
    </xf>
    <xf numFmtId="0" fontId="1" fillId="5" borderId="14" xfId="0" applyFont="1" applyFill="1" applyBorder="1" applyAlignment="1" applyProtection="1">
      <alignment horizontal="center" vertical="center"/>
      <protection hidden="1"/>
    </xf>
    <xf numFmtId="0" fontId="1" fillId="5" borderId="18" xfId="0" applyFont="1" applyFill="1" applyBorder="1" applyProtection="1">
      <protection hidden="1"/>
    </xf>
    <xf numFmtId="0" fontId="1" fillId="5" borderId="19" xfId="0" applyFont="1" applyFill="1" applyBorder="1" applyAlignment="1" applyProtection="1">
      <alignment horizontal="center"/>
      <protection hidden="1"/>
    </xf>
    <xf numFmtId="0" fontId="1" fillId="4" borderId="22" xfId="0" applyFont="1" applyFill="1" applyBorder="1" applyAlignment="1" applyProtection="1">
      <alignment horizontal="left"/>
      <protection hidden="1"/>
    </xf>
    <xf numFmtId="0" fontId="1" fillId="4" borderId="23" xfId="0" applyFont="1" applyFill="1" applyBorder="1" applyAlignment="1" applyProtection="1">
      <alignment horizontal="center" vertical="center"/>
      <protection hidden="1"/>
    </xf>
    <xf numFmtId="0" fontId="1" fillId="4" borderId="23" xfId="0" applyFont="1" applyFill="1" applyBorder="1" applyProtection="1">
      <protection hidden="1"/>
    </xf>
    <xf numFmtId="0" fontId="1" fillId="4" borderId="24" xfId="0" applyFont="1" applyFill="1" applyBorder="1" applyAlignment="1" applyProtection="1">
      <alignment horizontal="center"/>
      <protection hidden="1"/>
    </xf>
    <xf numFmtId="0" fontId="1" fillId="2" borderId="27" xfId="0" applyFont="1" applyFill="1" applyBorder="1" applyAlignment="1" applyProtection="1">
      <alignment horizontal="left"/>
      <protection hidden="1"/>
    </xf>
    <xf numFmtId="0" fontId="1" fillId="5" borderId="27" xfId="0" applyFont="1" applyFill="1" applyBorder="1" applyAlignment="1" applyProtection="1">
      <alignment vertical="center"/>
      <protection hidden="1"/>
    </xf>
    <xf numFmtId="0" fontId="1" fillId="5" borderId="32" xfId="0" applyFont="1" applyFill="1" applyBorder="1" applyProtection="1">
      <protection hidden="1"/>
    </xf>
    <xf numFmtId="0" fontId="1" fillId="5" borderId="33" xfId="0" applyFont="1" applyFill="1" applyBorder="1" applyAlignment="1" applyProtection="1">
      <alignment horizontal="center"/>
      <protection hidden="1"/>
    </xf>
    <xf numFmtId="0" fontId="1" fillId="4" borderId="9" xfId="0" applyFont="1" applyFill="1" applyBorder="1" applyProtection="1">
      <protection hidden="1"/>
    </xf>
    <xf numFmtId="0" fontId="1" fillId="4" borderId="34" xfId="0" applyFont="1" applyFill="1" applyBorder="1" applyAlignment="1" applyProtection="1">
      <alignment horizontal="center"/>
      <protection hidden="1"/>
    </xf>
    <xf numFmtId="0" fontId="1" fillId="2" borderId="35" xfId="0" applyFont="1" applyFill="1" applyBorder="1" applyAlignment="1" applyProtection="1">
      <alignment horizontal="center"/>
      <protection hidden="1"/>
    </xf>
    <xf numFmtId="0" fontId="1" fillId="5" borderId="13" xfId="0" applyFont="1" applyFill="1" applyBorder="1" applyAlignment="1" applyProtection="1">
      <alignment vertical="center"/>
      <protection hidden="1"/>
    </xf>
    <xf numFmtId="0" fontId="3" fillId="5" borderId="14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hidden="1"/>
    </xf>
    <xf numFmtId="0" fontId="1" fillId="5" borderId="17" xfId="0" applyFont="1" applyFill="1" applyBorder="1" applyAlignment="1" applyProtection="1">
      <alignment horizontal="center" vertical="center"/>
      <protection hidden="1"/>
    </xf>
    <xf numFmtId="0" fontId="1" fillId="5" borderId="20" xfId="0" applyFont="1" applyFill="1" applyBorder="1" applyAlignment="1" applyProtection="1">
      <alignment horizontal="center"/>
      <protection hidden="1"/>
    </xf>
    <xf numFmtId="0" fontId="1" fillId="5" borderId="37" xfId="0" applyFont="1" applyFill="1" applyBorder="1" applyAlignment="1" applyProtection="1">
      <alignment horizontal="center"/>
      <protection hidden="1"/>
    </xf>
    <xf numFmtId="0" fontId="1" fillId="5" borderId="8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5" borderId="36" xfId="0" applyFont="1" applyFill="1" applyBorder="1" applyAlignment="1" applyProtection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47625</xdr:rowOff>
    </xdr:from>
    <xdr:to>
      <xdr:col>6</xdr:col>
      <xdr:colOff>494781</xdr:colOff>
      <xdr:row>27</xdr:row>
      <xdr:rowOff>142685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AFC87E-DDF8-4C23-B73B-D687AA8A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48125"/>
          <a:ext cx="4152381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10</xdr:col>
      <xdr:colOff>389714</xdr:colOff>
      <xdr:row>47</xdr:row>
      <xdr:rowOff>151937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3AF5200-FD82-4C6B-9383-932EA3044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15050"/>
          <a:ext cx="6485714" cy="3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104775</xdr:rowOff>
    </xdr:from>
    <xdr:to>
      <xdr:col>7</xdr:col>
      <xdr:colOff>418514</xdr:colOff>
      <xdr:row>14</xdr:row>
      <xdr:rowOff>95073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3E71BE-79FE-4462-B49E-EAEE4A733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09775"/>
          <a:ext cx="4685714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53</xdr:row>
      <xdr:rowOff>200025</xdr:rowOff>
    </xdr:from>
    <xdr:to>
      <xdr:col>7</xdr:col>
      <xdr:colOff>399473</xdr:colOff>
      <xdr:row>59</xdr:row>
      <xdr:rowOff>209370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F2B6CF0-DA49-45F7-A04A-8DF155DB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12820650"/>
          <a:ext cx="4619048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588552</xdr:colOff>
      <xdr:row>18</xdr:row>
      <xdr:rowOff>154507</xdr:rowOff>
    </xdr:from>
    <xdr:to>
      <xdr:col>9</xdr:col>
      <xdr:colOff>600075</xdr:colOff>
      <xdr:row>31</xdr:row>
      <xdr:rowOff>171449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B452BA-DE7E-4A6C-A079-1A3A5B41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427" y="4526482"/>
          <a:ext cx="5650323" cy="2579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4"/>
  <sheetViews>
    <sheetView tabSelected="1" workbookViewId="0">
      <selection activeCell="K94" sqref="K94"/>
    </sheetView>
  </sheetViews>
  <sheetFormatPr defaultColWidth="9.140625" defaultRowHeight="18.75" x14ac:dyDescent="0.4"/>
  <cols>
    <col min="1" max="16384" width="9.140625" style="11"/>
  </cols>
  <sheetData>
    <row r="2" spans="1:11" x14ac:dyDescent="0.4">
      <c r="A2" s="42" t="s">
        <v>39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4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x14ac:dyDescent="0.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6" spans="1:11" x14ac:dyDescent="0.4">
      <c r="A6" s="43" t="s">
        <v>40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x14ac:dyDescent="0.4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 x14ac:dyDescent="0.4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</row>
    <row r="10" spans="1:11" x14ac:dyDescent="0.4">
      <c r="I10" s="43" t="s">
        <v>41</v>
      </c>
      <c r="J10" s="43"/>
      <c r="K10" s="43"/>
    </row>
    <row r="11" spans="1:11" x14ac:dyDescent="0.4">
      <c r="I11" s="43"/>
      <c r="J11" s="43"/>
      <c r="K11" s="43"/>
    </row>
    <row r="12" spans="1:11" x14ac:dyDescent="0.4">
      <c r="I12" s="43"/>
      <c r="J12" s="43"/>
      <c r="K12" s="43"/>
    </row>
    <row r="13" spans="1:11" x14ac:dyDescent="0.4">
      <c r="I13" s="43"/>
      <c r="J13" s="43"/>
      <c r="K13" s="43"/>
    </row>
    <row r="20" spans="1:8" x14ac:dyDescent="0.4">
      <c r="A20" s="44" t="s">
        <v>37</v>
      </c>
      <c r="B20" s="44"/>
      <c r="C20" s="44"/>
      <c r="D20" s="44"/>
      <c r="E20" s="44"/>
      <c r="F20" s="44"/>
      <c r="G20" s="44"/>
      <c r="H20" s="44"/>
    </row>
    <row r="31" spans="1:8" x14ac:dyDescent="0.4">
      <c r="A31" s="11" t="s">
        <v>38</v>
      </c>
    </row>
    <row r="51" spans="1:11" x14ac:dyDescent="0.4">
      <c r="A51" s="42" t="s">
        <v>44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 spans="1:11" x14ac:dyDescent="0.4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spans="1:11" x14ac:dyDescent="0.4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spans="1:11" x14ac:dyDescent="0.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</sheetData>
  <mergeCells count="5">
    <mergeCell ref="A2:K4"/>
    <mergeCell ref="A6:K8"/>
    <mergeCell ref="A20:H20"/>
    <mergeCell ref="I10:K13"/>
    <mergeCell ref="A51:K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D60"/>
  <sheetViews>
    <sheetView zoomScaleNormal="100" workbookViewId="0">
      <selection activeCell="A60" sqref="A60"/>
    </sheetView>
  </sheetViews>
  <sheetFormatPr defaultRowHeight="15" x14ac:dyDescent="0.25"/>
  <cols>
    <col min="1" max="1" width="32.7109375" customWidth="1"/>
    <col min="2" max="2" width="26.28515625" customWidth="1"/>
    <col min="3" max="3" width="15.85546875" customWidth="1"/>
    <col min="4" max="4" width="9.5703125" bestFit="1" customWidth="1"/>
    <col min="7" max="7" width="44.7109375" bestFit="1" customWidth="1"/>
    <col min="8" max="8" width="20.85546875" bestFit="1" customWidth="1"/>
    <col min="9" max="9" width="9.85546875" bestFit="1" customWidth="1"/>
  </cols>
  <sheetData>
    <row r="2" spans="1:56" ht="15.75" thickBot="1" x14ac:dyDescent="0.3"/>
    <row r="3" spans="1:56" ht="27.75" thickBot="1" x14ac:dyDescent="0.45">
      <c r="A3" s="1" t="s">
        <v>8</v>
      </c>
      <c r="B3" s="2" t="s">
        <v>22</v>
      </c>
      <c r="C3" s="3"/>
      <c r="E3" s="3"/>
      <c r="G3" s="49" t="s">
        <v>0</v>
      </c>
      <c r="H3" s="50"/>
      <c r="I3" s="50"/>
      <c r="J3" s="5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6" ht="18.75" x14ac:dyDescent="0.4">
      <c r="A4" s="4" t="s">
        <v>9</v>
      </c>
      <c r="B4" s="15">
        <v>130</v>
      </c>
      <c r="C4" s="3"/>
      <c r="E4" s="3"/>
      <c r="G4" s="17" t="s">
        <v>10</v>
      </c>
      <c r="H4" s="18" t="s">
        <v>11</v>
      </c>
      <c r="I4" s="19" t="s">
        <v>12</v>
      </c>
      <c r="J4" s="20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6" ht="18.75" x14ac:dyDescent="0.4">
      <c r="A5" s="5" t="s">
        <v>13</v>
      </c>
      <c r="B5" s="16">
        <v>95</v>
      </c>
      <c r="C5" s="3"/>
      <c r="E5" s="3"/>
      <c r="G5" s="21" t="s">
        <v>9</v>
      </c>
      <c r="H5" s="22" t="str">
        <f>IF($G$3="Неделя 6","3х3",IF($G$3="Неделя 7","2х2",IF($G$3="Неделя 8","Тест","5х5")))</f>
        <v>5х5</v>
      </c>
      <c r="I5" s="23">
        <f>IF(A16= "Утяжеленный",IF($G$3="Неделя 1",MROUND(B4-Z13*3,2.5),IF($G$3="Неделя 2",MROUND(B4-Z13*2,2.5),IF($G$3="Неделя 3",MROUND(B4-Z13,2.5),IF($G$3="Неделя 4",MROUND(B4,2.5),IF($G$3="Неделя 5",MROUND(B4+Z13,2.5),IF($G$3="Неделя 6",MROUND(B4+Z13*2,2.5),IF($G$3="Неделя 7",MROUND(B4+Z13*3,2.5),IF($G$3="Неделя 8","1ПМ","")))))))),IF($G$3="Неделя 1",MROUND(B4-Z13*4,2.5),IF($G$3="Неделя 2",MROUND(B4-Z13*3,2.5),IF($G$3="Неделя 3",MROUND(B4-Z13*2,2.5),IF($G$3="Неделя 4",MROUND(B4-Z13,2.5),IF($G$3="Неделя 5",MROUND(B4,2.5),IF($G$3="Неделя 6",MROUND(B4+Z13,2.5),IF($G$3="Неделя 7",MROUND(B4+Z13*2,2.5),IF($G$3="Неделя 8","1ПМ","")))))))))</f>
        <v>115</v>
      </c>
      <c r="J5" s="24" t="s">
        <v>46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6" ht="18.75" x14ac:dyDescent="0.4">
      <c r="A6" s="5" t="s">
        <v>14</v>
      </c>
      <c r="B6" s="16">
        <v>120</v>
      </c>
      <c r="C6" s="3"/>
      <c r="E6" s="3"/>
      <c r="G6" s="21" t="str">
        <f>IF($G$3= "Неделя 8", "", "Жим  лежа")</f>
        <v>Жим  лежа</v>
      </c>
      <c r="H6" s="22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>4х6</v>
      </c>
      <c r="I6" s="23">
        <f>IF($G$3="Неделя 1",MROUND(B5*0.75,2.5),IF($G$3="Неделя 2",MROUND(B5*0.7,2.5),IF($G$3="Неделя 3",MROUND(B5*0.8,2.5),IF($G$3="Неделя 4",MROUND(B5*0.7,2.5),IF($G$3="Неделя 5",MROUND(B5*0.65,2.5),IF($G$3="Неделя 6",MROUND(B5*0.7,2.5),IF($G$3="Неделя 7",MROUND(B5*0.75,2.5),IF($G$3="Неделя 8","",""))))))))</f>
        <v>72.5</v>
      </c>
      <c r="J6" s="24" t="str">
        <f>IF(G3 = "Неделя 8", "", "л")</f>
        <v>л</v>
      </c>
      <c r="R6" s="14"/>
      <c r="S6" s="14"/>
      <c r="T6" s="14"/>
      <c r="U6" s="14"/>
      <c r="V6" s="14"/>
      <c r="W6" s="14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6" ht="19.5" thickBot="1" x14ac:dyDescent="0.45">
      <c r="E7" s="3"/>
      <c r="G7" s="25" t="str">
        <f xml:space="preserve"> IF($G$3= "Неделя 8", "",A11)</f>
        <v xml:space="preserve">Выбери вертикальную тягу </v>
      </c>
      <c r="H7" s="26" t="str">
        <f>IF($G$3="Неделя 7","2х5",IF($G$3="Неделя 8","","3х6-10"))</f>
        <v>3х6-10</v>
      </c>
      <c r="I7" s="52" t="str">
        <f>IF($G$3="Неделя 7","RPE: 6",IF($G$3="Неделя 8","","RPE: 7"))</f>
        <v>RPE: 7</v>
      </c>
      <c r="J7" s="53"/>
      <c r="R7" s="14"/>
      <c r="S7" s="14"/>
      <c r="T7" s="14"/>
      <c r="U7" s="14"/>
      <c r="V7" s="14"/>
      <c r="W7" s="14"/>
      <c r="X7" s="9"/>
      <c r="Y7" s="9"/>
      <c r="Z7" s="10" t="s">
        <v>33</v>
      </c>
      <c r="AA7" s="10" t="s">
        <v>23</v>
      </c>
      <c r="AB7" s="10" t="s">
        <v>16</v>
      </c>
      <c r="AC7" s="10" t="s">
        <v>24</v>
      </c>
      <c r="AD7" s="10" t="s">
        <v>25</v>
      </c>
      <c r="AE7" s="10" t="s">
        <v>36</v>
      </c>
      <c r="AF7" s="9"/>
      <c r="AG7" s="9"/>
      <c r="AH7" s="9"/>
      <c r="AI7" s="9"/>
      <c r="AJ7" s="9"/>
      <c r="AK7" s="9"/>
      <c r="AL7" s="9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6" ht="19.5" thickBot="1" x14ac:dyDescent="0.45">
      <c r="A8" s="7" t="s">
        <v>18</v>
      </c>
      <c r="B8" s="8"/>
      <c r="E8" s="3"/>
      <c r="G8" s="27" t="str">
        <f>IF(G3= "Неделя 8", "", A10)</f>
        <v xml:space="preserve">Упражнение на пресс </v>
      </c>
      <c r="H8" s="28" t="str">
        <f>IF($G$3="Неделя 8","","3х6-10")</f>
        <v>3х6-10</v>
      </c>
      <c r="I8" s="54" t="str">
        <f>IF($G$3="Неделя 7","RPE: 8",IF($G$3="Неделя 8","","RPE: 8"))</f>
        <v>RPE: 8</v>
      </c>
      <c r="J8" s="55"/>
      <c r="R8" s="14"/>
      <c r="S8" s="14"/>
      <c r="T8" s="14"/>
      <c r="U8" s="14"/>
      <c r="V8" s="14"/>
      <c r="W8" s="14"/>
      <c r="X8" s="9"/>
      <c r="Y8" s="10"/>
      <c r="Z8" s="9"/>
      <c r="AA8" s="9"/>
      <c r="AB8" s="9"/>
      <c r="AC8" s="10"/>
      <c r="AD8" s="10"/>
      <c r="AE8" s="10"/>
      <c r="AF8" s="9"/>
      <c r="AG8" s="9"/>
      <c r="AH8" s="9"/>
      <c r="AI8" s="9"/>
      <c r="AJ8" s="9"/>
      <c r="AK8" s="9"/>
      <c r="AL8" s="9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6" ht="18.75" x14ac:dyDescent="0.4">
      <c r="A9" s="45" t="s">
        <v>34</v>
      </c>
      <c r="B9" s="46"/>
      <c r="E9" s="3"/>
      <c r="F9" s="6"/>
      <c r="G9" s="29" t="s">
        <v>15</v>
      </c>
      <c r="H9" s="30" t="s">
        <v>11</v>
      </c>
      <c r="I9" s="31" t="s">
        <v>12</v>
      </c>
      <c r="J9" s="32"/>
      <c r="R9" s="14"/>
      <c r="S9" s="14"/>
      <c r="T9" s="14"/>
      <c r="U9" s="14"/>
      <c r="V9" s="14"/>
      <c r="W9" s="14"/>
      <c r="X9" s="9"/>
      <c r="Y9" s="10"/>
      <c r="Z9" s="10" t="s">
        <v>34</v>
      </c>
      <c r="AA9" s="10" t="s">
        <v>26</v>
      </c>
      <c r="AB9" s="10" t="s">
        <v>19</v>
      </c>
      <c r="AC9" s="10" t="s">
        <v>27</v>
      </c>
      <c r="AD9" s="10" t="s">
        <v>28</v>
      </c>
      <c r="AE9" s="10"/>
      <c r="AF9" s="9"/>
      <c r="AG9" s="9"/>
      <c r="AH9" s="9"/>
      <c r="AI9" s="9"/>
      <c r="AJ9" s="9"/>
      <c r="AK9" s="9"/>
      <c r="AL9" s="9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6" ht="18.75" x14ac:dyDescent="0.4">
      <c r="A10" s="45" t="s">
        <v>20</v>
      </c>
      <c r="B10" s="46"/>
      <c r="E10" s="3"/>
      <c r="F10" s="6"/>
      <c r="G10" s="33" t="s">
        <v>13</v>
      </c>
      <c r="H10" s="22" t="str">
        <f>IF($G$3="Неделя 6","3х3",IF($G$3="Неделя 7","2х2",IF($G$3="Неделя 8","Тест ","5х5")))</f>
        <v>5х5</v>
      </c>
      <c r="I10" s="22">
        <f>IF(A16= "Утяжеленный",IF($G$3="Неделя 1",MAX(2.5,MROUND(B5-Z14*3,2.5)),IF($G$3="Неделя 2",MAX(2.5,MROUND(B5-Z14*2,2.5)),IF($G$3="Неделя 3",MAX(2.5,MROUND(B5-Z14,2.5)),IF($G$3="Неделя 4",MAX(2.5,MROUND(B5,2.5)),IF($G$3="Неделя 5",MAX(2.5,MROUND(B5+Z14,2.5)),IF($G$3="Неделя 6",MAX(2.5,MROUND(B5+Z14*2,2.5)),IF($G$3="Неделя 7",MAX(2.5,MROUND(B5+Z14*3,2.5)),IF($G$3="Неделя 8","1ПМ","")))))))),IF($G$3="Неделя 1",MAX(2.5,MROUND(B5-Z14*4,2.5)),IF($G$3="Неделя 2",MAX(2.5,MROUND(B5-Z14*3,2.5)),IF($G$3="Неделя 3",MAX(2.5,MROUND(B5-Z14*2,2.5)),IF($G$3="Неделя 4",MAX(2.5,MROUND(B5-Z14,2.5)),IF($G$3="Неделя 5",MAX(2.5,MROUND(B5,2.5)),IF($G$3="Неделя 6",MAX(2.5,MROUND(B5+Z14,2.5)),IF($G$3="Неделя 7",MAX(2.5,MROUND(B5+Z14*2,2.5)),IF($G$3="Неделя 8","1ПМ","")))))))))</f>
        <v>85</v>
      </c>
      <c r="J10" s="24" t="str">
        <f>IF(G3 = "Неделя 8", "", "т")</f>
        <v>т</v>
      </c>
      <c r="R10" s="14"/>
      <c r="S10" s="14"/>
      <c r="T10" s="14"/>
      <c r="U10" s="14"/>
      <c r="V10" s="14"/>
      <c r="W10" s="14"/>
      <c r="X10" s="9"/>
      <c r="Y10" s="10"/>
      <c r="Z10" s="9"/>
      <c r="AA10" s="9"/>
      <c r="AB10" s="10"/>
      <c r="AC10" s="10"/>
      <c r="AD10" s="10"/>
      <c r="AE10" s="10"/>
      <c r="AF10" s="9"/>
      <c r="AG10" s="9"/>
      <c r="AH10" s="9"/>
      <c r="AI10" s="9"/>
      <c r="AJ10" s="9"/>
      <c r="AK10" s="9"/>
      <c r="AL10" s="9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6" ht="18.75" x14ac:dyDescent="0.4">
      <c r="A11" s="45" t="s">
        <v>35</v>
      </c>
      <c r="B11" s="46"/>
      <c r="E11" s="3"/>
      <c r="F11" s="6"/>
      <c r="G11" s="33" t="str">
        <f>IF($G$3= "Неделя 8", "", "Приседания")</f>
        <v>Приседания</v>
      </c>
      <c r="H11" s="22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>4х6</v>
      </c>
      <c r="I11" s="22">
        <f>IF($G$3="Неделя 1",MROUND(B6*0.75,2.5),IF($G$3="Неделя 2",MROUND(B6*0.7,2.5),IF($G$3="Неделя 3",MROUND(B6*0.8,2.5),IF($G$3="Неделя 4",MROUND(B6*0.7,2.5),IF($G$3="Неделя 5",MROUND(B6*0.65,2.5),IF($G$3="Неделя 6",MROUND(B6*0.7,2.5),IF($G$3="Неделя 7",MROUND(B6*0.75,2.5),IF($G$3="Неделя 8","",""))))))))</f>
        <v>90</v>
      </c>
      <c r="J11" s="24" t="str">
        <f>IF(G3 = "Неделя 8", "", "л")</f>
        <v>л</v>
      </c>
      <c r="R11" s="14"/>
      <c r="S11" s="14"/>
      <c r="T11" s="14"/>
      <c r="U11" s="14"/>
      <c r="V11" s="14"/>
      <c r="W11" s="14"/>
      <c r="X11" s="9"/>
      <c r="Y11" s="10"/>
      <c r="Z11" s="10" t="s">
        <v>35</v>
      </c>
      <c r="AA11" s="10" t="s">
        <v>29</v>
      </c>
      <c r="AB11" s="10" t="s">
        <v>21</v>
      </c>
      <c r="AC11" s="10" t="s">
        <v>30</v>
      </c>
      <c r="AD11" s="10"/>
      <c r="AE11" s="10"/>
      <c r="AF11" s="9"/>
      <c r="AG11" s="9"/>
      <c r="AH11" s="9"/>
      <c r="AI11" s="9"/>
      <c r="AJ11" s="9"/>
      <c r="AK11" s="9"/>
      <c r="AL11" s="9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6" ht="18.75" x14ac:dyDescent="0.4">
      <c r="A12" s="45" t="s">
        <v>33</v>
      </c>
      <c r="B12" s="46"/>
      <c r="E12" s="3"/>
      <c r="F12" s="6"/>
      <c r="G12" s="34" t="str">
        <f>IF($G$3="Неделя 8","",A12)</f>
        <v xml:space="preserve">Выбери вертикальный жим </v>
      </c>
      <c r="H12" s="26" t="str">
        <f>IF($G$3="Неделя 7","2х5",IF($G$3="Неделя 8","","3х6-10"))</f>
        <v>3х6-10</v>
      </c>
      <c r="I12" s="52" t="str">
        <f>IF($G$3="Неделя 7","RPE: 6",IF($G$3="Неделя 8","","RPE: 7"))</f>
        <v>RPE: 7</v>
      </c>
      <c r="J12" s="53"/>
      <c r="R12" s="14"/>
      <c r="S12" s="14"/>
      <c r="T12" s="14"/>
      <c r="U12" s="14"/>
      <c r="V12" s="14"/>
      <c r="W12" s="14"/>
      <c r="X12" s="9"/>
      <c r="Y12" s="10"/>
      <c r="Z12" s="9"/>
      <c r="AA12" s="9"/>
      <c r="AB12" s="10"/>
      <c r="AC12" s="10"/>
      <c r="AD12" s="10"/>
      <c r="AE12" s="10"/>
      <c r="AF12" s="9"/>
      <c r="AG12" s="9"/>
      <c r="AH12" s="9"/>
      <c r="AI12" s="9"/>
      <c r="AJ12" s="9"/>
      <c r="AK12" s="9"/>
      <c r="AL12" s="9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6" ht="19.5" thickBot="1" x14ac:dyDescent="0.45">
      <c r="A13" s="47" t="s">
        <v>32</v>
      </c>
      <c r="B13" s="48"/>
      <c r="F13" s="6"/>
      <c r="G13" s="35" t="str">
        <f>IF(G3= "Неделя 8", "", A13)</f>
        <v xml:space="preserve">Бицепс + Трицепс </v>
      </c>
      <c r="H13" s="36" t="str">
        <f>IF($G$3="Неделя 7","2х6-10",IF($G$3="Неделя 8","","3х6-10"))</f>
        <v>3х6-10</v>
      </c>
      <c r="I13" s="54" t="str">
        <f>IF($G$3="Неделя 7","RPE: 6",IF($G$3="Неделя 8","","RPE: 8"))</f>
        <v>RPE: 8</v>
      </c>
      <c r="J13" s="55"/>
      <c r="R13" s="14"/>
      <c r="S13" s="14"/>
      <c r="T13" s="14"/>
      <c r="U13" s="14"/>
      <c r="V13" s="14"/>
      <c r="W13" s="14"/>
      <c r="X13" s="9"/>
      <c r="Y13" s="10"/>
      <c r="Z13" s="12">
        <f>IF(B4&lt;=120,2.5,(B4*(1+5/30))*0.025)</f>
        <v>3.7916666666666674</v>
      </c>
      <c r="AA13" s="10"/>
      <c r="AB13" s="10"/>
      <c r="AC13" s="10"/>
      <c r="AD13" s="10"/>
      <c r="AE13" s="10"/>
      <c r="AF13" s="9"/>
      <c r="AG13" s="9"/>
      <c r="AH13" s="9"/>
      <c r="AI13" s="9"/>
      <c r="AJ13" s="9"/>
      <c r="AK13" s="9"/>
      <c r="AL13" s="9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6" ht="19.5" thickBot="1" x14ac:dyDescent="0.45">
      <c r="G14" s="17" t="s">
        <v>17</v>
      </c>
      <c r="H14" s="19" t="s">
        <v>11</v>
      </c>
      <c r="I14" s="37" t="s">
        <v>12</v>
      </c>
      <c r="J14" s="38"/>
      <c r="R14" s="14"/>
      <c r="S14" s="14"/>
      <c r="T14" s="14"/>
      <c r="U14" s="14"/>
      <c r="V14" s="14"/>
      <c r="W14" s="14"/>
      <c r="X14" s="10"/>
      <c r="Y14" s="10"/>
      <c r="Z14" s="12">
        <f>IF(B5&lt;=120,2.5,(B5*(1+5/30))*0.025)</f>
        <v>2.5</v>
      </c>
      <c r="AA14" s="10"/>
      <c r="AB14" s="10"/>
      <c r="AC14" s="10"/>
      <c r="AD14" s="10"/>
      <c r="AE14" s="9"/>
      <c r="AF14" s="9"/>
      <c r="AG14" s="9"/>
      <c r="AH14" s="9"/>
      <c r="AI14" s="9"/>
      <c r="AJ14" s="9"/>
      <c r="AK14" s="9"/>
      <c r="AL14" s="9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6" ht="18.75" x14ac:dyDescent="0.4">
      <c r="A15" s="56" t="s">
        <v>42</v>
      </c>
      <c r="B15" s="57"/>
      <c r="G15" s="21" t="s">
        <v>14</v>
      </c>
      <c r="H15" s="22" t="str">
        <f>IF($G$3="Неделя 6","3х3",IF($G$3="Неделя 7","2х2",IF($G$3="Неделя 8","Тест ","5х5")))</f>
        <v>5х5</v>
      </c>
      <c r="I15" s="22">
        <f>IF(A16= "Утяжеленный",IF($G$3="Неделя 1",MROUND(B6-Z15*3,2.5),IF($G$3="Неделя 2",MROUND(B6-Z15*2,2.5),IF($G$3="Неделя 3",MROUND(B6-Z15,2.5),IF($G$3="Неделя 4",MROUND(B6,2.5),IF($G$3="Неделя 5",MROUND(B6+Z15,2.5),IF($G$3="Неделя 6",MROUND(B6+Z15*2,2.5),IF($G$3="Неделя 7",MROUND(B6+Z15*3,2.5),IF($G$3="Неделя 8","1ПМ","")))))))),IF($G$3="Неделя 1",MROUND(B6-Z15*4,2.5),IF($G$3="Неделя 2",MROUND(B6-Z15*3,2.5),IF($G$3="Неделя 3",MROUND(B6-Z15*2,2.5),IF($G$3="Неделя 4",MROUND(B6-Z15,2.5),IF($G$3="Неделя 5",MROUND(B6,2.5),IF($G$3="Неделя 6",MROUND(B6+Z15,2.5),IF($G$3="Неделя 7",MROUND(B6+Z15*2,2.5),IF($G$3="Неделя 8","1ПМ","")))))))))</f>
        <v>110</v>
      </c>
      <c r="J15" s="39" t="str">
        <f>IF(G3 = "Неделя 8", "", "т")</f>
        <v>т</v>
      </c>
      <c r="R15" s="14"/>
      <c r="S15" s="14"/>
      <c r="T15" s="14"/>
      <c r="U15" s="14"/>
      <c r="V15" s="14"/>
      <c r="W15" s="14"/>
      <c r="X15" s="10"/>
      <c r="Y15" s="10"/>
      <c r="Z15" s="12">
        <f>IF(B6&lt;=120,2.5,(B6*(1+5/30))*0.025)</f>
        <v>2.5</v>
      </c>
      <c r="AA15" s="10"/>
      <c r="AB15" s="10"/>
      <c r="AC15" s="10"/>
      <c r="AD15" s="10"/>
      <c r="AE15" s="9"/>
      <c r="AF15" s="9"/>
      <c r="AG15" s="9"/>
      <c r="AH15" s="9"/>
      <c r="AI15" s="9"/>
      <c r="AJ15" s="9"/>
      <c r="AK15" s="9"/>
      <c r="AL15" s="9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spans="1:56" ht="19.5" thickBot="1" x14ac:dyDescent="0.45">
      <c r="A16" s="58" t="s">
        <v>43</v>
      </c>
      <c r="B16" s="59"/>
      <c r="G16" s="21" t="str">
        <f>IF($G$3= "Неделя 8", "", "Становая тяга ")</f>
        <v xml:space="preserve">Становая тяга </v>
      </c>
      <c r="H16" s="22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>4х6</v>
      </c>
      <c r="I16" s="22">
        <f>IF($G$3="Неделя 1",MROUND(B6*0.75,2.5),IF($G$3="Неделя 2",MROUND(B6*0.7,2.5),IF($G$3="Неделя 3",MROUND(B6*0.8,2.5),IF($G$3="Неделя 4",MROUND(B6*0.7,2.5),IF($G$3="Неделя 5",MROUND(B6*0.65,2.5),IF($G$3="Неделя 6",MROUND(B6*0.7,2.5),IF($G$3="Неделя 7",MROUND(B6*0.75,2.5),IF($G$3="Неделя 8","",""))))))))</f>
        <v>90</v>
      </c>
      <c r="J16" s="39" t="str">
        <f>IF(G3 = "Неделя 8", "", "л")</f>
        <v>л</v>
      </c>
      <c r="R16" s="14"/>
      <c r="S16" s="14"/>
      <c r="T16" s="14"/>
      <c r="U16" s="14"/>
      <c r="V16" s="14"/>
      <c r="W16" s="14"/>
      <c r="X16" s="10"/>
      <c r="Y16" s="10"/>
      <c r="Z16" s="10"/>
      <c r="AA16" s="10"/>
      <c r="AB16" s="10"/>
      <c r="AC16" s="10"/>
      <c r="AD16" s="10"/>
      <c r="AE16" s="9"/>
      <c r="AF16" s="9"/>
      <c r="AG16" s="9"/>
      <c r="AH16" s="9"/>
      <c r="AI16" s="9"/>
      <c r="AJ16" s="9"/>
      <c r="AK16" s="9"/>
      <c r="AL16" s="9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6:56" ht="18.75" x14ac:dyDescent="0.25">
      <c r="G17" s="40" t="str">
        <f>IF($G$3="Неделя 8","",A9)</f>
        <v xml:space="preserve">Выбери горизонтальную тягу </v>
      </c>
      <c r="H17" s="41" t="str">
        <f>IF($G$3="Неделя 7","2х5",IF($G$3="Неделя 8","","3х6-10"))</f>
        <v>3х6-10</v>
      </c>
      <c r="I17" s="52" t="str">
        <f>IF($G$3="Неделя 7","RPE: 6",IF($G$3="Неделя 8","","RPE: 7"))</f>
        <v>RPE: 7</v>
      </c>
      <c r="J17" s="60"/>
      <c r="R17" s="14"/>
      <c r="S17" s="14"/>
      <c r="T17" s="14"/>
      <c r="U17" s="14"/>
      <c r="V17" s="14"/>
      <c r="W17" s="14"/>
      <c r="X17" s="10"/>
      <c r="Y17" s="10"/>
      <c r="Z17" s="10"/>
      <c r="AA17" s="10"/>
      <c r="AB17" s="10"/>
      <c r="AC17" s="10"/>
      <c r="AD17" s="10"/>
      <c r="AE17" s="9"/>
      <c r="AF17" s="9"/>
      <c r="AG17" s="9"/>
      <c r="AH17" s="9"/>
      <c r="AI17" s="9"/>
      <c r="AJ17" s="9"/>
      <c r="AK17" s="9"/>
      <c r="AL17" s="9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6:56" ht="19.5" thickBot="1" x14ac:dyDescent="0.45">
      <c r="G18" s="27" t="str">
        <f>IF(G3= "Неделя 8", "", A10)</f>
        <v xml:space="preserve">Упражнение на пресс </v>
      </c>
      <c r="H18" s="28" t="str">
        <f>IF($G$3="Неделя 8","","3х6-10")</f>
        <v>3х6-10</v>
      </c>
      <c r="I18" s="54" t="str">
        <f>IF($G$3="Неделя 7","RPE: 8",IF($G$3="Неделя 8","","RPE: 8"))</f>
        <v>RPE: 8</v>
      </c>
      <c r="J18" s="55"/>
      <c r="R18" s="14"/>
      <c r="S18" s="14"/>
      <c r="T18" s="14"/>
      <c r="U18" s="14"/>
      <c r="V18" s="14"/>
      <c r="W18" s="14"/>
      <c r="X18" s="10"/>
      <c r="Y18" s="10"/>
      <c r="Z18" s="10"/>
      <c r="AA18" s="10"/>
      <c r="AB18" s="10"/>
      <c r="AC18" s="10"/>
      <c r="AD18" s="10"/>
      <c r="AE18" s="9"/>
      <c r="AF18" s="9"/>
      <c r="AG18" s="9"/>
      <c r="AH18" s="9"/>
      <c r="AI18" s="9"/>
      <c r="AJ18" s="9"/>
      <c r="AK18" s="9"/>
      <c r="AL18" s="9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6:56" ht="15.75" x14ac:dyDescent="0.25">
      <c r="F19" s="3"/>
      <c r="R19" s="14"/>
      <c r="S19" s="14"/>
      <c r="T19" s="14"/>
      <c r="U19" s="14"/>
      <c r="V19" s="14"/>
      <c r="W19" s="14"/>
      <c r="X19" s="10"/>
      <c r="Y19" s="10"/>
      <c r="Z19" s="10" t="s">
        <v>31</v>
      </c>
      <c r="AA19" s="9"/>
      <c r="AB19" s="9"/>
      <c r="AC19" s="9"/>
      <c r="AD19" s="9"/>
      <c r="AE19" s="9" t="s">
        <v>43</v>
      </c>
      <c r="AF19" s="9"/>
      <c r="AG19" s="9"/>
      <c r="AH19" s="9"/>
      <c r="AI19" s="9"/>
      <c r="AJ19" s="9"/>
      <c r="AK19" s="9"/>
      <c r="AL19" s="9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6:56" ht="15.75" x14ac:dyDescent="0.25">
      <c r="R20" s="14"/>
      <c r="S20" s="14"/>
      <c r="T20" s="14"/>
      <c r="U20" s="14"/>
      <c r="V20" s="14"/>
      <c r="W20" s="14"/>
      <c r="X20" s="9"/>
      <c r="Y20" s="10"/>
      <c r="Z20" s="10"/>
      <c r="AA20" s="10" t="s">
        <v>0</v>
      </c>
      <c r="AB20" s="9"/>
      <c r="AC20" s="9"/>
      <c r="AD20" s="9"/>
      <c r="AE20" s="9" t="s">
        <v>45</v>
      </c>
      <c r="AF20" s="9"/>
      <c r="AG20" s="9"/>
      <c r="AH20" s="9"/>
      <c r="AI20" s="9"/>
      <c r="AJ20" s="9"/>
      <c r="AK20" s="9"/>
      <c r="AL20" s="9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6:56" ht="15.75" x14ac:dyDescent="0.25">
      <c r="R21" s="14"/>
      <c r="S21" s="14"/>
      <c r="T21" s="14"/>
      <c r="U21" s="14"/>
      <c r="V21" s="14"/>
      <c r="W21" s="14"/>
      <c r="X21" s="9"/>
      <c r="Y21" s="10"/>
      <c r="Z21" s="10"/>
      <c r="AA21" s="10" t="s">
        <v>1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6:56" ht="15.75" x14ac:dyDescent="0.25">
      <c r="R22" s="14"/>
      <c r="S22" s="14"/>
      <c r="T22" s="14"/>
      <c r="U22" s="14"/>
      <c r="V22" s="14"/>
      <c r="W22" s="14"/>
      <c r="X22" s="9"/>
      <c r="Y22" s="10"/>
      <c r="Z22" s="10"/>
      <c r="AA22" s="13" t="s">
        <v>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6:56" ht="15.75" x14ac:dyDescent="0.25">
      <c r="R23" s="14"/>
      <c r="S23" s="14"/>
      <c r="T23" s="14"/>
      <c r="U23" s="14"/>
      <c r="V23" s="14"/>
      <c r="W23" s="14"/>
      <c r="X23" s="9"/>
      <c r="Y23" s="10"/>
      <c r="Z23" s="10"/>
      <c r="AA23" s="13" t="s">
        <v>3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6:56" ht="15.75" x14ac:dyDescent="0.25">
      <c r="R24" s="14"/>
      <c r="S24" s="14"/>
      <c r="T24" s="14"/>
      <c r="U24" s="14"/>
      <c r="V24" s="14"/>
      <c r="W24" s="14"/>
      <c r="X24" s="9"/>
      <c r="Y24" s="10"/>
      <c r="Z24" s="10"/>
      <c r="AA24" s="13" t="s">
        <v>4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6:56" ht="15.75" x14ac:dyDescent="0.25">
      <c r="R25" s="14"/>
      <c r="S25" s="14"/>
      <c r="T25" s="14"/>
      <c r="U25" s="14"/>
      <c r="V25" s="14"/>
      <c r="W25" s="14"/>
      <c r="X25" s="9"/>
      <c r="Y25" s="10"/>
      <c r="Z25" s="10"/>
      <c r="AA25" s="13" t="s">
        <v>5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6:56" ht="15.75" x14ac:dyDescent="0.25">
      <c r="R26" s="14"/>
      <c r="S26" s="14"/>
      <c r="T26" s="14"/>
      <c r="U26" s="14"/>
      <c r="V26" s="14"/>
      <c r="W26" s="14"/>
      <c r="X26" s="9"/>
      <c r="Y26" s="10"/>
      <c r="Z26" s="10"/>
      <c r="AA26" s="13" t="s">
        <v>6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6:56" ht="15.75" x14ac:dyDescent="0.25">
      <c r="R27" s="14"/>
      <c r="S27" s="14"/>
      <c r="T27" s="14"/>
      <c r="U27" s="14"/>
      <c r="V27" s="14"/>
      <c r="W27" s="14"/>
      <c r="X27" s="9"/>
      <c r="Y27" s="10"/>
      <c r="Z27" s="10"/>
      <c r="AA27" s="13" t="s">
        <v>7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6:56" x14ac:dyDescent="0.25">
      <c r="R28" s="14"/>
      <c r="S28" s="14"/>
      <c r="T28" s="14"/>
      <c r="U28" s="14"/>
      <c r="V28" s="14"/>
      <c r="W28" s="14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6:56" x14ac:dyDescent="0.25">
      <c r="R29" s="14"/>
      <c r="S29" s="14"/>
      <c r="T29" s="14"/>
      <c r="U29" s="14"/>
      <c r="V29" s="14"/>
      <c r="W29" s="14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6:56" x14ac:dyDescent="0.25">
      <c r="R30" s="14"/>
      <c r="S30" s="14"/>
      <c r="T30" s="14"/>
      <c r="U30" s="14"/>
      <c r="V30" s="14"/>
      <c r="W30" s="14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spans="6:56" x14ac:dyDescent="0.25">
      <c r="R31" s="14"/>
      <c r="S31" s="14"/>
      <c r="T31" s="14"/>
      <c r="U31" s="14"/>
      <c r="V31" s="14"/>
      <c r="W31" s="14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spans="6:56" x14ac:dyDescent="0.25">
      <c r="R32" s="14"/>
      <c r="S32" s="14"/>
      <c r="T32" s="14"/>
      <c r="U32" s="14"/>
      <c r="V32" s="14"/>
      <c r="W32" s="14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18:56" x14ac:dyDescent="0.25">
      <c r="R33" s="14"/>
      <c r="S33" s="14"/>
      <c r="T33" s="14"/>
      <c r="U33" s="14"/>
      <c r="V33" s="14"/>
      <c r="W33" s="14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</row>
    <row r="34" spans="18:56" x14ac:dyDescent="0.25">
      <c r="R34" s="14"/>
      <c r="S34" s="14"/>
      <c r="T34" s="14"/>
      <c r="U34" s="14"/>
      <c r="V34" s="14"/>
      <c r="W34" s="14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spans="18:56" x14ac:dyDescent="0.25">
      <c r="R35" s="14"/>
      <c r="S35" s="14"/>
      <c r="T35" s="14"/>
      <c r="U35" s="14"/>
      <c r="V35" s="14"/>
      <c r="W35" s="14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</row>
    <row r="36" spans="18:56" x14ac:dyDescent="0.25">
      <c r="R36" s="14"/>
      <c r="S36" s="14"/>
      <c r="T36" s="14"/>
      <c r="U36" s="14"/>
      <c r="V36" s="14"/>
      <c r="W36" s="14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</row>
    <row r="37" spans="18:56" x14ac:dyDescent="0.25"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</row>
    <row r="38" spans="18:56" x14ac:dyDescent="0.25"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</row>
    <row r="39" spans="18:56" x14ac:dyDescent="0.25"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spans="18:56" x14ac:dyDescent="0.25"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spans="18:56" x14ac:dyDescent="0.25"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</row>
    <row r="42" spans="18:56" x14ac:dyDescent="0.25"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</row>
    <row r="43" spans="18:56" x14ac:dyDescent="0.25"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</row>
    <row r="44" spans="18:56" x14ac:dyDescent="0.25"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</row>
    <row r="45" spans="18:56" x14ac:dyDescent="0.25"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</row>
    <row r="46" spans="18:56" x14ac:dyDescent="0.25"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</row>
    <row r="47" spans="18:56" x14ac:dyDescent="0.25"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</row>
    <row r="48" spans="18:56" x14ac:dyDescent="0.25"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</row>
    <row r="49" spans="18:56" x14ac:dyDescent="0.25"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</row>
    <row r="50" spans="18:56" x14ac:dyDescent="0.25"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spans="18:56" x14ac:dyDescent="0.25"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spans="18:56" x14ac:dyDescent="0.25"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8:56" x14ac:dyDescent="0.25"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8:56" x14ac:dyDescent="0.25"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8:56" x14ac:dyDescent="0.25"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8:56" x14ac:dyDescent="0.25"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8:56" x14ac:dyDescent="0.25"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8:56" x14ac:dyDescent="0.25"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8:56" x14ac:dyDescent="0.25"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8:56" x14ac:dyDescent="0.25"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</sheetData>
  <sheetProtection password="CC71" sheet="1" formatCells="0"/>
  <mergeCells count="14">
    <mergeCell ref="A15:B15"/>
    <mergeCell ref="A16:B16"/>
    <mergeCell ref="I17:J17"/>
    <mergeCell ref="I18:J18"/>
    <mergeCell ref="I12:J12"/>
    <mergeCell ref="I13:J13"/>
    <mergeCell ref="A11:B11"/>
    <mergeCell ref="A12:B12"/>
    <mergeCell ref="A13:B13"/>
    <mergeCell ref="G3:J3"/>
    <mergeCell ref="I7:J7"/>
    <mergeCell ref="I8:J8"/>
    <mergeCell ref="A9:B9"/>
    <mergeCell ref="A10:B10"/>
  </mergeCells>
  <dataValidations count="5">
    <dataValidation type="list" allowBlank="1" showInputMessage="1" showErrorMessage="1" sqref="A11" xr:uid="{00000000-0002-0000-0100-000000000000}">
      <formula1>$Z$11:$AC$11</formula1>
    </dataValidation>
    <dataValidation type="list" allowBlank="1" showInputMessage="1" showErrorMessage="1" sqref="A9" xr:uid="{00000000-0002-0000-0100-000001000000}">
      <formula1>$Z$9:$AD$9</formula1>
    </dataValidation>
    <dataValidation type="list" allowBlank="1" showInputMessage="1" showErrorMessage="1" sqref="G3" xr:uid="{00000000-0002-0000-0100-000002000000}">
      <formula1>$AA$19:$AA$27</formula1>
    </dataValidation>
    <dataValidation type="list" allowBlank="1" showInputMessage="1" showErrorMessage="1" sqref="A12:B12" xr:uid="{00000000-0002-0000-0100-000003000000}">
      <formula1>$Z$7:$AE$7</formula1>
    </dataValidation>
    <dataValidation type="list" allowBlank="1" showInputMessage="1" showErrorMessage="1" sqref="A16:B16" xr:uid="{00000000-0002-0000-0100-000004000000}">
      <formula1>$AE$19:$AE$20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Программа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2024-11-03T14:24:36Z</dcterms:modified>
</cp:coreProperties>
</file>