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STEM Statistics and Mathematics Courses\STEM Virtual Training\Week_1\Assignments-20250912T155723Z-1-001\Assignments\Assignment 1\"/>
    </mc:Choice>
  </mc:AlternateContent>
  <xr:revisionPtr revIDLastSave="0" documentId="13_ncr:1_{A6C4B641-22C6-4731-B95E-AB9BDC263588}" xr6:coauthVersionLast="47" xr6:coauthVersionMax="47" xr10:uidLastSave="{00000000-0000-0000-0000-000000000000}"/>
  <bookViews>
    <workbookView xWindow="-90" yWindow="-90" windowWidth="19380" windowHeight="10260" tabRatio="682" firstSheet="1" activeTab="5" xr2:uid="{00000000-000D-0000-FFFF-FFFF00000000}"/>
  </bookViews>
  <sheets>
    <sheet name="Employee_Data" sheetId="1" r:id="rId1"/>
    <sheet name="Variable_Types" sheetId="2" r:id="rId2"/>
    <sheet name="Descriptive Statistics" sheetId="3" r:id="rId3"/>
    <sheet name="Categorical Summary" sheetId="4" r:id="rId4"/>
    <sheet name="Charts" sheetId="6" r:id="rId5"/>
    <sheet name="Data Insights" sheetId="7" r:id="rId6"/>
  </sheet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H22" i="4"/>
  <c r="H21" i="4"/>
  <c r="H20" i="4"/>
  <c r="H19" i="4"/>
  <c r="H18" i="4"/>
  <c r="H15" i="4"/>
  <c r="H14" i="4"/>
  <c r="H10" i="4"/>
  <c r="H9" i="4"/>
  <c r="G17" i="3"/>
  <c r="E17" i="3"/>
  <c r="D17" i="3"/>
  <c r="G16" i="3"/>
  <c r="E16" i="3"/>
  <c r="D16" i="3"/>
  <c r="G9" i="3" a="1"/>
  <c r="G9" i="3" s="1"/>
  <c r="D7" i="3"/>
  <c r="E9" i="3" a="1"/>
  <c r="E9" i="3" s="1"/>
  <c r="G8" i="3"/>
  <c r="E7" i="3"/>
  <c r="G7" i="3"/>
  <c r="E8" i="3"/>
  <c r="D9" i="3" a="1"/>
  <c r="D9" i="3" s="1"/>
  <c r="D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<sst xmlns="http://schemas.openxmlformats.org/spreadsheetml/2006/main" count="585" uniqueCount="159">
  <si>
    <t>Employee_ID</t>
  </si>
  <si>
    <t>Department</t>
  </si>
  <si>
    <t>Gender</t>
  </si>
  <si>
    <t>Education_Level</t>
  </si>
  <si>
    <t>Years_of_Experience</t>
  </si>
  <si>
    <t>Training_Hours</t>
  </si>
  <si>
    <t>Performance_Score</t>
  </si>
  <si>
    <t>Remote_Work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</si>
  <si>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</si>
  <si>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</si>
  <si>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</si>
  <si>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</si>
  <si>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</si>
  <si>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</si>
  <si>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</si>
  <si>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</si>
  <si>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</si>
  <si>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</si>
  <si>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</si>
  <si>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</si>
  <si>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</si>
  <si>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</si>
  <si>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</si>
  <si>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</si>
  <si>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</si>
  <si>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</si>
  <si>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</si>
  <si>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</si>
  <si>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</si>
  <si>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</si>
  <si>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</si>
  <si>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</si>
  <si>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</si>
  <si>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</si>
  <si>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</si>
  <si>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</si>
  <si>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</si>
  <si>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</si>
  <si>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</si>
  <si>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</si>
  <si>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</si>
  <si>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</si>
  <si>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</si>
  <si>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</si>
  <si>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</si>
  <si>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</si>
  <si>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</si>
  <si>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</si>
  <si>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</si>
  <si>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</si>
  <si>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</si>
  <si>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</si>
  <si>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</si>
  <si>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</si>
  <si>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</si>
  <si>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</si>
  <si>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</si>
  <si>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</si>
  <si>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</si>
  <si>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</si>
  <si>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</si>
  <si>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</si>
  <si>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</si>
  <si>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</si>
  <si>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</si>
  <si>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</si>
  <si>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</si>
  <si>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</si>
  <si>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</si>
  <si>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</si>
  <si>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</si>
  <si>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</si>
  <si>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</si>
  <si>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</si>
  <si>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</si>
  <si>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</si>
  <si>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</si>
  <si>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</si>
  <si>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</si>
  <si>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</si>
  <si>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</si>
  <si>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</si>
  <si>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</si>
  <si>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</si>
  <si>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</si>
  <si>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</si>
  <si>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</si>
  <si>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</si>
  <si>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</si>
  <si>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</si>
  <si>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</si>
  <si>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</si>
  <si>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</si>
  <si>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</si>
  <si>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</si>
  <si>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</si>
  <si>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</si>
  <si>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</si>
  <si>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</si>
  <si>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</si>
  <si>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</si>
  <si>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</si>
  <si>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</si>
  <si>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</si>
  <si>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</si>
  <si>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</si>
  <si>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</si>
  <si>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</si>
  <si>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Finance</t>
  </si>
  <si>
    <t>Marketing</t>
  </si>
  <si>
    <t>IT</t>
  </si>
  <si>
    <t>HR</t>
  </si>
  <si>
    <t>Sales</t>
  </si>
  <si>
    <t>Female</t>
  </si>
  <si>
    <t>Male</t>
  </si>
  <si>
    <t>Bachelor</t>
  </si>
  <si>
    <t>Master</t>
  </si>
  <si>
    <t>High School</t>
  </si>
  <si>
    <t>PhD</t>
  </si>
  <si>
    <t>No</t>
  </si>
  <si>
    <t>Yes</t>
  </si>
  <si>
    <t>Employee Data Variable Categorization</t>
  </si>
  <si>
    <t>COLUMNS</t>
  </si>
  <si>
    <t>DATA TYPES</t>
  </si>
  <si>
    <t>Unique Identifier</t>
  </si>
  <si>
    <t>Categorical</t>
  </si>
  <si>
    <t>Numerical</t>
  </si>
  <si>
    <t>INPUTS</t>
  </si>
  <si>
    <t>Unique Employee Identifers</t>
  </si>
  <si>
    <t>Sales, HR, IT, Finance, Marketing</t>
  </si>
  <si>
    <t>Female, Male</t>
  </si>
  <si>
    <t>High School, Bachelor, Master, Ph.D</t>
  </si>
  <si>
    <t>0 - 29</t>
  </si>
  <si>
    <t>0 - 59</t>
  </si>
  <si>
    <t>40 - 99</t>
  </si>
  <si>
    <t>Yes/No</t>
  </si>
  <si>
    <t>Descriptive Statistics Of Numerical Variables</t>
  </si>
  <si>
    <t>MEAN(AVERAGE)</t>
  </si>
  <si>
    <t>MEDIAN(MIDDLE VALUE)</t>
  </si>
  <si>
    <t>MODE</t>
  </si>
  <si>
    <t>MINIMUM</t>
  </si>
  <si>
    <t>MAXIMUM</t>
  </si>
  <si>
    <t>COUNT OF TOTAL NUMBER OF EMPLOYEES:</t>
  </si>
  <si>
    <t>COUNT OF EMPLOYEES BY GENDER</t>
  </si>
  <si>
    <t>COUNT BY NUMBER OF EMPLOYEES WORKING REMOTING AND ON-SITE</t>
  </si>
  <si>
    <t xml:space="preserve"> COUNT OF DEPARTMENT EMPLOYEES</t>
  </si>
  <si>
    <t>Department with Highest Employees:</t>
  </si>
  <si>
    <t>Finance Department</t>
  </si>
  <si>
    <t>Row Labels</t>
  </si>
  <si>
    <t>Grand Total</t>
  </si>
  <si>
    <t>Count of Department</t>
  </si>
  <si>
    <t>Average of Performance_Score</t>
  </si>
  <si>
    <t>Insights On Results</t>
  </si>
  <si>
    <t>Number of male employees in the company exceeds that of the female employees</t>
  </si>
  <si>
    <t>Those with PhD education perform better</t>
  </si>
  <si>
    <t xml:space="preserve">in average than all other levels of education implying that </t>
  </si>
  <si>
    <t>The number of on-site employees is also more than remote employees and it is also the likelihood that majority of those on site are male employees</t>
  </si>
  <si>
    <t xml:space="preserve"> having a PhD leads to more skills development and better performance</t>
  </si>
  <si>
    <t>COUNT OF EMPLOYEES BY DIFFERENT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</si>
</sst>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New Times Roman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0" borderId="0" xfId="0"/>
    <xf numFmtId="0" fontId="5" fillId="0" borderId="0" xfId="0" applyFont="1" applyAlignment="1">
      <alignment horizontal="left" indent="6"/>
    </xf>
    <xf numFmtId="0" fontId="4" fillId="0" borderId="0" xfId="0" applyFont="1" applyAlignment="1"/>
    <xf numFmtId="0" fontId="4" fillId="0" borderId="0" xfId="0" applyFont="1"/>
    <xf numFmtId="0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 indent="12"/>
    </xf>
    <xf numFmtId="0" fontId="4" fillId="5" borderId="3" xfId="0" applyFont="1" applyFill="1" applyBorder="1" applyAlignment="1">
      <alignment horizontal="left" indent="12"/>
    </xf>
    <xf numFmtId="0" fontId="0" fillId="4" borderId="1" xfId="0" applyFill="1" applyBorder="1"/>
    <xf numFmtId="0" fontId="4" fillId="4" borderId="1" xfId="0" applyFont="1" applyFill="1" applyBorder="1"/>
    <xf numFmtId="0" fontId="0" fillId="6" borderId="1" xfId="0" applyFill="1" applyBorder="1"/>
    <xf numFmtId="0" fontId="4" fillId="6" borderId="1" xfId="0" applyFont="1" applyFill="1" applyBorder="1" applyAlignment="1">
      <alignment horizontal="left" indent="1"/>
    </xf>
    <xf numFmtId="0" fontId="4" fillId="6" borderId="1" xfId="0" applyFont="1" applyFill="1" applyBorder="1" applyAlignment="1">
      <alignment horizontal="left" indent="15"/>
    </xf>
    <xf numFmtId="0" fontId="4" fillId="6" borderId="1" xfId="0" applyFont="1" applyFill="1" applyBorder="1" applyAlignment="1">
      <alignment horizontal="left" indent="17"/>
    </xf>
    <xf numFmtId="0" fontId="8" fillId="7" borderId="1" xfId="0" applyFont="1" applyFill="1" applyBorder="1"/>
    <xf numFmtId="0" fontId="7" fillId="7" borderId="1" xfId="0" applyFont="1" applyFill="1" applyBorder="1"/>
    <xf numFmtId="0" fontId="4" fillId="7" borderId="2" xfId="0" applyFont="1" applyFill="1" applyBorder="1" applyAlignment="1">
      <alignment horizontal="left" indent="36"/>
    </xf>
    <xf numFmtId="0" fontId="4" fillId="7" borderId="3" xfId="0" applyFont="1" applyFill="1" applyBorder="1" applyAlignment="1">
      <alignment horizontal="left" indent="36"/>
    </xf>
    <xf numFmtId="0" fontId="4" fillId="7" borderId="1" xfId="0" applyFont="1" applyFill="1" applyBorder="1"/>
    <xf numFmtId="0" fontId="4" fillId="8" borderId="0" xfId="0" applyFont="1" applyFill="1"/>
    <xf numFmtId="0" fontId="0" fillId="8" borderId="0" xfId="0" applyFill="1"/>
    <xf numFmtId="0" fontId="8" fillId="8" borderId="0" xfId="0" applyFont="1" applyFill="1" applyAlignment="1">
      <alignment horizontal="center"/>
    </xf>
    <xf numFmtId="0" fontId="4" fillId="6" borderId="4" xfId="0" applyFont="1" applyFill="1" applyBorder="1" applyAlignment="1">
      <alignment horizontal="left" indent="4"/>
    </xf>
    <xf numFmtId="0" fontId="0" fillId="6" borderId="0" xfId="0" applyFill="1"/>
    <xf numFmtId="0" fontId="4" fillId="7" borderId="1" xfId="0" applyFont="1" applyFill="1" applyBorder="1" applyAlignment="1">
      <alignment horizontal="left" indent="36"/>
    </xf>
    <xf numFmtId="0" fontId="0" fillId="0" borderId="0" xfId="0" pivotButton="1"/>
    <xf numFmtId="49" fontId="4" fillId="0" borderId="0" xfId="0" applyNumberFormat="1" applyFont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9" fillId="0" borderId="0" xfId="0" applyFont="1" applyAlignment="1">
      <alignment horizontal="left" indent="7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[Peter Abban Assignment.xlsx]Charts!PivotTable1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Employees By Department</a:t>
            </a:r>
          </a:p>
        </c:rich>
      </c:tx>
      <c:layout>
        <c:manualLayout>
          <c:xMode val="edge"/>
          <c:yMode val="edge"/>
          <c:x val="0.19873846001891049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4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Charts!$B$3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F4-4DA7-A7E4-63896CC430C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F4-4DA7-A7E4-63896CC430C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8F4-4DA7-A7E4-63896CC430C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8F4-4DA7-A7E4-63896CC430C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8F4-4DA7-A7E4-63896CC430C8}"/>
              </c:ext>
            </c:extLst>
          </c:dPt>
          <c:cat>
            <c:strRef>
              <c:f>Charts!$A$4:$A$9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Charts!$B$4:$B$9</c:f>
              <c:numCache>
                <c:formatCode>General</c:formatCode>
                <c:ptCount val="5"/>
                <c:pt idx="0">
                  <c:v>26</c:v>
                </c:pt>
                <c:pt idx="1">
                  <c:v>21</c:v>
                </c:pt>
                <c:pt idx="2">
                  <c:v>16</c:v>
                </c:pt>
                <c:pt idx="3">
                  <c:v>19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4-4DA7-A7E4-63896CC430C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67150856"/>
        <c:axId val="467147256"/>
      </c:barChart>
      <c:catAx>
        <c:axId val="467150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47256"/>
        <c:crosses val="autoZero"/>
        <c:auto val="1"/>
        <c:lblAlgn val="ctr"/>
        <c:lblOffset val="100"/>
        <c:noMultiLvlLbl val="0"/>
      </c:catAx>
      <c:valAx>
        <c:axId val="4671472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67150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[Peter Abban Assignment.xlsx]Charts!PivotTable2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en-US" baseline="0"/>
              <a:t>verage Performance By Education Level</a:t>
            </a:r>
            <a:endParaRPr lang="en-US"/>
          </a:p>
        </c:rich>
      </c:tx>
      <c:layout>
        <c:manualLayout>
          <c:xMode val="edge"/>
          <c:yMode val="edge"/>
          <c:x val="0.1571944444444444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rgbClr val="FFFF0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rgbClr val="92D05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rgbClr val="0070C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0EA-4A9C-BBA7-CBC393238288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EA-4A9C-BBA7-CBC393238288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0EA-4A9C-BBA7-CBC393238288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0EA-4A9C-BBA7-CBC393238288}"/>
              </c:ext>
            </c:extLst>
          </c:dPt>
          <c:cat>
            <c:strRef>
              <c:f>Charts!$A$12:$A$16</c:f>
              <c:strCache>
                <c:ptCount val="4"/>
                <c:pt idx="0">
                  <c:v>Bachelor</c:v>
                </c:pt>
                <c:pt idx="1">
                  <c:v>High School</c:v>
                </c:pt>
                <c:pt idx="2">
                  <c:v>Master</c:v>
                </c:pt>
                <c:pt idx="3">
                  <c:v>PhD</c:v>
                </c:pt>
              </c:strCache>
            </c:strRef>
          </c:cat>
          <c:val>
            <c:numRef>
              <c:f>Charts!$B$12:$B$16</c:f>
              <c:numCache>
                <c:formatCode>General</c:formatCode>
                <c:ptCount val="4"/>
                <c:pt idx="0">
                  <c:v>69.6875</c:v>
                </c:pt>
                <c:pt idx="1">
                  <c:v>65.75</c:v>
                </c:pt>
                <c:pt idx="2">
                  <c:v>67.888888888888886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A-4A9C-BBA7-CBC39323828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03928256"/>
        <c:axId val="403930416"/>
      </c:barChart>
      <c:catAx>
        <c:axId val="40392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Educational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30416"/>
        <c:crosses val="autoZero"/>
        <c:auto val="1"/>
        <c:lblAlgn val="ctr"/>
        <c:lblOffset val="100"/>
        <c:noMultiLvlLbl val="0"/>
      </c:catAx>
      <c:valAx>
        <c:axId val="4039304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Performance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111111111111112E-2"/>
              <c:y val="0.2194754301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03928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136525</xdr:colOff>
      <xdr:row>1</xdr:row>
      <xdr:rowOff>88900</xdr:rowOff>
    </xdr:from>
    <xdr:to>
      <xdr:col>49</xdr:col>
      <xdr:colOff>12700</xdr:colOff>
      <xdr:row>16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CDA7E-2399-FBAF-97FB-5CC8A48E9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1341437</xdr:colOff>
      <xdr:row>1</xdr:row>
      <xdr:rowOff>50800</xdr:rowOff>
    </xdr:from>
    <xdr:to>
      <xdr:col>23</xdr:col>
      <xdr:colOff>112712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C3A84D-F7CF-C3CE-9DCA-9253785F9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" refreshedDate="45914.49876840278" createdVersion="8" refreshedVersion="8" minRefreshableVersion="3" recordCount="100" xr:uid="{A1955801-2E9D-46A4-A6BB-F99112F0A864}">
  <cacheSource type="worksheet">
    <worksheetSource name="Employee_Table"/>
  </cacheSource>
  <cacheFields count="8">
    <cacheField name="Employee_ID" numFmtId="0">
      <sharedItems/>
    </cacheField>
    <cacheField name="Department" numFmtId="0">
      <sharedItems count="5">
        <s v="Finance"/>
        <s v="Marketing"/>
        <s v="IT"/>
        <s v="HR"/>
        <s v="Sales"/>
      </sharedItems>
    </cacheField>
    <cacheField name="Gender" numFmtId="0">
      <sharedItems/>
    </cacheField>
    <cacheField name="Education_Level" numFmtId="0">
      <sharedItems count="4">
        <s v="Bachelor"/>
        <s v="Master"/>
        <s v="High School"/>
        <s v="PhD"/>
      </sharedItems>
    </cacheField>
    <cacheField name="Years_of_Experience" numFmtId="0">
      <sharedItems containsSemiMixedTypes="0" containsString="0" containsNumber="1" containsInteger="1" minValue="0" maxValue="29"/>
    </cacheField>
    <cacheField name="Training_Hours" numFmtId="0">
      <sharedItems containsSemiMixedTypes="0" containsString="0" containsNumber="1" containsInteger="1" minValue="5" maxValue="59"/>
    </cacheField>
    <cacheField name="Performance_Score" numFmtId="0">
      <sharedItems containsSemiMixedTypes="0" containsString="0" containsNumber="1" containsInteger="1" minValue="40" maxValue="99" count="50">
        <n v="49"/>
        <n v="97"/>
        <n v="58"/>
        <n v="71"/>
        <n v="40"/>
        <n v="95"/>
        <n v="44"/>
        <n v="84"/>
        <n v="43"/>
        <n v="55"/>
        <n v="63"/>
        <n v="94"/>
        <n v="41"/>
        <n v="88"/>
        <n v="67"/>
        <n v="66"/>
        <n v="59"/>
        <n v="51"/>
        <n v="89"/>
        <n v="74"/>
        <n v="99"/>
        <n v="72"/>
        <n v="90"/>
        <n v="82"/>
        <n v="76"/>
        <n v="42"/>
        <n v="79"/>
        <n v="83"/>
        <n v="68"/>
        <n v="52"/>
        <n v="70"/>
        <n v="85"/>
        <n v="62"/>
        <n v="56"/>
        <n v="65"/>
        <n v="47"/>
        <n v="73"/>
        <n v="80"/>
        <n v="46"/>
        <n v="92"/>
        <n v="50"/>
        <n v="75"/>
        <n v="64"/>
        <n v="60"/>
        <n v="96"/>
        <n v="48"/>
        <n v="87"/>
        <n v="57"/>
        <n v="78"/>
        <n v="69"/>
      </sharedItems>
    </cacheField>
    <cacheField name="Remote_Wor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E001"/>
    <x v="0"/>
    <s v="Female"/>
    <x v="0"/>
    <n v="26"/>
    <n v="26"/>
    <x v="0"/>
    <s v="No"/>
  </r>
  <r>
    <s v="E002"/>
    <x v="1"/>
    <s v="Male"/>
    <x v="0"/>
    <n v="1"/>
    <n v="26"/>
    <x v="1"/>
    <s v="No"/>
  </r>
  <r>
    <s v="E003"/>
    <x v="2"/>
    <s v="Male"/>
    <x v="1"/>
    <n v="20"/>
    <n v="53"/>
    <x v="2"/>
    <s v="Yes"/>
  </r>
  <r>
    <s v="E004"/>
    <x v="1"/>
    <s v="Female"/>
    <x v="0"/>
    <n v="29"/>
    <n v="56"/>
    <x v="1"/>
    <s v="No"/>
  </r>
  <r>
    <s v="E005"/>
    <x v="1"/>
    <s v="Female"/>
    <x v="0"/>
    <n v="0"/>
    <n v="46"/>
    <x v="3"/>
    <s v="Yes"/>
  </r>
  <r>
    <s v="E006"/>
    <x v="3"/>
    <s v="Female"/>
    <x v="2"/>
    <n v="27"/>
    <n v="10"/>
    <x v="4"/>
    <s v="Yes"/>
  </r>
  <r>
    <s v="E007"/>
    <x v="2"/>
    <s v="Male"/>
    <x v="0"/>
    <n v="14"/>
    <n v="19"/>
    <x v="5"/>
    <s v="No"/>
  </r>
  <r>
    <s v="E008"/>
    <x v="2"/>
    <s v="Female"/>
    <x v="0"/>
    <n v="0"/>
    <n v="58"/>
    <x v="6"/>
    <s v="Yes"/>
  </r>
  <r>
    <s v="E009"/>
    <x v="2"/>
    <s v="Male"/>
    <x v="0"/>
    <n v="4"/>
    <n v="47"/>
    <x v="7"/>
    <s v="Yes"/>
  </r>
  <r>
    <s v="E010"/>
    <x v="1"/>
    <s v="Male"/>
    <x v="2"/>
    <n v="27"/>
    <n v="41"/>
    <x v="8"/>
    <s v="No"/>
  </r>
  <r>
    <s v="E011"/>
    <x v="0"/>
    <s v="Female"/>
    <x v="0"/>
    <n v="28"/>
    <n v="37"/>
    <x v="9"/>
    <s v="No"/>
  </r>
  <r>
    <s v="E012"/>
    <x v="2"/>
    <s v="Female"/>
    <x v="0"/>
    <n v="15"/>
    <n v="12"/>
    <x v="10"/>
    <s v="No"/>
  </r>
  <r>
    <s v="E013"/>
    <x v="1"/>
    <s v="Male"/>
    <x v="1"/>
    <n v="18"/>
    <n v="57"/>
    <x v="9"/>
    <s v="No"/>
  </r>
  <r>
    <s v="E014"/>
    <x v="3"/>
    <s v="Male"/>
    <x v="1"/>
    <n v="3"/>
    <n v="48"/>
    <x v="11"/>
    <s v="Yes"/>
  </r>
  <r>
    <s v="E015"/>
    <x v="0"/>
    <s v="Female"/>
    <x v="2"/>
    <n v="2"/>
    <n v="48"/>
    <x v="12"/>
    <s v="Yes"/>
  </r>
  <r>
    <s v="E016"/>
    <x v="3"/>
    <s v="Female"/>
    <x v="3"/>
    <n v="16"/>
    <n v="9"/>
    <x v="13"/>
    <s v="Yes"/>
  </r>
  <r>
    <s v="E017"/>
    <x v="0"/>
    <s v="Female"/>
    <x v="0"/>
    <n v="16"/>
    <n v="43"/>
    <x v="14"/>
    <s v="No"/>
  </r>
  <r>
    <s v="E018"/>
    <x v="1"/>
    <s v="Male"/>
    <x v="3"/>
    <n v="11"/>
    <n v="8"/>
    <x v="3"/>
    <s v="No"/>
  </r>
  <r>
    <s v="E019"/>
    <x v="4"/>
    <s v="Male"/>
    <x v="0"/>
    <n v="27"/>
    <n v="10"/>
    <x v="15"/>
    <s v="No"/>
  </r>
  <r>
    <s v="E020"/>
    <x v="0"/>
    <s v="Male"/>
    <x v="2"/>
    <n v="29"/>
    <n v="49"/>
    <x v="16"/>
    <s v="No"/>
  </r>
  <r>
    <s v="E021"/>
    <x v="3"/>
    <s v="Male"/>
    <x v="0"/>
    <n v="28"/>
    <n v="36"/>
    <x v="10"/>
    <s v="Yes"/>
  </r>
  <r>
    <s v="E022"/>
    <x v="1"/>
    <s v="Male"/>
    <x v="1"/>
    <n v="13"/>
    <n v="56"/>
    <x v="17"/>
    <s v="Yes"/>
  </r>
  <r>
    <s v="E023"/>
    <x v="0"/>
    <s v="Male"/>
    <x v="1"/>
    <n v="20"/>
    <n v="34"/>
    <x v="18"/>
    <s v="Yes"/>
  </r>
  <r>
    <s v="E024"/>
    <x v="4"/>
    <s v="Female"/>
    <x v="0"/>
    <n v="5"/>
    <n v="51"/>
    <x v="19"/>
    <s v="No"/>
  </r>
  <r>
    <s v="E025"/>
    <x v="4"/>
    <s v="Male"/>
    <x v="0"/>
    <n v="2"/>
    <n v="39"/>
    <x v="20"/>
    <s v="Yes"/>
  </r>
  <r>
    <s v="E026"/>
    <x v="2"/>
    <s v="Male"/>
    <x v="0"/>
    <n v="27"/>
    <n v="59"/>
    <x v="21"/>
    <s v="No"/>
  </r>
  <r>
    <s v="E027"/>
    <x v="2"/>
    <s v="Male"/>
    <x v="0"/>
    <n v="8"/>
    <n v="44"/>
    <x v="21"/>
    <s v="Yes"/>
  </r>
  <r>
    <s v="E028"/>
    <x v="3"/>
    <s v="Female"/>
    <x v="2"/>
    <n v="4"/>
    <n v="56"/>
    <x v="22"/>
    <s v="Yes"/>
  </r>
  <r>
    <s v="E029"/>
    <x v="0"/>
    <s v="Male"/>
    <x v="0"/>
    <n v="23"/>
    <n v="20"/>
    <x v="23"/>
    <s v="Yes"/>
  </r>
  <r>
    <s v="E030"/>
    <x v="0"/>
    <s v="Male"/>
    <x v="0"/>
    <n v="28"/>
    <n v="17"/>
    <x v="24"/>
    <s v="No"/>
  </r>
  <r>
    <s v="E031"/>
    <x v="2"/>
    <s v="Female"/>
    <x v="1"/>
    <n v="16"/>
    <n v="54"/>
    <x v="17"/>
    <s v="No"/>
  </r>
  <r>
    <s v="E032"/>
    <x v="0"/>
    <s v="Male"/>
    <x v="0"/>
    <n v="13"/>
    <n v="46"/>
    <x v="25"/>
    <s v="Yes"/>
  </r>
  <r>
    <s v="E033"/>
    <x v="0"/>
    <s v="Male"/>
    <x v="3"/>
    <n v="20"/>
    <n v="34"/>
    <x v="4"/>
    <s v="Yes"/>
  </r>
  <r>
    <s v="E034"/>
    <x v="4"/>
    <s v="Male"/>
    <x v="0"/>
    <n v="2"/>
    <n v="23"/>
    <x v="21"/>
    <s v="No"/>
  </r>
  <r>
    <s v="E035"/>
    <x v="2"/>
    <s v="Male"/>
    <x v="1"/>
    <n v="27"/>
    <n v="21"/>
    <x v="26"/>
    <s v="Yes"/>
  </r>
  <r>
    <s v="E036"/>
    <x v="1"/>
    <s v="Male"/>
    <x v="1"/>
    <n v="0"/>
    <n v="23"/>
    <x v="0"/>
    <s v="No"/>
  </r>
  <r>
    <s v="E037"/>
    <x v="2"/>
    <s v="Female"/>
    <x v="2"/>
    <n v="19"/>
    <n v="32"/>
    <x v="23"/>
    <s v="No"/>
  </r>
  <r>
    <s v="E038"/>
    <x v="1"/>
    <s v="Female"/>
    <x v="0"/>
    <n v="28"/>
    <n v="59"/>
    <x v="27"/>
    <s v="Yes"/>
  </r>
  <r>
    <s v="E039"/>
    <x v="4"/>
    <s v="Female"/>
    <x v="1"/>
    <n v="20"/>
    <n v="30"/>
    <x v="28"/>
    <s v="Yes"/>
  </r>
  <r>
    <s v="E040"/>
    <x v="3"/>
    <s v="Male"/>
    <x v="1"/>
    <n v="22"/>
    <n v="41"/>
    <x v="29"/>
    <s v="No"/>
  </r>
  <r>
    <s v="E041"/>
    <x v="0"/>
    <s v="Male"/>
    <x v="0"/>
    <n v="0"/>
    <n v="30"/>
    <x v="17"/>
    <s v="Yes"/>
  </r>
  <r>
    <s v="E042"/>
    <x v="4"/>
    <s v="Male"/>
    <x v="0"/>
    <n v="2"/>
    <n v="57"/>
    <x v="30"/>
    <s v="Yes"/>
  </r>
  <r>
    <s v="E043"/>
    <x v="0"/>
    <s v="Female"/>
    <x v="1"/>
    <n v="17"/>
    <n v="27"/>
    <x v="31"/>
    <s v="No"/>
  </r>
  <r>
    <s v="E044"/>
    <x v="3"/>
    <s v="Male"/>
    <x v="1"/>
    <n v="24"/>
    <n v="13"/>
    <x v="12"/>
    <s v="No"/>
  </r>
  <r>
    <s v="E045"/>
    <x v="3"/>
    <s v="Male"/>
    <x v="0"/>
    <n v="9"/>
    <n v="16"/>
    <x v="22"/>
    <s v="No"/>
  </r>
  <r>
    <s v="E046"/>
    <x v="4"/>
    <s v="Female"/>
    <x v="2"/>
    <n v="21"/>
    <n v="57"/>
    <x v="18"/>
    <s v="No"/>
  </r>
  <r>
    <s v="E047"/>
    <x v="3"/>
    <s v="Male"/>
    <x v="3"/>
    <n v="25"/>
    <n v="5"/>
    <x v="19"/>
    <s v="Yes"/>
  </r>
  <r>
    <s v="E048"/>
    <x v="1"/>
    <s v="Female"/>
    <x v="0"/>
    <n v="2"/>
    <n v="5"/>
    <x v="32"/>
    <s v="Yes"/>
  </r>
  <r>
    <s v="E049"/>
    <x v="3"/>
    <s v="Female"/>
    <x v="0"/>
    <n v="7"/>
    <n v="51"/>
    <x v="33"/>
    <s v="No"/>
  </r>
  <r>
    <s v="E050"/>
    <x v="0"/>
    <s v="Female"/>
    <x v="1"/>
    <n v="13"/>
    <n v="38"/>
    <x v="34"/>
    <s v="No"/>
  </r>
  <r>
    <s v="E051"/>
    <x v="0"/>
    <s v="Male"/>
    <x v="1"/>
    <n v="23"/>
    <n v="36"/>
    <x v="35"/>
    <s v="Yes"/>
  </r>
  <r>
    <s v="E052"/>
    <x v="0"/>
    <s v="Male"/>
    <x v="1"/>
    <n v="17"/>
    <n v="58"/>
    <x v="28"/>
    <s v="No"/>
  </r>
  <r>
    <s v="E053"/>
    <x v="0"/>
    <s v="Male"/>
    <x v="0"/>
    <n v="14"/>
    <n v="52"/>
    <x v="34"/>
    <s v="Yes"/>
  </r>
  <r>
    <s v="E054"/>
    <x v="1"/>
    <s v="Male"/>
    <x v="0"/>
    <n v="21"/>
    <n v="29"/>
    <x v="0"/>
    <s v="Yes"/>
  </r>
  <r>
    <s v="E055"/>
    <x v="2"/>
    <s v="Male"/>
    <x v="1"/>
    <n v="22"/>
    <n v="44"/>
    <x v="34"/>
    <s v="Yes"/>
  </r>
  <r>
    <s v="E056"/>
    <x v="4"/>
    <s v="Male"/>
    <x v="0"/>
    <n v="1"/>
    <n v="49"/>
    <x v="36"/>
    <s v="Yes"/>
  </r>
  <r>
    <s v="E057"/>
    <x v="0"/>
    <s v="Male"/>
    <x v="2"/>
    <n v="26"/>
    <n v="57"/>
    <x v="22"/>
    <s v="Yes"/>
  </r>
  <r>
    <s v="E058"/>
    <x v="3"/>
    <s v="Female"/>
    <x v="3"/>
    <n v="9"/>
    <n v="5"/>
    <x v="37"/>
    <s v="Yes"/>
  </r>
  <r>
    <s v="E059"/>
    <x v="0"/>
    <s v="Male"/>
    <x v="0"/>
    <n v="1"/>
    <n v="20"/>
    <x v="38"/>
    <s v="Yes"/>
  </r>
  <r>
    <s v="E060"/>
    <x v="3"/>
    <s v="Female"/>
    <x v="0"/>
    <n v="25"/>
    <n v="43"/>
    <x v="8"/>
    <s v="No"/>
  </r>
  <r>
    <s v="E061"/>
    <x v="3"/>
    <s v="Male"/>
    <x v="3"/>
    <n v="16"/>
    <n v="9"/>
    <x v="1"/>
    <s v="No"/>
  </r>
  <r>
    <s v="E062"/>
    <x v="0"/>
    <s v="Male"/>
    <x v="3"/>
    <n v="7"/>
    <n v="26"/>
    <x v="39"/>
    <s v="No"/>
  </r>
  <r>
    <s v="E063"/>
    <x v="1"/>
    <s v="Male"/>
    <x v="0"/>
    <n v="0"/>
    <n v="33"/>
    <x v="18"/>
    <s v="No"/>
  </r>
  <r>
    <s v="E064"/>
    <x v="3"/>
    <s v="Female"/>
    <x v="1"/>
    <n v="8"/>
    <n v="59"/>
    <x v="7"/>
    <s v="Yes"/>
  </r>
  <r>
    <s v="E065"/>
    <x v="3"/>
    <s v="Female"/>
    <x v="2"/>
    <n v="10"/>
    <n v="7"/>
    <x v="40"/>
    <s v="Yes"/>
  </r>
  <r>
    <s v="E066"/>
    <x v="0"/>
    <s v="Female"/>
    <x v="0"/>
    <n v="21"/>
    <n v="16"/>
    <x v="28"/>
    <s v="No"/>
  </r>
  <r>
    <s v="E067"/>
    <x v="3"/>
    <s v="Female"/>
    <x v="1"/>
    <n v="15"/>
    <n v="30"/>
    <x v="5"/>
    <s v="Yes"/>
  </r>
  <r>
    <s v="E068"/>
    <x v="3"/>
    <s v="Male"/>
    <x v="1"/>
    <n v="6"/>
    <n v="20"/>
    <x v="41"/>
    <s v="No"/>
  </r>
  <r>
    <s v="E069"/>
    <x v="0"/>
    <s v="Female"/>
    <x v="1"/>
    <n v="28"/>
    <n v="55"/>
    <x v="42"/>
    <s v="Yes"/>
  </r>
  <r>
    <s v="E070"/>
    <x v="0"/>
    <s v="Male"/>
    <x v="0"/>
    <n v="9"/>
    <n v="41"/>
    <x v="43"/>
    <s v="No"/>
  </r>
  <r>
    <s v="E071"/>
    <x v="4"/>
    <s v="Male"/>
    <x v="1"/>
    <n v="22"/>
    <n v="26"/>
    <x v="44"/>
    <s v="Yes"/>
  </r>
  <r>
    <s v="E072"/>
    <x v="1"/>
    <s v="Female"/>
    <x v="1"/>
    <n v="25"/>
    <n v="33"/>
    <x v="41"/>
    <s v="No"/>
  </r>
  <r>
    <s v="E073"/>
    <x v="1"/>
    <s v="Female"/>
    <x v="3"/>
    <n v="2"/>
    <n v="18"/>
    <x v="0"/>
    <s v="No"/>
  </r>
  <r>
    <s v="E074"/>
    <x v="3"/>
    <s v="Female"/>
    <x v="1"/>
    <n v="17"/>
    <n v="32"/>
    <x v="24"/>
    <s v="No"/>
  </r>
  <r>
    <s v="E075"/>
    <x v="1"/>
    <s v="Female"/>
    <x v="1"/>
    <n v="24"/>
    <n v="9"/>
    <x v="45"/>
    <s v="Yes"/>
  </r>
  <r>
    <s v="E076"/>
    <x v="3"/>
    <s v="Female"/>
    <x v="0"/>
    <n v="23"/>
    <n v="51"/>
    <x v="10"/>
    <s v="No"/>
  </r>
  <r>
    <s v="E077"/>
    <x v="4"/>
    <s v="Female"/>
    <x v="0"/>
    <n v="12"/>
    <n v="53"/>
    <x v="19"/>
    <s v="No"/>
  </r>
  <r>
    <s v="E078"/>
    <x v="0"/>
    <s v="Female"/>
    <x v="3"/>
    <n v="27"/>
    <n v="34"/>
    <x v="13"/>
    <s v="No"/>
  </r>
  <r>
    <s v="E079"/>
    <x v="0"/>
    <s v="Female"/>
    <x v="3"/>
    <n v="25"/>
    <n v="50"/>
    <x v="19"/>
    <s v="No"/>
  </r>
  <r>
    <s v="E080"/>
    <x v="0"/>
    <s v="Male"/>
    <x v="0"/>
    <n v="6"/>
    <n v="56"/>
    <x v="46"/>
    <s v="No"/>
  </r>
  <r>
    <s v="E081"/>
    <x v="1"/>
    <s v="Female"/>
    <x v="0"/>
    <n v="24"/>
    <n v="9"/>
    <x v="41"/>
    <s v="Yes"/>
  </r>
  <r>
    <s v="E082"/>
    <x v="4"/>
    <s v="Female"/>
    <x v="0"/>
    <n v="3"/>
    <n v="16"/>
    <x v="47"/>
    <s v="No"/>
  </r>
  <r>
    <s v="E083"/>
    <x v="1"/>
    <s v="Male"/>
    <x v="0"/>
    <n v="12"/>
    <n v="20"/>
    <x v="13"/>
    <s v="No"/>
  </r>
  <r>
    <s v="E084"/>
    <x v="1"/>
    <s v="Female"/>
    <x v="3"/>
    <n v="19"/>
    <n v="30"/>
    <x v="48"/>
    <s v="No"/>
  </r>
  <r>
    <s v="E085"/>
    <x v="4"/>
    <s v="Male"/>
    <x v="2"/>
    <n v="0"/>
    <n v="30"/>
    <x v="3"/>
    <s v="Yes"/>
  </r>
  <r>
    <s v="E086"/>
    <x v="4"/>
    <s v="Male"/>
    <x v="2"/>
    <n v="7"/>
    <n v="52"/>
    <x v="10"/>
    <s v="Yes"/>
  </r>
  <r>
    <s v="E087"/>
    <x v="4"/>
    <s v="Female"/>
    <x v="0"/>
    <n v="13"/>
    <n v="25"/>
    <x v="32"/>
    <s v="No"/>
  </r>
  <r>
    <s v="E088"/>
    <x v="4"/>
    <s v="Male"/>
    <x v="2"/>
    <n v="15"/>
    <n v="43"/>
    <x v="3"/>
    <s v="No"/>
  </r>
  <r>
    <s v="E089"/>
    <x v="0"/>
    <s v="Male"/>
    <x v="0"/>
    <n v="13"/>
    <n v="40"/>
    <x v="24"/>
    <s v="Yes"/>
  </r>
  <r>
    <s v="E090"/>
    <x v="2"/>
    <s v="Male"/>
    <x v="1"/>
    <n v="11"/>
    <n v="37"/>
    <x v="17"/>
    <s v="No"/>
  </r>
  <r>
    <s v="E091"/>
    <x v="2"/>
    <s v="Male"/>
    <x v="1"/>
    <n v="18"/>
    <n v="34"/>
    <x v="13"/>
    <s v="Yes"/>
  </r>
  <r>
    <s v="E092"/>
    <x v="4"/>
    <s v="Female"/>
    <x v="0"/>
    <n v="22"/>
    <n v="41"/>
    <x v="11"/>
    <s v="Yes"/>
  </r>
  <r>
    <s v="E093"/>
    <x v="2"/>
    <s v="Male"/>
    <x v="0"/>
    <n v="14"/>
    <n v="27"/>
    <x v="29"/>
    <s v="Yes"/>
  </r>
  <r>
    <s v="E094"/>
    <x v="2"/>
    <s v="Female"/>
    <x v="0"/>
    <n v="27"/>
    <n v="14"/>
    <x v="32"/>
    <s v="Yes"/>
  </r>
  <r>
    <s v="E095"/>
    <x v="4"/>
    <s v="Male"/>
    <x v="1"/>
    <n v="1"/>
    <n v="58"/>
    <x v="42"/>
    <s v="No"/>
  </r>
  <r>
    <s v="E096"/>
    <x v="2"/>
    <s v="Male"/>
    <x v="0"/>
    <n v="1"/>
    <n v="9"/>
    <x v="19"/>
    <s v="Yes"/>
  </r>
  <r>
    <s v="E097"/>
    <x v="1"/>
    <s v="Male"/>
    <x v="0"/>
    <n v="22"/>
    <n v="40"/>
    <x v="37"/>
    <s v="No"/>
  </r>
  <r>
    <s v="E098"/>
    <x v="3"/>
    <s v="Male"/>
    <x v="3"/>
    <n v="21"/>
    <n v="38"/>
    <x v="49"/>
    <s v="No"/>
  </r>
  <r>
    <s v="E099"/>
    <x v="3"/>
    <s v="Female"/>
    <x v="0"/>
    <n v="18"/>
    <n v="56"/>
    <x v="33"/>
    <s v="No"/>
  </r>
  <r>
    <s v="E100"/>
    <x v="4"/>
    <s v="Female"/>
    <x v="3"/>
    <n v="24"/>
    <n v="35"/>
    <x v="13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033DE-40F2-4073-9C99-BA675F6FDF91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:B16" firstHeaderRow="1" firstDataRow="1" firstDataCol="1"/>
  <pivotFields count="8"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dataField="1" showAll="0">
      <items count="51">
        <item x="4"/>
        <item x="12"/>
        <item x="25"/>
        <item x="8"/>
        <item x="6"/>
        <item x="38"/>
        <item x="35"/>
        <item x="45"/>
        <item x="0"/>
        <item x="40"/>
        <item x="17"/>
        <item x="29"/>
        <item x="9"/>
        <item x="33"/>
        <item x="47"/>
        <item x="2"/>
        <item x="16"/>
        <item x="43"/>
        <item x="32"/>
        <item x="10"/>
        <item x="42"/>
        <item x="34"/>
        <item x="15"/>
        <item x="14"/>
        <item x="28"/>
        <item x="49"/>
        <item x="30"/>
        <item x="3"/>
        <item x="21"/>
        <item x="36"/>
        <item x="19"/>
        <item x="41"/>
        <item x="24"/>
        <item x="48"/>
        <item x="26"/>
        <item x="37"/>
        <item x="23"/>
        <item x="27"/>
        <item x="7"/>
        <item x="31"/>
        <item x="46"/>
        <item x="13"/>
        <item x="18"/>
        <item x="22"/>
        <item x="39"/>
        <item x="11"/>
        <item x="5"/>
        <item x="44"/>
        <item x="1"/>
        <item x="20"/>
        <item t="default"/>
      </items>
    </pivotField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erformance_Score" fld="6" subtotal="average" baseField="3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52F43-C932-424E-9E0F-8B46A553C65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8">
    <pivotField showAll="0"/>
    <pivotField axis="axisRow" dataField="1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Department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36731-9CAF-440E-9EF4-D775C949F3DF}" name="Employee_Table" displayName="Employee_Table" ref="A1:H101" totalsRowShown="0" headerRowDxfId="0" dataDxfId="1">
  <autoFilter ref="A1:H101" xr:uid="{C2736731-9CAF-440E-9EF4-D775C949F3DF}"/>
  <tableColumns count="8">
    <tableColumn id="1" xr3:uid="{75968C67-48E8-4A8B-A0FF-E26D9FF79FBA}" name="Employee_ID" dataDxfId="9"/>
    <tableColumn id="2" xr3:uid="{1D83BD24-8FC1-4B6A-A687-22659F14DB9A}" name="Department" dataDxfId="8"/>
    <tableColumn id="3" xr3:uid="{DDBB3947-20F0-4765-9BE1-20CCD546F6DD}" name="Gender" dataDxfId="7"/>
    <tableColumn id="4" xr3:uid="{FF8F5D4E-2A13-4F85-BA52-7D75EE2BBEAE}" name="Education_Level" dataDxfId="6"/>
    <tableColumn id="5" xr3:uid="{45019CD5-37FF-4F3A-8AE7-F7A0B759E4E1}" name="Years_of_Experience" dataDxfId="5"/>
    <tableColumn id="6" xr3:uid="{13132983-2A2E-4AA7-9A66-3279D65D1A08}" name="Training_Hours" dataDxfId="4"/>
    <tableColumn id="7" xr3:uid="{6D9C4B2A-EE5D-4F4D-99BE-EA87B49767B3}" name="Performance_Score" dataDxfId="3"/>
    <tableColumn id="8" xr3:uid="{357ED6EA-B95C-4127-A3BA-5C96B873EB41}" name="Remote_Work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C7" sqref="C7"/>
    </sheetView>
  </sheetViews>
  <sheetFormatPr defaultRowHeight="14.75"/>
  <cols>
    <col min="1" max="1" width="18.6328125" customWidth="1"/>
    <col min="2" max="2" width="19.86328125" customWidth="1"/>
    <col min="3" max="3" width="16" customWidth="1"/>
    <col min="4" max="4" width="21.7265625" customWidth="1"/>
    <col min="5" max="5" width="26.2265625" customWidth="1"/>
    <col min="6" max="6" width="24.1796875" customWidth="1"/>
    <col min="7" max="7" width="25.86328125" customWidth="1"/>
    <col min="8" max="8" width="21.31640625" customWidth="1"/>
  </cols>
  <sheetData>
    <row r="1" spans="1:8" ht="1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>
      <c r="A2" s="1" t="s">
        <v>8</v>
      </c>
      <c r="B2" s="1" t="s">
        <v>108</v>
      </c>
      <c r="C2" s="1" t="s">
        <v>113</v>
      </c>
      <c r="D2" s="1" t="s">
        <v>115</v>
      </c>
      <c r="E2" s="1">
        <v>26</v>
      </c>
      <c r="F2" s="1">
        <v>26</v>
      </c>
      <c r="G2" s="1">
        <v>49</v>
      </c>
      <c r="H2" s="1" t="s">
        <v>119</v>
      </c>
    </row>
    <row r="3" spans="1:8" ht="15.75">
      <c r="A3" s="1" t="s">
        <v>9</v>
      </c>
      <c r="B3" s="1" t="s">
        <v>109</v>
      </c>
      <c r="C3" s="1" t="s">
        <v>114</v>
      </c>
      <c r="D3" s="1" t="s">
        <v>115</v>
      </c>
      <c r="E3" s="1">
        <v>1</v>
      </c>
      <c r="F3" s="1">
        <v>26</v>
      </c>
      <c r="G3" s="1">
        <v>97</v>
      </c>
      <c r="H3" s="1" t="s">
        <v>119</v>
      </c>
    </row>
    <row r="4" spans="1:8" ht="15.75">
      <c r="A4" s="1" t="s">
        <v>10</v>
      </c>
      <c r="B4" s="1" t="s">
        <v>110</v>
      </c>
      <c r="C4" s="1" t="s">
        <v>114</v>
      </c>
      <c r="D4" s="1" t="s">
        <v>116</v>
      </c>
      <c r="E4" s="1">
        <v>20</v>
      </c>
      <c r="F4" s="1">
        <v>53</v>
      </c>
      <c r="G4" s="1">
        <v>58</v>
      </c>
      <c r="H4" s="1" t="s">
        <v>120</v>
      </c>
    </row>
    <row r="5" spans="1:8" ht="15.75">
      <c r="A5" s="1" t="s">
        <v>11</v>
      </c>
      <c r="B5" s="1" t="s">
        <v>109</v>
      </c>
      <c r="C5" s="1" t="s">
        <v>113</v>
      </c>
      <c r="D5" s="1" t="s">
        <v>115</v>
      </c>
      <c r="E5" s="1">
        <v>29</v>
      </c>
      <c r="F5" s="1">
        <v>56</v>
      </c>
      <c r="G5" s="1">
        <v>97</v>
      </c>
      <c r="H5" s="1" t="s">
        <v>119</v>
      </c>
    </row>
    <row r="6" spans="1:8" ht="15.75">
      <c r="A6" s="1" t="s">
        <v>12</v>
      </c>
      <c r="B6" s="1" t="s">
        <v>109</v>
      </c>
      <c r="C6" s="1" t="s">
        <v>113</v>
      </c>
      <c r="D6" s="1" t="s">
        <v>115</v>
      </c>
      <c r="E6" s="1">
        <v>0</v>
      </c>
      <c r="F6" s="1">
        <v>46</v>
      </c>
      <c r="G6" s="1">
        <v>71</v>
      </c>
      <c r="H6" s="1" t="s">
        <v>120</v>
      </c>
    </row>
    <row r="7" spans="1:8" ht="15.75">
      <c r="A7" s="1" t="s">
        <v>13</v>
      </c>
      <c r="B7" s="1" t="s">
        <v>111</v>
      </c>
      <c r="C7" s="1" t="s">
        <v>113</v>
      </c>
      <c r="D7" s="1" t="s">
        <v>117</v>
      </c>
      <c r="E7" s="1">
        <v>27</v>
      </c>
      <c r="F7" s="1">
        <v>10</v>
      </c>
      <c r="G7" s="1">
        <v>40</v>
      </c>
      <c r="H7" s="1" t="s">
        <v>120</v>
      </c>
    </row>
    <row r="8" spans="1:8" ht="15.75">
      <c r="A8" s="1" t="s">
        <v>14</v>
      </c>
      <c r="B8" s="1" t="s">
        <v>110</v>
      </c>
      <c r="C8" s="1" t="s">
        <v>114</v>
      </c>
      <c r="D8" s="1" t="s">
        <v>115</v>
      </c>
      <c r="E8" s="1">
        <v>14</v>
      </c>
      <c r="F8" s="1">
        <v>19</v>
      </c>
      <c r="G8" s="1">
        <v>95</v>
      </c>
      <c r="H8" s="1" t="s">
        <v>119</v>
      </c>
    </row>
    <row r="9" spans="1:8" ht="15.75">
      <c r="A9" s="1" t="s">
        <v>15</v>
      </c>
      <c r="B9" s="1" t="s">
        <v>110</v>
      </c>
      <c r="C9" s="1" t="s">
        <v>113</v>
      </c>
      <c r="D9" s="1" t="s">
        <v>115</v>
      </c>
      <c r="E9" s="1">
        <v>0</v>
      </c>
      <c r="F9" s="1">
        <v>58</v>
      </c>
      <c r="G9" s="1">
        <v>44</v>
      </c>
      <c r="H9" s="1" t="s">
        <v>120</v>
      </c>
    </row>
    <row r="10" spans="1:8" ht="15.75">
      <c r="A10" s="1" t="s">
        <v>16</v>
      </c>
      <c r="B10" s="1" t="s">
        <v>110</v>
      </c>
      <c r="C10" s="1" t="s">
        <v>114</v>
      </c>
      <c r="D10" s="1" t="s">
        <v>115</v>
      </c>
      <c r="E10" s="1">
        <v>4</v>
      </c>
      <c r="F10" s="1">
        <v>47</v>
      </c>
      <c r="G10" s="1">
        <v>84</v>
      </c>
      <c r="H10" s="1" t="s">
        <v>120</v>
      </c>
    </row>
    <row r="11" spans="1:8" ht="15.75">
      <c r="A11" s="1" t="s">
        <v>17</v>
      </c>
      <c r="B11" s="1" t="s">
        <v>109</v>
      </c>
      <c r="C11" s="1" t="s">
        <v>114</v>
      </c>
      <c r="D11" s="1" t="s">
        <v>117</v>
      </c>
      <c r="E11" s="1">
        <v>27</v>
      </c>
      <c r="F11" s="1">
        <v>41</v>
      </c>
      <c r="G11" s="1">
        <v>43</v>
      </c>
      <c r="H11" s="1" t="s">
        <v>119</v>
      </c>
    </row>
    <row r="12" spans="1:8" ht="15.75">
      <c r="A12" s="1" t="s">
        <v>18</v>
      </c>
      <c r="B12" s="1" t="s">
        <v>108</v>
      </c>
      <c r="C12" s="1" t="s">
        <v>113</v>
      </c>
      <c r="D12" s="1" t="s">
        <v>115</v>
      </c>
      <c r="E12" s="1">
        <v>28</v>
      </c>
      <c r="F12" s="1">
        <v>37</v>
      </c>
      <c r="G12" s="1">
        <v>55</v>
      </c>
      <c r="H12" s="1" t="s">
        <v>119</v>
      </c>
    </row>
    <row r="13" spans="1:8" ht="15.75">
      <c r="A13" s="1" t="s">
        <v>19</v>
      </c>
      <c r="B13" s="1" t="s">
        <v>110</v>
      </c>
      <c r="C13" s="1" t="s">
        <v>113</v>
      </c>
      <c r="D13" s="1" t="s">
        <v>115</v>
      </c>
      <c r="E13" s="1">
        <v>15</v>
      </c>
      <c r="F13" s="1">
        <v>12</v>
      </c>
      <c r="G13" s="1">
        <v>63</v>
      </c>
      <c r="H13" s="1" t="s">
        <v>119</v>
      </c>
    </row>
    <row r="14" spans="1:8" ht="15.75">
      <c r="A14" s="1" t="s">
        <v>20</v>
      </c>
      <c r="B14" s="1" t="s">
        <v>109</v>
      </c>
      <c r="C14" s="1" t="s">
        <v>114</v>
      </c>
      <c r="D14" s="1" t="s">
        <v>116</v>
      </c>
      <c r="E14" s="1">
        <v>18</v>
      </c>
      <c r="F14" s="1">
        <v>57</v>
      </c>
      <c r="G14" s="1">
        <v>55</v>
      </c>
      <c r="H14" s="1" t="s">
        <v>119</v>
      </c>
    </row>
    <row r="15" spans="1:8" ht="15.75">
      <c r="A15" s="1" t="s">
        <v>21</v>
      </c>
      <c r="B15" s="1" t="s">
        <v>111</v>
      </c>
      <c r="C15" s="1" t="s">
        <v>114</v>
      </c>
      <c r="D15" s="1" t="s">
        <v>116</v>
      </c>
      <c r="E15" s="1">
        <v>3</v>
      </c>
      <c r="F15" s="1">
        <v>48</v>
      </c>
      <c r="G15" s="1">
        <v>94</v>
      </c>
      <c r="H15" s="1" t="s">
        <v>120</v>
      </c>
    </row>
    <row r="16" spans="1:8" ht="15.75">
      <c r="A16" s="1" t="s">
        <v>22</v>
      </c>
      <c r="B16" s="1" t="s">
        <v>108</v>
      </c>
      <c r="C16" s="1" t="s">
        <v>113</v>
      </c>
      <c r="D16" s="1" t="s">
        <v>117</v>
      </c>
      <c r="E16" s="1">
        <v>2</v>
      </c>
      <c r="F16" s="1">
        <v>48</v>
      </c>
      <c r="G16" s="1">
        <v>41</v>
      </c>
      <c r="H16" s="1" t="s">
        <v>120</v>
      </c>
    </row>
    <row r="17" spans="1:8" ht="15.75">
      <c r="A17" s="1" t="s">
        <v>23</v>
      </c>
      <c r="B17" s="1" t="s">
        <v>111</v>
      </c>
      <c r="C17" s="1" t="s">
        <v>113</v>
      </c>
      <c r="D17" s="1" t="s">
        <v>118</v>
      </c>
      <c r="E17" s="1">
        <v>16</v>
      </c>
      <c r="F17" s="1">
        <v>9</v>
      </c>
      <c r="G17" s="1">
        <v>88</v>
      </c>
      <c r="H17" s="1" t="s">
        <v>120</v>
      </c>
    </row>
    <row r="18" spans="1:8" ht="15.75">
      <c r="A18" s="1" t="s">
        <v>24</v>
      </c>
      <c r="B18" s="1" t="s">
        <v>108</v>
      </c>
      <c r="C18" s="1" t="s">
        <v>113</v>
      </c>
      <c r="D18" s="1" t="s">
        <v>115</v>
      </c>
      <c r="E18" s="1">
        <v>16</v>
      </c>
      <c r="F18" s="1">
        <v>43</v>
      </c>
      <c r="G18" s="1">
        <v>67</v>
      </c>
      <c r="H18" s="1" t="s">
        <v>119</v>
      </c>
    </row>
    <row r="19" spans="1:8" ht="15.75">
      <c r="A19" s="1" t="s">
        <v>25</v>
      </c>
      <c r="B19" s="1" t="s">
        <v>109</v>
      </c>
      <c r="C19" s="1" t="s">
        <v>114</v>
      </c>
      <c r="D19" s="1" t="s">
        <v>118</v>
      </c>
      <c r="E19" s="1">
        <v>11</v>
      </c>
      <c r="F19" s="1">
        <v>8</v>
      </c>
      <c r="G19" s="1">
        <v>71</v>
      </c>
      <c r="H19" s="1" t="s">
        <v>119</v>
      </c>
    </row>
    <row r="20" spans="1:8" ht="15.75">
      <c r="A20" s="1" t="s">
        <v>26</v>
      </c>
      <c r="B20" s="1" t="s">
        <v>112</v>
      </c>
      <c r="C20" s="1" t="s">
        <v>114</v>
      </c>
      <c r="D20" s="1" t="s">
        <v>115</v>
      </c>
      <c r="E20" s="1">
        <v>27</v>
      </c>
      <c r="F20" s="1">
        <v>10</v>
      </c>
      <c r="G20" s="1">
        <v>66</v>
      </c>
      <c r="H20" s="1" t="s">
        <v>119</v>
      </c>
    </row>
    <row r="21" spans="1:8" ht="15.75">
      <c r="A21" s="1" t="s">
        <v>27</v>
      </c>
      <c r="B21" s="1" t="s">
        <v>108</v>
      </c>
      <c r="C21" s="1" t="s">
        <v>114</v>
      </c>
      <c r="D21" s="1" t="s">
        <v>117</v>
      </c>
      <c r="E21" s="1">
        <v>29</v>
      </c>
      <c r="F21" s="1">
        <v>49</v>
      </c>
      <c r="G21" s="1">
        <v>59</v>
      </c>
      <c r="H21" s="1" t="s">
        <v>119</v>
      </c>
    </row>
    <row r="22" spans="1:8" ht="15.75">
      <c r="A22" s="1" t="s">
        <v>28</v>
      </c>
      <c r="B22" s="1" t="s">
        <v>111</v>
      </c>
      <c r="C22" s="1" t="s">
        <v>114</v>
      </c>
      <c r="D22" s="1" t="s">
        <v>115</v>
      </c>
      <c r="E22" s="1">
        <v>28</v>
      </c>
      <c r="F22" s="1">
        <v>36</v>
      </c>
      <c r="G22" s="1">
        <v>63</v>
      </c>
      <c r="H22" s="1" t="s">
        <v>120</v>
      </c>
    </row>
    <row r="23" spans="1:8" ht="15.75">
      <c r="A23" s="1" t="s">
        <v>29</v>
      </c>
      <c r="B23" s="1" t="s">
        <v>109</v>
      </c>
      <c r="C23" s="1" t="s">
        <v>114</v>
      </c>
      <c r="D23" s="1" t="s">
        <v>116</v>
      </c>
      <c r="E23" s="1">
        <v>13</v>
      </c>
      <c r="F23" s="1">
        <v>56</v>
      </c>
      <c r="G23" s="1">
        <v>51</v>
      </c>
      <c r="H23" s="1" t="s">
        <v>120</v>
      </c>
    </row>
    <row r="24" spans="1:8" ht="15.75">
      <c r="A24" s="1" t="s">
        <v>30</v>
      </c>
      <c r="B24" s="1" t="s">
        <v>108</v>
      </c>
      <c r="C24" s="1" t="s">
        <v>114</v>
      </c>
      <c r="D24" s="1" t="s">
        <v>116</v>
      </c>
      <c r="E24" s="1">
        <v>20</v>
      </c>
      <c r="F24" s="1">
        <v>34</v>
      </c>
      <c r="G24" s="1">
        <v>89</v>
      </c>
      <c r="H24" s="1" t="s">
        <v>120</v>
      </c>
    </row>
    <row r="25" spans="1:8" ht="15.75">
      <c r="A25" s="1" t="s">
        <v>31</v>
      </c>
      <c r="B25" s="1" t="s">
        <v>112</v>
      </c>
      <c r="C25" s="1" t="s">
        <v>113</v>
      </c>
      <c r="D25" s="1" t="s">
        <v>115</v>
      </c>
      <c r="E25" s="1">
        <v>5</v>
      </c>
      <c r="F25" s="1">
        <v>51</v>
      </c>
      <c r="G25" s="1">
        <v>74</v>
      </c>
      <c r="H25" s="1" t="s">
        <v>119</v>
      </c>
    </row>
    <row r="26" spans="1:8" ht="15.75">
      <c r="A26" s="1" t="s">
        <v>32</v>
      </c>
      <c r="B26" s="1" t="s">
        <v>112</v>
      </c>
      <c r="C26" s="1" t="s">
        <v>114</v>
      </c>
      <c r="D26" s="1" t="s">
        <v>115</v>
      </c>
      <c r="E26" s="1">
        <v>2</v>
      </c>
      <c r="F26" s="1">
        <v>39</v>
      </c>
      <c r="G26" s="1">
        <v>99</v>
      </c>
      <c r="H26" s="1" t="s">
        <v>120</v>
      </c>
    </row>
    <row r="27" spans="1:8" ht="15.75">
      <c r="A27" s="1" t="s">
        <v>33</v>
      </c>
      <c r="B27" s="1" t="s">
        <v>110</v>
      </c>
      <c r="C27" s="1" t="s">
        <v>114</v>
      </c>
      <c r="D27" s="1" t="s">
        <v>115</v>
      </c>
      <c r="E27" s="1">
        <v>27</v>
      </c>
      <c r="F27" s="1">
        <v>59</v>
      </c>
      <c r="G27" s="1">
        <v>72</v>
      </c>
      <c r="H27" s="1" t="s">
        <v>119</v>
      </c>
    </row>
    <row r="28" spans="1:8" ht="15.75">
      <c r="A28" s="1" t="s">
        <v>34</v>
      </c>
      <c r="B28" s="1" t="s">
        <v>110</v>
      </c>
      <c r="C28" s="1" t="s">
        <v>114</v>
      </c>
      <c r="D28" s="1" t="s">
        <v>115</v>
      </c>
      <c r="E28" s="1">
        <v>8</v>
      </c>
      <c r="F28" s="1">
        <v>44</v>
      </c>
      <c r="G28" s="1">
        <v>72</v>
      </c>
      <c r="H28" s="1" t="s">
        <v>120</v>
      </c>
    </row>
    <row r="29" spans="1:8" ht="15.75">
      <c r="A29" s="1" t="s">
        <v>35</v>
      </c>
      <c r="B29" s="1" t="s">
        <v>111</v>
      </c>
      <c r="C29" s="1" t="s">
        <v>113</v>
      </c>
      <c r="D29" s="1" t="s">
        <v>117</v>
      </c>
      <c r="E29" s="1">
        <v>4</v>
      </c>
      <c r="F29" s="1">
        <v>56</v>
      </c>
      <c r="G29" s="1">
        <v>90</v>
      </c>
      <c r="H29" s="1" t="s">
        <v>120</v>
      </c>
    </row>
    <row r="30" spans="1:8" ht="15.75">
      <c r="A30" s="1" t="s">
        <v>36</v>
      </c>
      <c r="B30" s="1" t="s">
        <v>108</v>
      </c>
      <c r="C30" s="1" t="s">
        <v>114</v>
      </c>
      <c r="D30" s="1" t="s">
        <v>115</v>
      </c>
      <c r="E30" s="1">
        <v>23</v>
      </c>
      <c r="F30" s="1">
        <v>20</v>
      </c>
      <c r="G30" s="1">
        <v>82</v>
      </c>
      <c r="H30" s="1" t="s">
        <v>120</v>
      </c>
    </row>
    <row r="31" spans="1:8" ht="15.75">
      <c r="A31" s="1" t="s">
        <v>37</v>
      </c>
      <c r="B31" s="1" t="s">
        <v>108</v>
      </c>
      <c r="C31" s="1" t="s">
        <v>114</v>
      </c>
      <c r="D31" s="1" t="s">
        <v>115</v>
      </c>
      <c r="E31" s="1">
        <v>28</v>
      </c>
      <c r="F31" s="1">
        <v>17</v>
      </c>
      <c r="G31" s="1">
        <v>76</v>
      </c>
      <c r="H31" s="1" t="s">
        <v>119</v>
      </c>
    </row>
    <row r="32" spans="1:8" ht="15.75">
      <c r="A32" s="1" t="s">
        <v>38</v>
      </c>
      <c r="B32" s="1" t="s">
        <v>110</v>
      </c>
      <c r="C32" s="1" t="s">
        <v>113</v>
      </c>
      <c r="D32" s="1" t="s">
        <v>116</v>
      </c>
      <c r="E32" s="1">
        <v>16</v>
      </c>
      <c r="F32" s="1">
        <v>54</v>
      </c>
      <c r="G32" s="1">
        <v>51</v>
      </c>
      <c r="H32" s="1" t="s">
        <v>119</v>
      </c>
    </row>
    <row r="33" spans="1:8" ht="15.75">
      <c r="A33" s="1" t="s">
        <v>39</v>
      </c>
      <c r="B33" s="1" t="s">
        <v>108</v>
      </c>
      <c r="C33" s="1" t="s">
        <v>114</v>
      </c>
      <c r="D33" s="1" t="s">
        <v>115</v>
      </c>
      <c r="E33" s="1">
        <v>13</v>
      </c>
      <c r="F33" s="1">
        <v>46</v>
      </c>
      <c r="G33" s="1">
        <v>42</v>
      </c>
      <c r="H33" s="1" t="s">
        <v>120</v>
      </c>
    </row>
    <row r="34" spans="1:8" ht="15.75">
      <c r="A34" s="1" t="s">
        <v>40</v>
      </c>
      <c r="B34" s="1" t="s">
        <v>108</v>
      </c>
      <c r="C34" s="1" t="s">
        <v>114</v>
      </c>
      <c r="D34" s="1" t="s">
        <v>118</v>
      </c>
      <c r="E34" s="1">
        <v>20</v>
      </c>
      <c r="F34" s="1">
        <v>34</v>
      </c>
      <c r="G34" s="1">
        <v>40</v>
      </c>
      <c r="H34" s="1" t="s">
        <v>120</v>
      </c>
    </row>
    <row r="35" spans="1:8" ht="15.75">
      <c r="A35" s="1" t="s">
        <v>41</v>
      </c>
      <c r="B35" s="1" t="s">
        <v>112</v>
      </c>
      <c r="C35" s="1" t="s">
        <v>114</v>
      </c>
      <c r="D35" s="1" t="s">
        <v>115</v>
      </c>
      <c r="E35" s="1">
        <v>2</v>
      </c>
      <c r="F35" s="1">
        <v>23</v>
      </c>
      <c r="G35" s="1">
        <v>72</v>
      </c>
      <c r="H35" s="1" t="s">
        <v>119</v>
      </c>
    </row>
    <row r="36" spans="1:8" ht="15.75">
      <c r="A36" s="1" t="s">
        <v>42</v>
      </c>
      <c r="B36" s="1" t="s">
        <v>110</v>
      </c>
      <c r="C36" s="1" t="s">
        <v>114</v>
      </c>
      <c r="D36" s="1" t="s">
        <v>116</v>
      </c>
      <c r="E36" s="1">
        <v>27</v>
      </c>
      <c r="F36" s="1">
        <v>21</v>
      </c>
      <c r="G36" s="1">
        <v>79</v>
      </c>
      <c r="H36" s="1" t="s">
        <v>120</v>
      </c>
    </row>
    <row r="37" spans="1:8" ht="15.75">
      <c r="A37" s="1" t="s">
        <v>43</v>
      </c>
      <c r="B37" s="1" t="s">
        <v>109</v>
      </c>
      <c r="C37" s="1" t="s">
        <v>114</v>
      </c>
      <c r="D37" s="1" t="s">
        <v>116</v>
      </c>
      <c r="E37" s="1">
        <v>0</v>
      </c>
      <c r="F37" s="1">
        <v>23</v>
      </c>
      <c r="G37" s="1">
        <v>49</v>
      </c>
      <c r="H37" s="1" t="s">
        <v>119</v>
      </c>
    </row>
    <row r="38" spans="1:8" ht="15.75">
      <c r="A38" s="1" t="s">
        <v>44</v>
      </c>
      <c r="B38" s="1" t="s">
        <v>110</v>
      </c>
      <c r="C38" s="1" t="s">
        <v>113</v>
      </c>
      <c r="D38" s="1" t="s">
        <v>117</v>
      </c>
      <c r="E38" s="1">
        <v>19</v>
      </c>
      <c r="F38" s="1">
        <v>32</v>
      </c>
      <c r="G38" s="1">
        <v>82</v>
      </c>
      <c r="H38" s="1" t="s">
        <v>119</v>
      </c>
    </row>
    <row r="39" spans="1:8" ht="15.75">
      <c r="A39" s="1" t="s">
        <v>45</v>
      </c>
      <c r="B39" s="1" t="s">
        <v>109</v>
      </c>
      <c r="C39" s="1" t="s">
        <v>113</v>
      </c>
      <c r="D39" s="1" t="s">
        <v>115</v>
      </c>
      <c r="E39" s="1">
        <v>28</v>
      </c>
      <c r="F39" s="1">
        <v>59</v>
      </c>
      <c r="G39" s="1">
        <v>83</v>
      </c>
      <c r="H39" s="1" t="s">
        <v>120</v>
      </c>
    </row>
    <row r="40" spans="1:8" ht="15.75">
      <c r="A40" s="1" t="s">
        <v>46</v>
      </c>
      <c r="B40" s="1" t="s">
        <v>112</v>
      </c>
      <c r="C40" s="1" t="s">
        <v>113</v>
      </c>
      <c r="D40" s="1" t="s">
        <v>116</v>
      </c>
      <c r="E40" s="1">
        <v>20</v>
      </c>
      <c r="F40" s="1">
        <v>30</v>
      </c>
      <c r="G40" s="1">
        <v>68</v>
      </c>
      <c r="H40" s="1" t="s">
        <v>120</v>
      </c>
    </row>
    <row r="41" spans="1:8" ht="15.75">
      <c r="A41" s="1" t="s">
        <v>47</v>
      </c>
      <c r="B41" s="1" t="s">
        <v>111</v>
      </c>
      <c r="C41" s="1" t="s">
        <v>114</v>
      </c>
      <c r="D41" s="1" t="s">
        <v>116</v>
      </c>
      <c r="E41" s="1">
        <v>22</v>
      </c>
      <c r="F41" s="1">
        <v>41</v>
      </c>
      <c r="G41" s="1">
        <v>52</v>
      </c>
      <c r="H41" s="1" t="s">
        <v>119</v>
      </c>
    </row>
    <row r="42" spans="1:8" ht="15.75">
      <c r="A42" s="1" t="s">
        <v>48</v>
      </c>
      <c r="B42" s="1" t="s">
        <v>108</v>
      </c>
      <c r="C42" s="1" t="s">
        <v>114</v>
      </c>
      <c r="D42" s="1" t="s">
        <v>115</v>
      </c>
      <c r="E42" s="1">
        <v>0</v>
      </c>
      <c r="F42" s="1">
        <v>30</v>
      </c>
      <c r="G42" s="1">
        <v>51</v>
      </c>
      <c r="H42" s="1" t="s">
        <v>120</v>
      </c>
    </row>
    <row r="43" spans="1:8" ht="15.75">
      <c r="A43" s="1" t="s">
        <v>49</v>
      </c>
      <c r="B43" s="1" t="s">
        <v>112</v>
      </c>
      <c r="C43" s="1" t="s">
        <v>114</v>
      </c>
      <c r="D43" s="1" t="s">
        <v>115</v>
      </c>
      <c r="E43" s="1">
        <v>2</v>
      </c>
      <c r="F43" s="1">
        <v>57</v>
      </c>
      <c r="G43" s="1">
        <v>70</v>
      </c>
      <c r="H43" s="1" t="s">
        <v>120</v>
      </c>
    </row>
    <row r="44" spans="1:8" ht="15.75">
      <c r="A44" s="1" t="s">
        <v>50</v>
      </c>
      <c r="B44" s="1" t="s">
        <v>108</v>
      </c>
      <c r="C44" s="1" t="s">
        <v>113</v>
      </c>
      <c r="D44" s="1" t="s">
        <v>116</v>
      </c>
      <c r="E44" s="1">
        <v>17</v>
      </c>
      <c r="F44" s="1">
        <v>27</v>
      </c>
      <c r="G44" s="1">
        <v>85</v>
      </c>
      <c r="H44" s="1" t="s">
        <v>119</v>
      </c>
    </row>
    <row r="45" spans="1:8" ht="15.75">
      <c r="A45" s="1" t="s">
        <v>51</v>
      </c>
      <c r="B45" s="1" t="s">
        <v>111</v>
      </c>
      <c r="C45" s="1" t="s">
        <v>114</v>
      </c>
      <c r="D45" s="1" t="s">
        <v>116</v>
      </c>
      <c r="E45" s="1">
        <v>24</v>
      </c>
      <c r="F45" s="1">
        <v>13</v>
      </c>
      <c r="G45" s="1">
        <v>41</v>
      </c>
      <c r="H45" s="1" t="s">
        <v>119</v>
      </c>
    </row>
    <row r="46" spans="1:8" ht="15.75">
      <c r="A46" s="1" t="s">
        <v>52</v>
      </c>
      <c r="B46" s="1" t="s">
        <v>111</v>
      </c>
      <c r="C46" s="1" t="s">
        <v>114</v>
      </c>
      <c r="D46" s="1" t="s">
        <v>115</v>
      </c>
      <c r="E46" s="1">
        <v>9</v>
      </c>
      <c r="F46" s="1">
        <v>16</v>
      </c>
      <c r="G46" s="1">
        <v>90</v>
      </c>
      <c r="H46" s="1" t="s">
        <v>119</v>
      </c>
    </row>
    <row r="47" spans="1:8" ht="15.75">
      <c r="A47" s="1" t="s">
        <v>53</v>
      </c>
      <c r="B47" s="1" t="s">
        <v>112</v>
      </c>
      <c r="C47" s="1" t="s">
        <v>113</v>
      </c>
      <c r="D47" s="1" t="s">
        <v>117</v>
      </c>
      <c r="E47" s="1">
        <v>21</v>
      </c>
      <c r="F47" s="1">
        <v>57</v>
      </c>
      <c r="G47" s="1">
        <v>89</v>
      </c>
      <c r="H47" s="1" t="s">
        <v>119</v>
      </c>
    </row>
    <row r="48" spans="1:8" ht="15.75">
      <c r="A48" s="1" t="s">
        <v>54</v>
      </c>
      <c r="B48" s="1" t="s">
        <v>111</v>
      </c>
      <c r="C48" s="1" t="s">
        <v>114</v>
      </c>
      <c r="D48" s="1" t="s">
        <v>118</v>
      </c>
      <c r="E48" s="1">
        <v>25</v>
      </c>
      <c r="F48" s="1">
        <v>5</v>
      </c>
      <c r="G48" s="1">
        <v>74</v>
      </c>
      <c r="H48" s="1" t="s">
        <v>120</v>
      </c>
    </row>
    <row r="49" spans="1:8" ht="15.75">
      <c r="A49" s="1" t="s">
        <v>55</v>
      </c>
      <c r="B49" s="1" t="s">
        <v>109</v>
      </c>
      <c r="C49" s="1" t="s">
        <v>113</v>
      </c>
      <c r="D49" s="1" t="s">
        <v>115</v>
      </c>
      <c r="E49" s="1">
        <v>2</v>
      </c>
      <c r="F49" s="1">
        <v>5</v>
      </c>
      <c r="G49" s="1">
        <v>62</v>
      </c>
      <c r="H49" s="1" t="s">
        <v>120</v>
      </c>
    </row>
    <row r="50" spans="1:8" ht="15.75">
      <c r="A50" s="1" t="s">
        <v>56</v>
      </c>
      <c r="B50" s="1" t="s">
        <v>111</v>
      </c>
      <c r="C50" s="1" t="s">
        <v>113</v>
      </c>
      <c r="D50" s="1" t="s">
        <v>115</v>
      </c>
      <c r="E50" s="1">
        <v>7</v>
      </c>
      <c r="F50" s="1">
        <v>51</v>
      </c>
      <c r="G50" s="1">
        <v>56</v>
      </c>
      <c r="H50" s="1" t="s">
        <v>119</v>
      </c>
    </row>
    <row r="51" spans="1:8" ht="15.75">
      <c r="A51" s="1" t="s">
        <v>57</v>
      </c>
      <c r="B51" s="1" t="s">
        <v>108</v>
      </c>
      <c r="C51" s="1" t="s">
        <v>113</v>
      </c>
      <c r="D51" s="1" t="s">
        <v>116</v>
      </c>
      <c r="E51" s="1">
        <v>13</v>
      </c>
      <c r="F51" s="1">
        <v>38</v>
      </c>
      <c r="G51" s="1">
        <v>65</v>
      </c>
      <c r="H51" s="1" t="s">
        <v>119</v>
      </c>
    </row>
    <row r="52" spans="1:8" ht="15.75">
      <c r="A52" s="1" t="s">
        <v>58</v>
      </c>
      <c r="B52" s="1" t="s">
        <v>108</v>
      </c>
      <c r="C52" s="1" t="s">
        <v>114</v>
      </c>
      <c r="D52" s="1" t="s">
        <v>116</v>
      </c>
      <c r="E52" s="1">
        <v>23</v>
      </c>
      <c r="F52" s="1">
        <v>36</v>
      </c>
      <c r="G52" s="1">
        <v>47</v>
      </c>
      <c r="H52" s="1" t="s">
        <v>120</v>
      </c>
    </row>
    <row r="53" spans="1:8" ht="15.75">
      <c r="A53" s="1" t="s">
        <v>59</v>
      </c>
      <c r="B53" s="1" t="s">
        <v>108</v>
      </c>
      <c r="C53" s="1" t="s">
        <v>114</v>
      </c>
      <c r="D53" s="1" t="s">
        <v>116</v>
      </c>
      <c r="E53" s="1">
        <v>17</v>
      </c>
      <c r="F53" s="1">
        <v>58</v>
      </c>
      <c r="G53" s="1">
        <v>68</v>
      </c>
      <c r="H53" s="1" t="s">
        <v>119</v>
      </c>
    </row>
    <row r="54" spans="1:8" ht="15.75">
      <c r="A54" s="1" t="s">
        <v>60</v>
      </c>
      <c r="B54" s="1" t="s">
        <v>108</v>
      </c>
      <c r="C54" s="1" t="s">
        <v>114</v>
      </c>
      <c r="D54" s="1" t="s">
        <v>115</v>
      </c>
      <c r="E54" s="1">
        <v>14</v>
      </c>
      <c r="F54" s="1">
        <v>52</v>
      </c>
      <c r="G54" s="1">
        <v>65</v>
      </c>
      <c r="H54" s="1" t="s">
        <v>120</v>
      </c>
    </row>
    <row r="55" spans="1:8" ht="15.75">
      <c r="A55" s="1" t="s">
        <v>61</v>
      </c>
      <c r="B55" s="1" t="s">
        <v>109</v>
      </c>
      <c r="C55" s="1" t="s">
        <v>114</v>
      </c>
      <c r="D55" s="1" t="s">
        <v>115</v>
      </c>
      <c r="E55" s="1">
        <v>21</v>
      </c>
      <c r="F55" s="1">
        <v>29</v>
      </c>
      <c r="G55" s="1">
        <v>49</v>
      </c>
      <c r="H55" s="1" t="s">
        <v>120</v>
      </c>
    </row>
    <row r="56" spans="1:8" ht="15.75">
      <c r="A56" s="1" t="s">
        <v>62</v>
      </c>
      <c r="B56" s="1" t="s">
        <v>110</v>
      </c>
      <c r="C56" s="1" t="s">
        <v>114</v>
      </c>
      <c r="D56" s="1" t="s">
        <v>116</v>
      </c>
      <c r="E56" s="1">
        <v>22</v>
      </c>
      <c r="F56" s="1">
        <v>44</v>
      </c>
      <c r="G56" s="1">
        <v>65</v>
      </c>
      <c r="H56" s="1" t="s">
        <v>120</v>
      </c>
    </row>
    <row r="57" spans="1:8" ht="15.75">
      <c r="A57" s="1" t="s">
        <v>63</v>
      </c>
      <c r="B57" s="1" t="s">
        <v>112</v>
      </c>
      <c r="C57" s="1" t="s">
        <v>114</v>
      </c>
      <c r="D57" s="1" t="s">
        <v>115</v>
      </c>
      <c r="E57" s="1">
        <v>1</v>
      </c>
      <c r="F57" s="1">
        <v>49</v>
      </c>
      <c r="G57" s="1">
        <v>73</v>
      </c>
      <c r="H57" s="1" t="s">
        <v>120</v>
      </c>
    </row>
    <row r="58" spans="1:8" ht="15.75">
      <c r="A58" s="1" t="s">
        <v>64</v>
      </c>
      <c r="B58" s="1" t="s">
        <v>108</v>
      </c>
      <c r="C58" s="1" t="s">
        <v>114</v>
      </c>
      <c r="D58" s="1" t="s">
        <v>117</v>
      </c>
      <c r="E58" s="1">
        <v>26</v>
      </c>
      <c r="F58" s="1">
        <v>57</v>
      </c>
      <c r="G58" s="1">
        <v>90</v>
      </c>
      <c r="H58" s="1" t="s">
        <v>120</v>
      </c>
    </row>
    <row r="59" spans="1:8" ht="15.75">
      <c r="A59" s="1" t="s">
        <v>65</v>
      </c>
      <c r="B59" s="1" t="s">
        <v>111</v>
      </c>
      <c r="C59" s="1" t="s">
        <v>113</v>
      </c>
      <c r="D59" s="1" t="s">
        <v>118</v>
      </c>
      <c r="E59" s="1">
        <v>9</v>
      </c>
      <c r="F59" s="1">
        <v>5</v>
      </c>
      <c r="G59" s="1">
        <v>80</v>
      </c>
      <c r="H59" s="1" t="s">
        <v>120</v>
      </c>
    </row>
    <row r="60" spans="1:8" ht="15.75">
      <c r="A60" s="1" t="s">
        <v>66</v>
      </c>
      <c r="B60" s="1" t="s">
        <v>108</v>
      </c>
      <c r="C60" s="1" t="s">
        <v>114</v>
      </c>
      <c r="D60" s="1" t="s">
        <v>115</v>
      </c>
      <c r="E60" s="1">
        <v>1</v>
      </c>
      <c r="F60" s="1">
        <v>20</v>
      </c>
      <c r="G60" s="1">
        <v>46</v>
      </c>
      <c r="H60" s="1" t="s">
        <v>120</v>
      </c>
    </row>
    <row r="61" spans="1:8" ht="15.75">
      <c r="A61" s="1" t="s">
        <v>67</v>
      </c>
      <c r="B61" s="1" t="s">
        <v>111</v>
      </c>
      <c r="C61" s="1" t="s">
        <v>113</v>
      </c>
      <c r="D61" s="1" t="s">
        <v>115</v>
      </c>
      <c r="E61" s="1">
        <v>25</v>
      </c>
      <c r="F61" s="1">
        <v>43</v>
      </c>
      <c r="G61" s="1">
        <v>43</v>
      </c>
      <c r="H61" s="1" t="s">
        <v>119</v>
      </c>
    </row>
    <row r="62" spans="1:8" ht="15.75">
      <c r="A62" s="1" t="s">
        <v>68</v>
      </c>
      <c r="B62" s="1" t="s">
        <v>111</v>
      </c>
      <c r="C62" s="1" t="s">
        <v>114</v>
      </c>
      <c r="D62" s="1" t="s">
        <v>118</v>
      </c>
      <c r="E62" s="1">
        <v>16</v>
      </c>
      <c r="F62" s="1">
        <v>9</v>
      </c>
      <c r="G62" s="1">
        <v>97</v>
      </c>
      <c r="H62" s="1" t="s">
        <v>119</v>
      </c>
    </row>
    <row r="63" spans="1:8" ht="15.75">
      <c r="A63" s="1" t="s">
        <v>69</v>
      </c>
      <c r="B63" s="1" t="s">
        <v>108</v>
      </c>
      <c r="C63" s="1" t="s">
        <v>114</v>
      </c>
      <c r="D63" s="1" t="s">
        <v>118</v>
      </c>
      <c r="E63" s="1">
        <v>7</v>
      </c>
      <c r="F63" s="1">
        <v>26</v>
      </c>
      <c r="G63" s="1">
        <v>92</v>
      </c>
      <c r="H63" s="1" t="s">
        <v>119</v>
      </c>
    </row>
    <row r="64" spans="1:8" ht="15.75">
      <c r="A64" s="1" t="s">
        <v>70</v>
      </c>
      <c r="B64" s="1" t="s">
        <v>109</v>
      </c>
      <c r="C64" s="1" t="s">
        <v>114</v>
      </c>
      <c r="D64" s="1" t="s">
        <v>115</v>
      </c>
      <c r="E64" s="1">
        <v>0</v>
      </c>
      <c r="F64" s="1">
        <v>33</v>
      </c>
      <c r="G64" s="1">
        <v>89</v>
      </c>
      <c r="H64" s="1" t="s">
        <v>119</v>
      </c>
    </row>
    <row r="65" spans="1:8" ht="15.75">
      <c r="A65" s="1" t="s">
        <v>71</v>
      </c>
      <c r="B65" s="1" t="s">
        <v>111</v>
      </c>
      <c r="C65" s="1" t="s">
        <v>113</v>
      </c>
      <c r="D65" s="1" t="s">
        <v>116</v>
      </c>
      <c r="E65" s="1">
        <v>8</v>
      </c>
      <c r="F65" s="1">
        <v>59</v>
      </c>
      <c r="G65" s="1">
        <v>84</v>
      </c>
      <c r="H65" s="1" t="s">
        <v>120</v>
      </c>
    </row>
    <row r="66" spans="1:8" ht="15.75">
      <c r="A66" s="1" t="s">
        <v>72</v>
      </c>
      <c r="B66" s="1" t="s">
        <v>111</v>
      </c>
      <c r="C66" s="1" t="s">
        <v>113</v>
      </c>
      <c r="D66" s="1" t="s">
        <v>117</v>
      </c>
      <c r="E66" s="1">
        <v>10</v>
      </c>
      <c r="F66" s="1">
        <v>7</v>
      </c>
      <c r="G66" s="1">
        <v>50</v>
      </c>
      <c r="H66" s="1" t="s">
        <v>120</v>
      </c>
    </row>
    <row r="67" spans="1:8" ht="15.75">
      <c r="A67" s="1" t="s">
        <v>73</v>
      </c>
      <c r="B67" s="1" t="s">
        <v>108</v>
      </c>
      <c r="C67" s="1" t="s">
        <v>113</v>
      </c>
      <c r="D67" s="1" t="s">
        <v>115</v>
      </c>
      <c r="E67" s="1">
        <v>21</v>
      </c>
      <c r="F67" s="1">
        <v>16</v>
      </c>
      <c r="G67" s="1">
        <v>68</v>
      </c>
      <c r="H67" s="1" t="s">
        <v>119</v>
      </c>
    </row>
    <row r="68" spans="1:8" ht="15.75">
      <c r="A68" s="1" t="s">
        <v>74</v>
      </c>
      <c r="B68" s="1" t="s">
        <v>111</v>
      </c>
      <c r="C68" s="1" t="s">
        <v>113</v>
      </c>
      <c r="D68" s="1" t="s">
        <v>116</v>
      </c>
      <c r="E68" s="1">
        <v>15</v>
      </c>
      <c r="F68" s="1">
        <v>30</v>
      </c>
      <c r="G68" s="1">
        <v>95</v>
      </c>
      <c r="H68" s="1" t="s">
        <v>120</v>
      </c>
    </row>
    <row r="69" spans="1:8" ht="15.75">
      <c r="A69" s="1" t="s">
        <v>75</v>
      </c>
      <c r="B69" s="1" t="s">
        <v>111</v>
      </c>
      <c r="C69" s="1" t="s">
        <v>114</v>
      </c>
      <c r="D69" s="1" t="s">
        <v>116</v>
      </c>
      <c r="E69" s="1">
        <v>6</v>
      </c>
      <c r="F69" s="1">
        <v>20</v>
      </c>
      <c r="G69" s="1">
        <v>75</v>
      </c>
      <c r="H69" s="1" t="s">
        <v>119</v>
      </c>
    </row>
    <row r="70" spans="1:8" ht="15.75">
      <c r="A70" s="1" t="s">
        <v>76</v>
      </c>
      <c r="B70" s="1" t="s">
        <v>108</v>
      </c>
      <c r="C70" s="1" t="s">
        <v>113</v>
      </c>
      <c r="D70" s="1" t="s">
        <v>116</v>
      </c>
      <c r="E70" s="1">
        <v>28</v>
      </c>
      <c r="F70" s="1">
        <v>55</v>
      </c>
      <c r="G70" s="1">
        <v>64</v>
      </c>
      <c r="H70" s="1" t="s">
        <v>120</v>
      </c>
    </row>
    <row r="71" spans="1:8" ht="15.75">
      <c r="A71" s="1" t="s">
        <v>77</v>
      </c>
      <c r="B71" s="1" t="s">
        <v>108</v>
      </c>
      <c r="C71" s="1" t="s">
        <v>114</v>
      </c>
      <c r="D71" s="1" t="s">
        <v>115</v>
      </c>
      <c r="E71" s="1">
        <v>9</v>
      </c>
      <c r="F71" s="1">
        <v>41</v>
      </c>
      <c r="G71" s="1">
        <v>60</v>
      </c>
      <c r="H71" s="1" t="s">
        <v>119</v>
      </c>
    </row>
    <row r="72" spans="1:8" ht="15.75">
      <c r="A72" s="1" t="s">
        <v>78</v>
      </c>
      <c r="B72" s="1" t="s">
        <v>112</v>
      </c>
      <c r="C72" s="1" t="s">
        <v>114</v>
      </c>
      <c r="D72" s="1" t="s">
        <v>116</v>
      </c>
      <c r="E72" s="1">
        <v>22</v>
      </c>
      <c r="F72" s="1">
        <v>26</v>
      </c>
      <c r="G72" s="1">
        <v>96</v>
      </c>
      <c r="H72" s="1" t="s">
        <v>120</v>
      </c>
    </row>
    <row r="73" spans="1:8" ht="15.75">
      <c r="A73" s="1" t="s">
        <v>79</v>
      </c>
      <c r="B73" s="1" t="s">
        <v>109</v>
      </c>
      <c r="C73" s="1" t="s">
        <v>113</v>
      </c>
      <c r="D73" s="1" t="s">
        <v>116</v>
      </c>
      <c r="E73" s="1">
        <v>25</v>
      </c>
      <c r="F73" s="1">
        <v>33</v>
      </c>
      <c r="G73" s="1">
        <v>75</v>
      </c>
      <c r="H73" s="1" t="s">
        <v>119</v>
      </c>
    </row>
    <row r="74" spans="1:8" ht="15.75">
      <c r="A74" s="1" t="s">
        <v>80</v>
      </c>
      <c r="B74" s="1" t="s">
        <v>109</v>
      </c>
      <c r="C74" s="1" t="s">
        <v>113</v>
      </c>
      <c r="D74" s="1" t="s">
        <v>118</v>
      </c>
      <c r="E74" s="1">
        <v>2</v>
      </c>
      <c r="F74" s="1">
        <v>18</v>
      </c>
      <c r="G74" s="1">
        <v>49</v>
      </c>
      <c r="H74" s="1" t="s">
        <v>119</v>
      </c>
    </row>
    <row r="75" spans="1:8" ht="15.75">
      <c r="A75" s="1" t="s">
        <v>81</v>
      </c>
      <c r="B75" s="1" t="s">
        <v>111</v>
      </c>
      <c r="C75" s="1" t="s">
        <v>113</v>
      </c>
      <c r="D75" s="1" t="s">
        <v>116</v>
      </c>
      <c r="E75" s="1">
        <v>17</v>
      </c>
      <c r="F75" s="1">
        <v>32</v>
      </c>
      <c r="G75" s="1">
        <v>76</v>
      </c>
      <c r="H75" s="1" t="s">
        <v>119</v>
      </c>
    </row>
    <row r="76" spans="1:8" ht="15.75">
      <c r="A76" s="1" t="s">
        <v>82</v>
      </c>
      <c r="B76" s="1" t="s">
        <v>109</v>
      </c>
      <c r="C76" s="1" t="s">
        <v>113</v>
      </c>
      <c r="D76" s="1" t="s">
        <v>116</v>
      </c>
      <c r="E76" s="1">
        <v>24</v>
      </c>
      <c r="F76" s="1">
        <v>9</v>
      </c>
      <c r="G76" s="1">
        <v>48</v>
      </c>
      <c r="H76" s="1" t="s">
        <v>120</v>
      </c>
    </row>
    <row r="77" spans="1:8" ht="15.75">
      <c r="A77" s="1" t="s">
        <v>83</v>
      </c>
      <c r="B77" s="1" t="s">
        <v>111</v>
      </c>
      <c r="C77" s="1" t="s">
        <v>113</v>
      </c>
      <c r="D77" s="1" t="s">
        <v>115</v>
      </c>
      <c r="E77" s="1">
        <v>23</v>
      </c>
      <c r="F77" s="1">
        <v>51</v>
      </c>
      <c r="G77" s="1">
        <v>63</v>
      </c>
      <c r="H77" s="1" t="s">
        <v>119</v>
      </c>
    </row>
    <row r="78" spans="1:8" ht="15.75">
      <c r="A78" s="1" t="s">
        <v>84</v>
      </c>
      <c r="B78" s="1" t="s">
        <v>112</v>
      </c>
      <c r="C78" s="1" t="s">
        <v>113</v>
      </c>
      <c r="D78" s="1" t="s">
        <v>115</v>
      </c>
      <c r="E78" s="1">
        <v>12</v>
      </c>
      <c r="F78" s="1">
        <v>53</v>
      </c>
      <c r="G78" s="1">
        <v>74</v>
      </c>
      <c r="H78" s="1" t="s">
        <v>119</v>
      </c>
    </row>
    <row r="79" spans="1:8" ht="15.75">
      <c r="A79" s="1" t="s">
        <v>85</v>
      </c>
      <c r="B79" s="1" t="s">
        <v>108</v>
      </c>
      <c r="C79" s="1" t="s">
        <v>113</v>
      </c>
      <c r="D79" s="1" t="s">
        <v>118</v>
      </c>
      <c r="E79" s="1">
        <v>27</v>
      </c>
      <c r="F79" s="1">
        <v>34</v>
      </c>
      <c r="G79" s="1">
        <v>88</v>
      </c>
      <c r="H79" s="1" t="s">
        <v>119</v>
      </c>
    </row>
    <row r="80" spans="1:8" ht="15.75">
      <c r="A80" s="1" t="s">
        <v>86</v>
      </c>
      <c r="B80" s="1" t="s">
        <v>108</v>
      </c>
      <c r="C80" s="1" t="s">
        <v>113</v>
      </c>
      <c r="D80" s="1" t="s">
        <v>118</v>
      </c>
      <c r="E80" s="1">
        <v>25</v>
      </c>
      <c r="F80" s="1">
        <v>50</v>
      </c>
      <c r="G80" s="1">
        <v>74</v>
      </c>
      <c r="H80" s="1" t="s">
        <v>119</v>
      </c>
    </row>
    <row r="81" spans="1:8" ht="15.75">
      <c r="A81" s="1" t="s">
        <v>87</v>
      </c>
      <c r="B81" s="1" t="s">
        <v>108</v>
      </c>
      <c r="C81" s="1" t="s">
        <v>114</v>
      </c>
      <c r="D81" s="1" t="s">
        <v>115</v>
      </c>
      <c r="E81" s="1">
        <v>6</v>
      </c>
      <c r="F81" s="1">
        <v>56</v>
      </c>
      <c r="G81" s="1">
        <v>87</v>
      </c>
      <c r="H81" s="1" t="s">
        <v>119</v>
      </c>
    </row>
    <row r="82" spans="1:8" ht="15.75">
      <c r="A82" s="1" t="s">
        <v>88</v>
      </c>
      <c r="B82" s="1" t="s">
        <v>109</v>
      </c>
      <c r="C82" s="1" t="s">
        <v>113</v>
      </c>
      <c r="D82" s="1" t="s">
        <v>115</v>
      </c>
      <c r="E82" s="1">
        <v>24</v>
      </c>
      <c r="F82" s="1">
        <v>9</v>
      </c>
      <c r="G82" s="1">
        <v>75</v>
      </c>
      <c r="H82" s="1" t="s">
        <v>120</v>
      </c>
    </row>
    <row r="83" spans="1:8" ht="15.75">
      <c r="A83" s="1" t="s">
        <v>89</v>
      </c>
      <c r="B83" s="1" t="s">
        <v>112</v>
      </c>
      <c r="C83" s="1" t="s">
        <v>113</v>
      </c>
      <c r="D83" s="1" t="s">
        <v>115</v>
      </c>
      <c r="E83" s="1">
        <v>3</v>
      </c>
      <c r="F83" s="1">
        <v>16</v>
      </c>
      <c r="G83" s="1">
        <v>57</v>
      </c>
      <c r="H83" s="1" t="s">
        <v>119</v>
      </c>
    </row>
    <row r="84" spans="1:8" ht="15.75">
      <c r="A84" s="1" t="s">
        <v>90</v>
      </c>
      <c r="B84" s="1" t="s">
        <v>109</v>
      </c>
      <c r="C84" s="1" t="s">
        <v>114</v>
      </c>
      <c r="D84" s="1" t="s">
        <v>115</v>
      </c>
      <c r="E84" s="1">
        <v>12</v>
      </c>
      <c r="F84" s="1">
        <v>20</v>
      </c>
      <c r="G84" s="1">
        <v>88</v>
      </c>
      <c r="H84" s="1" t="s">
        <v>119</v>
      </c>
    </row>
    <row r="85" spans="1:8" ht="15.75">
      <c r="A85" s="1" t="s">
        <v>91</v>
      </c>
      <c r="B85" s="1" t="s">
        <v>109</v>
      </c>
      <c r="C85" s="1" t="s">
        <v>113</v>
      </c>
      <c r="D85" s="1" t="s">
        <v>118</v>
      </c>
      <c r="E85" s="1">
        <v>19</v>
      </c>
      <c r="F85" s="1">
        <v>30</v>
      </c>
      <c r="G85" s="1">
        <v>78</v>
      </c>
      <c r="H85" s="1" t="s">
        <v>119</v>
      </c>
    </row>
    <row r="86" spans="1:8" ht="15.75">
      <c r="A86" s="1" t="s">
        <v>92</v>
      </c>
      <c r="B86" s="1" t="s">
        <v>112</v>
      </c>
      <c r="C86" s="1" t="s">
        <v>114</v>
      </c>
      <c r="D86" s="1" t="s">
        <v>117</v>
      </c>
      <c r="E86" s="1">
        <v>0</v>
      </c>
      <c r="F86" s="1">
        <v>30</v>
      </c>
      <c r="G86" s="1">
        <v>71</v>
      </c>
      <c r="H86" s="1" t="s">
        <v>120</v>
      </c>
    </row>
    <row r="87" spans="1:8" ht="15.75">
      <c r="A87" s="1" t="s">
        <v>93</v>
      </c>
      <c r="B87" s="1" t="s">
        <v>112</v>
      </c>
      <c r="C87" s="1" t="s">
        <v>114</v>
      </c>
      <c r="D87" s="1" t="s">
        <v>117</v>
      </c>
      <c r="E87" s="1">
        <v>7</v>
      </c>
      <c r="F87" s="1">
        <v>52</v>
      </c>
      <c r="G87" s="1">
        <v>63</v>
      </c>
      <c r="H87" s="1" t="s">
        <v>120</v>
      </c>
    </row>
    <row r="88" spans="1:8" ht="15.75">
      <c r="A88" s="1" t="s">
        <v>94</v>
      </c>
      <c r="B88" s="1" t="s">
        <v>112</v>
      </c>
      <c r="C88" s="1" t="s">
        <v>113</v>
      </c>
      <c r="D88" s="1" t="s">
        <v>115</v>
      </c>
      <c r="E88" s="1">
        <v>13</v>
      </c>
      <c r="F88" s="1">
        <v>25</v>
      </c>
      <c r="G88" s="1">
        <v>62</v>
      </c>
      <c r="H88" s="1" t="s">
        <v>119</v>
      </c>
    </row>
    <row r="89" spans="1:8" ht="15.75">
      <c r="A89" s="1" t="s">
        <v>95</v>
      </c>
      <c r="B89" s="1" t="s">
        <v>112</v>
      </c>
      <c r="C89" s="1" t="s">
        <v>114</v>
      </c>
      <c r="D89" s="1" t="s">
        <v>117</v>
      </c>
      <c r="E89" s="1">
        <v>15</v>
      </c>
      <c r="F89" s="1">
        <v>43</v>
      </c>
      <c r="G89" s="1">
        <v>71</v>
      </c>
      <c r="H89" s="1" t="s">
        <v>119</v>
      </c>
    </row>
    <row r="90" spans="1:8" ht="15.75">
      <c r="A90" s="1" t="s">
        <v>96</v>
      </c>
      <c r="B90" s="1" t="s">
        <v>108</v>
      </c>
      <c r="C90" s="1" t="s">
        <v>114</v>
      </c>
      <c r="D90" s="1" t="s">
        <v>115</v>
      </c>
      <c r="E90" s="1">
        <v>13</v>
      </c>
      <c r="F90" s="1">
        <v>40</v>
      </c>
      <c r="G90" s="1">
        <v>76</v>
      </c>
      <c r="H90" s="1" t="s">
        <v>120</v>
      </c>
    </row>
    <row r="91" spans="1:8" ht="15.75">
      <c r="A91" s="1" t="s">
        <v>97</v>
      </c>
      <c r="B91" s="1" t="s">
        <v>110</v>
      </c>
      <c r="C91" s="1" t="s">
        <v>114</v>
      </c>
      <c r="D91" s="1" t="s">
        <v>116</v>
      </c>
      <c r="E91" s="1">
        <v>11</v>
      </c>
      <c r="F91" s="1">
        <v>37</v>
      </c>
      <c r="G91" s="1">
        <v>51</v>
      </c>
      <c r="H91" s="1" t="s">
        <v>119</v>
      </c>
    </row>
    <row r="92" spans="1:8" ht="15.75">
      <c r="A92" s="1" t="s">
        <v>98</v>
      </c>
      <c r="B92" s="1" t="s">
        <v>110</v>
      </c>
      <c r="C92" s="1" t="s">
        <v>114</v>
      </c>
      <c r="D92" s="1" t="s">
        <v>116</v>
      </c>
      <c r="E92" s="1">
        <v>18</v>
      </c>
      <c r="F92" s="1">
        <v>34</v>
      </c>
      <c r="G92" s="1">
        <v>88</v>
      </c>
      <c r="H92" s="1" t="s">
        <v>120</v>
      </c>
    </row>
    <row r="93" spans="1:8" ht="15.75">
      <c r="A93" s="1" t="s">
        <v>99</v>
      </c>
      <c r="B93" s="1" t="s">
        <v>112</v>
      </c>
      <c r="C93" s="1" t="s">
        <v>113</v>
      </c>
      <c r="D93" s="1" t="s">
        <v>115</v>
      </c>
      <c r="E93" s="1">
        <v>22</v>
      </c>
      <c r="F93" s="1">
        <v>41</v>
      </c>
      <c r="G93" s="1">
        <v>94</v>
      </c>
      <c r="H93" s="1" t="s">
        <v>120</v>
      </c>
    </row>
    <row r="94" spans="1:8" ht="15.75">
      <c r="A94" s="1" t="s">
        <v>100</v>
      </c>
      <c r="B94" s="1" t="s">
        <v>110</v>
      </c>
      <c r="C94" s="1" t="s">
        <v>114</v>
      </c>
      <c r="D94" s="1" t="s">
        <v>115</v>
      </c>
      <c r="E94" s="1">
        <v>14</v>
      </c>
      <c r="F94" s="1">
        <v>27</v>
      </c>
      <c r="G94" s="1">
        <v>52</v>
      </c>
      <c r="H94" s="1" t="s">
        <v>120</v>
      </c>
    </row>
    <row r="95" spans="1:8" ht="15.75">
      <c r="A95" s="1" t="s">
        <v>101</v>
      </c>
      <c r="B95" s="1" t="s">
        <v>110</v>
      </c>
      <c r="C95" s="1" t="s">
        <v>113</v>
      </c>
      <c r="D95" s="1" t="s">
        <v>115</v>
      </c>
      <c r="E95" s="1">
        <v>27</v>
      </c>
      <c r="F95" s="1">
        <v>14</v>
      </c>
      <c r="G95" s="1">
        <v>62</v>
      </c>
      <c r="H95" s="1" t="s">
        <v>120</v>
      </c>
    </row>
    <row r="96" spans="1:8" ht="15.75">
      <c r="A96" s="1" t="s">
        <v>102</v>
      </c>
      <c r="B96" s="1" t="s">
        <v>112</v>
      </c>
      <c r="C96" s="1" t="s">
        <v>114</v>
      </c>
      <c r="D96" s="1" t="s">
        <v>116</v>
      </c>
      <c r="E96" s="1">
        <v>1</v>
      </c>
      <c r="F96" s="1">
        <v>58</v>
      </c>
      <c r="G96" s="1">
        <v>64</v>
      </c>
      <c r="H96" s="1" t="s">
        <v>119</v>
      </c>
    </row>
    <row r="97" spans="1:8" ht="15.75">
      <c r="A97" s="1" t="s">
        <v>103</v>
      </c>
      <c r="B97" s="1" t="s">
        <v>110</v>
      </c>
      <c r="C97" s="1" t="s">
        <v>114</v>
      </c>
      <c r="D97" s="1" t="s">
        <v>115</v>
      </c>
      <c r="E97" s="1">
        <v>1</v>
      </c>
      <c r="F97" s="1">
        <v>9</v>
      </c>
      <c r="G97" s="1">
        <v>74</v>
      </c>
      <c r="H97" s="1" t="s">
        <v>120</v>
      </c>
    </row>
    <row r="98" spans="1:8" ht="15.75">
      <c r="A98" s="1" t="s">
        <v>104</v>
      </c>
      <c r="B98" s="1" t="s">
        <v>109</v>
      </c>
      <c r="C98" s="1" t="s">
        <v>114</v>
      </c>
      <c r="D98" s="1" t="s">
        <v>115</v>
      </c>
      <c r="E98" s="1">
        <v>22</v>
      </c>
      <c r="F98" s="1">
        <v>40</v>
      </c>
      <c r="G98" s="1">
        <v>80</v>
      </c>
      <c r="H98" s="1" t="s">
        <v>119</v>
      </c>
    </row>
    <row r="99" spans="1:8" ht="15.75">
      <c r="A99" s="1" t="s">
        <v>105</v>
      </c>
      <c r="B99" s="1" t="s">
        <v>111</v>
      </c>
      <c r="C99" s="1" t="s">
        <v>114</v>
      </c>
      <c r="D99" s="1" t="s">
        <v>118</v>
      </c>
      <c r="E99" s="1">
        <v>21</v>
      </c>
      <c r="F99" s="1">
        <v>38</v>
      </c>
      <c r="G99" s="1">
        <v>69</v>
      </c>
      <c r="H99" s="1" t="s">
        <v>119</v>
      </c>
    </row>
    <row r="100" spans="1:8" ht="15.75">
      <c r="A100" s="1" t="s">
        <v>106</v>
      </c>
      <c r="B100" s="1" t="s">
        <v>111</v>
      </c>
      <c r="C100" s="1" t="s">
        <v>113</v>
      </c>
      <c r="D100" s="1" t="s">
        <v>115</v>
      </c>
      <c r="E100" s="1">
        <v>18</v>
      </c>
      <c r="F100" s="1">
        <v>56</v>
      </c>
      <c r="G100" s="1">
        <v>56</v>
      </c>
      <c r="H100" s="1" t="s">
        <v>119</v>
      </c>
    </row>
    <row r="101" spans="1:8" ht="15.75">
      <c r="A101" s="1" t="s">
        <v>107</v>
      </c>
      <c r="B101" s="1" t="s">
        <v>112</v>
      </c>
      <c r="C101" s="1" t="s">
        <v>113</v>
      </c>
      <c r="D101" s="1" t="s">
        <v>118</v>
      </c>
      <c r="E101" s="1">
        <v>24</v>
      </c>
      <c r="F101" s="1">
        <v>35</v>
      </c>
      <c r="G101" s="1">
        <v>88</v>
      </c>
      <c r="H101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FCF9-F578-4346-97B2-3D46D0FE6435}">
  <dimension ref="F3:P15"/>
  <sheetViews>
    <sheetView workbookViewId="0">
      <selection activeCell="L11" sqref="L11"/>
    </sheetView>
  </sheetViews>
  <sheetFormatPr defaultRowHeight="14.75"/>
  <cols>
    <col min="7" max="7" width="9.953125" customWidth="1"/>
    <col min="10" max="10" width="8.7265625" customWidth="1"/>
    <col min="13" max="13" width="10.1796875" bestFit="1" customWidth="1"/>
  </cols>
  <sheetData>
    <row r="3" spans="6:16" ht="21">
      <c r="G3" s="4" t="s">
        <v>121</v>
      </c>
      <c r="H3" s="4"/>
      <c r="I3" s="4"/>
      <c r="J3" s="4"/>
      <c r="K3" s="4"/>
      <c r="L3" s="4"/>
      <c r="M3" s="4"/>
    </row>
    <row r="4" spans="6:16">
      <c r="G4" s="3"/>
      <c r="H4" s="3"/>
      <c r="I4" s="3"/>
      <c r="J4" s="3"/>
      <c r="K4" s="3"/>
      <c r="L4" s="3"/>
      <c r="M4" s="3"/>
    </row>
    <row r="5" spans="6:16">
      <c r="F5" s="8" t="s">
        <v>122</v>
      </c>
      <c r="G5" s="8"/>
      <c r="H5" s="5"/>
      <c r="J5" s="8" t="s">
        <v>123</v>
      </c>
      <c r="K5" s="8"/>
      <c r="M5" s="6" t="s">
        <v>127</v>
      </c>
    </row>
    <row r="6" spans="6:16">
      <c r="F6" s="10" t="s">
        <v>0</v>
      </c>
      <c r="G6" s="10"/>
      <c r="H6" s="11"/>
      <c r="I6" s="11"/>
      <c r="J6" s="11" t="s">
        <v>124</v>
      </c>
      <c r="K6" s="11"/>
      <c r="L6" s="11"/>
      <c r="M6" s="10" t="s">
        <v>128</v>
      </c>
      <c r="N6" s="10"/>
      <c r="O6" s="10"/>
      <c r="P6" s="10"/>
    </row>
    <row r="7" spans="6:16">
      <c r="F7" s="10" t="s">
        <v>1</v>
      </c>
      <c r="G7" s="10"/>
      <c r="H7" s="11"/>
      <c r="I7" s="11"/>
      <c r="J7" s="12" t="s">
        <v>125</v>
      </c>
      <c r="K7" s="12"/>
      <c r="L7" s="11"/>
      <c r="M7" s="10" t="s">
        <v>129</v>
      </c>
      <c r="N7" s="10"/>
      <c r="O7" s="10"/>
      <c r="P7" s="10"/>
    </row>
    <row r="8" spans="6:16">
      <c r="F8" s="10" t="s">
        <v>2</v>
      </c>
      <c r="G8" s="10"/>
      <c r="H8" s="11"/>
      <c r="I8" s="11"/>
      <c r="J8" s="12" t="s">
        <v>125</v>
      </c>
      <c r="K8" s="12"/>
      <c r="L8" s="11"/>
      <c r="M8" s="10" t="s">
        <v>130</v>
      </c>
      <c r="N8" s="10"/>
      <c r="O8" s="11"/>
      <c r="P8" s="11"/>
    </row>
    <row r="9" spans="6:16">
      <c r="F9" s="10" t="s">
        <v>3</v>
      </c>
      <c r="G9" s="10"/>
      <c r="H9" s="11"/>
      <c r="I9" s="11"/>
      <c r="J9" s="12" t="s">
        <v>125</v>
      </c>
      <c r="K9" s="12"/>
      <c r="L9" s="11"/>
      <c r="M9" s="10" t="s">
        <v>131</v>
      </c>
      <c r="N9" s="10"/>
      <c r="O9" s="10"/>
      <c r="P9" s="10"/>
    </row>
    <row r="10" spans="6:16">
      <c r="F10" s="13" t="s">
        <v>7</v>
      </c>
      <c r="G10" s="13"/>
      <c r="H10" s="11"/>
      <c r="I10" s="11"/>
      <c r="J10" s="12" t="s">
        <v>125</v>
      </c>
      <c r="K10" s="12"/>
      <c r="L10" s="11"/>
      <c r="M10" s="11" t="s">
        <v>135</v>
      </c>
      <c r="N10" s="11"/>
      <c r="O10" s="11"/>
      <c r="P10" s="11"/>
    </row>
    <row r="11" spans="6:16">
      <c r="F11" s="14" t="s">
        <v>4</v>
      </c>
      <c r="G11" s="14"/>
      <c r="H11" s="15"/>
      <c r="I11" s="15"/>
      <c r="J11" s="16" t="s">
        <v>126</v>
      </c>
      <c r="K11" s="16"/>
      <c r="L11" s="15"/>
      <c r="M11" s="15" t="s">
        <v>132</v>
      </c>
      <c r="N11" s="15"/>
      <c r="O11" s="15"/>
      <c r="P11" s="15"/>
    </row>
    <row r="12" spans="6:16">
      <c r="F12" s="17" t="s">
        <v>5</v>
      </c>
      <c r="G12" s="17"/>
      <c r="H12" s="15"/>
      <c r="I12" s="15"/>
      <c r="J12" s="16" t="s">
        <v>126</v>
      </c>
      <c r="K12" s="16"/>
      <c r="L12" s="15"/>
      <c r="M12" s="18" t="s">
        <v>133</v>
      </c>
      <c r="N12" s="15"/>
      <c r="O12" s="15"/>
      <c r="P12" s="15"/>
    </row>
    <row r="13" spans="6:16">
      <c r="F13" s="14" t="s">
        <v>6</v>
      </c>
      <c r="G13" s="14"/>
      <c r="H13" s="15"/>
      <c r="I13" s="15"/>
      <c r="J13" s="16" t="s">
        <v>126</v>
      </c>
      <c r="K13" s="16"/>
      <c r="L13" s="15"/>
      <c r="M13" s="15" t="s">
        <v>134</v>
      </c>
      <c r="N13" s="15"/>
      <c r="O13" s="15"/>
      <c r="P13" s="15"/>
    </row>
    <row r="15" spans="6:16">
      <c r="O15" s="7"/>
    </row>
  </sheetData>
  <mergeCells count="21">
    <mergeCell ref="M8:N8"/>
    <mergeCell ref="M9:P9"/>
    <mergeCell ref="F5:G5"/>
    <mergeCell ref="J10:K10"/>
    <mergeCell ref="J12:K12"/>
    <mergeCell ref="J13:K13"/>
    <mergeCell ref="F13:G13"/>
    <mergeCell ref="J8:K8"/>
    <mergeCell ref="J9:K9"/>
    <mergeCell ref="J11:K11"/>
    <mergeCell ref="F8:G8"/>
    <mergeCell ref="F9:G9"/>
    <mergeCell ref="F11:G11"/>
    <mergeCell ref="G3:M3"/>
    <mergeCell ref="G4:M4"/>
    <mergeCell ref="F7:G7"/>
    <mergeCell ref="F6:G6"/>
    <mergeCell ref="J5:K5"/>
    <mergeCell ref="J7:K7"/>
    <mergeCell ref="M6:P6"/>
    <mergeCell ref="M7:P7"/>
  </mergeCells>
  <conditionalFormatting sqref="F6:P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D00E-649F-4D28-A35D-0DB9EDA31A28}">
  <dimension ref="C3:H17"/>
  <sheetViews>
    <sheetView topLeftCell="A19" workbookViewId="0">
      <selection activeCell="J15" sqref="J15"/>
    </sheetView>
  </sheetViews>
  <sheetFormatPr defaultRowHeight="14.75"/>
  <cols>
    <col min="3" max="3" width="23" customWidth="1"/>
    <col min="4" max="4" width="18.36328125" customWidth="1"/>
    <col min="5" max="5" width="14.6796875" customWidth="1"/>
    <col min="6" max="6" width="8.7265625" hidden="1" customWidth="1"/>
    <col min="7" max="7" width="34.04296875" customWidth="1"/>
    <col min="8" max="8" width="10.81640625" customWidth="1"/>
  </cols>
  <sheetData>
    <row r="3" spans="3:8" ht="14.75" customHeight="1">
      <c r="D3" s="19" t="s">
        <v>136</v>
      </c>
      <c r="E3" s="19"/>
      <c r="F3" s="19"/>
      <c r="G3" s="19"/>
      <c r="H3" s="20"/>
    </row>
    <row r="4" spans="3:8" ht="14.75" customHeight="1">
      <c r="D4" s="9"/>
      <c r="E4" s="20"/>
      <c r="F4" s="20"/>
      <c r="G4" s="20"/>
      <c r="H4" s="20"/>
    </row>
    <row r="6" spans="3:8">
      <c r="C6" s="21"/>
      <c r="D6" s="22" t="s">
        <v>4</v>
      </c>
      <c r="E6" s="23" t="s">
        <v>5</v>
      </c>
      <c r="F6" s="24" t="s">
        <v>6</v>
      </c>
      <c r="G6" s="25"/>
      <c r="H6" s="5"/>
    </row>
    <row r="7" spans="3:8">
      <c r="C7" s="23" t="s">
        <v>137</v>
      </c>
      <c r="D7" s="21">
        <f>AVERAGE(Employee_Table[Years_of_Experience])</f>
        <v>15.05</v>
      </c>
      <c r="E7" s="21">
        <f>AVERAGE(Employee_Table[Training_Hours])</f>
        <v>34.82</v>
      </c>
      <c r="F7" s="21"/>
      <c r="G7" s="21">
        <f>AVERAGE(Employee_Table[Performance_Score])</f>
        <v>69.55</v>
      </c>
    </row>
    <row r="8" spans="3:8">
      <c r="C8" s="23" t="s">
        <v>138</v>
      </c>
      <c r="D8" s="21">
        <f>MEDIAN(Employee_Table[Years_of_Experience])</f>
        <v>16</v>
      </c>
      <c r="E8" s="21">
        <f>MEDIAN(Employee_Table[Training_Hours])</f>
        <v>35.5</v>
      </c>
      <c r="F8" s="21"/>
      <c r="G8" s="21">
        <f>MEDIAN(Employee_Table[Performance_Score])</f>
        <v>71</v>
      </c>
    </row>
    <row r="9" spans="3:8">
      <c r="C9" s="23" t="s">
        <v>139</v>
      </c>
      <c r="D9" s="21" cm="1">
        <f t="array" ref="D9">_xlfn.MODE.MULT(Employee_Table[Years_of_Experience])</f>
        <v>27</v>
      </c>
      <c r="E9" s="21" cm="1">
        <f t="array" ref="E9:E11">_xlfn.MODE.MULT(Employee_Table[Training_Hours])</f>
        <v>56</v>
      </c>
      <c r="F9" s="21"/>
      <c r="G9" s="21" cm="1">
        <f t="array" ref="G9:G10">_xlfn.MODE.MULT(Employee_Table[Performance_Score])</f>
        <v>88</v>
      </c>
    </row>
    <row r="10" spans="3:8">
      <c r="C10" s="21"/>
      <c r="D10" s="21"/>
      <c r="E10" s="21">
        <v>9</v>
      </c>
      <c r="F10" s="21"/>
      <c r="G10" s="21">
        <v>74</v>
      </c>
    </row>
    <row r="11" spans="3:8">
      <c r="C11" s="21"/>
      <c r="D11" s="21"/>
      <c r="E11" s="21">
        <v>30</v>
      </c>
      <c r="F11" s="21"/>
      <c r="G11" s="21"/>
    </row>
    <row r="15" spans="3:8">
      <c r="C15" s="26"/>
      <c r="D15" s="27" t="s">
        <v>4</v>
      </c>
      <c r="E15" s="27" t="s">
        <v>5</v>
      </c>
      <c r="F15" s="27"/>
      <c r="G15" s="27" t="s">
        <v>6</v>
      </c>
    </row>
    <row r="16" spans="3:8">
      <c r="C16" s="27" t="s">
        <v>140</v>
      </c>
      <c r="D16" s="27">
        <f>MIN(Employee_Table[Years_of_Experience])</f>
        <v>0</v>
      </c>
      <c r="E16" s="27">
        <f>MIN(Employee_Table[Training_Hours])</f>
        <v>5</v>
      </c>
      <c r="F16" s="27"/>
      <c r="G16" s="27">
        <f>MIN(Employee_Table[Performance_Score])</f>
        <v>40</v>
      </c>
    </row>
    <row r="17" spans="3:7">
      <c r="C17" s="27" t="s">
        <v>141</v>
      </c>
      <c r="D17" s="27">
        <f>MAX(Employee_Table[Years_of_Experience])</f>
        <v>29</v>
      </c>
      <c r="E17" s="27">
        <f>MAX(Employee_Table[Training_Hours])</f>
        <v>59</v>
      </c>
      <c r="F17" s="27"/>
      <c r="G17" s="27">
        <f>MAX(Employee_Table[Performance_Score])</f>
        <v>99</v>
      </c>
    </row>
  </sheetData>
  <mergeCells count="1"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182E-EA1F-40FF-BAB0-F67EC5BBA5C7}">
  <dimension ref="G2:J24"/>
  <sheetViews>
    <sheetView topLeftCell="C1" workbookViewId="0">
      <selection activeCell="L8" sqref="L8"/>
    </sheetView>
  </sheetViews>
  <sheetFormatPr defaultRowHeight="14.75"/>
  <cols>
    <col min="7" max="7" width="16.36328125" customWidth="1"/>
    <col min="8" max="8" width="43" customWidth="1"/>
    <col min="9" max="9" width="8.81640625" customWidth="1"/>
    <col min="10" max="10" width="12.86328125" customWidth="1"/>
  </cols>
  <sheetData>
    <row r="2" spans="7:10" ht="19.75">
      <c r="G2" s="47" t="s">
        <v>158</v>
      </c>
      <c r="H2" s="47"/>
      <c r="I2" s="47"/>
      <c r="J2" s="47"/>
    </row>
    <row r="5" spans="7:10">
      <c r="G5" s="30" t="s">
        <v>142</v>
      </c>
      <c r="H5" s="30"/>
      <c r="I5" s="32">
        <f>COUNTA(Employee_Table[Employee_ID])</f>
        <v>100</v>
      </c>
    </row>
    <row r="8" spans="7:10">
      <c r="G8" s="31" t="s">
        <v>143</v>
      </c>
      <c r="H8" s="31"/>
      <c r="I8" s="28"/>
    </row>
    <row r="9" spans="7:10">
      <c r="G9" s="33" t="s">
        <v>113</v>
      </c>
      <c r="H9" s="34">
        <f>COUNTIF(Employee_Table[Gender],Employee_Data!C2)</f>
        <v>44</v>
      </c>
      <c r="I9" s="35"/>
    </row>
    <row r="10" spans="7:10">
      <c r="G10" s="33" t="s">
        <v>114</v>
      </c>
      <c r="H10" s="34">
        <f>COUNTIF(Employee_Table[Gender],Employee_Data!C3)</f>
        <v>56</v>
      </c>
      <c r="I10" s="35"/>
    </row>
    <row r="13" spans="7:10">
      <c r="G13" s="29" t="s">
        <v>144</v>
      </c>
      <c r="H13" s="29"/>
      <c r="I13" s="29"/>
    </row>
    <row r="14" spans="7:10">
      <c r="G14" s="36" t="s">
        <v>120</v>
      </c>
      <c r="H14" s="42">
        <f>COUNTIF(Employee_Table[Remote_Work],Employee_Data!H6)</f>
        <v>47</v>
      </c>
      <c r="I14" s="42"/>
    </row>
    <row r="15" spans="7:10">
      <c r="G15" s="36" t="s">
        <v>119</v>
      </c>
      <c r="H15" s="42">
        <f>COUNTIF(Employee_Table[Remote_Work],Employee_Data!H2)</f>
        <v>53</v>
      </c>
      <c r="I15" s="42"/>
    </row>
    <row r="17" spans="7:10">
      <c r="G17" s="28"/>
      <c r="H17" s="40" t="s">
        <v>145</v>
      </c>
      <c r="I17" s="41"/>
    </row>
    <row r="18" spans="7:10">
      <c r="G18" s="36" t="s">
        <v>112</v>
      </c>
      <c r="H18" s="42">
        <f>COUNTIF(Employee_Table[Department],Employee_Data!B20)</f>
        <v>18</v>
      </c>
      <c r="I18" s="42"/>
    </row>
    <row r="19" spans="7:10">
      <c r="G19" s="36" t="s">
        <v>111</v>
      </c>
      <c r="H19" s="42">
        <f>COUNTIF(Employee_Table[Department],Employee_Data!B99)</f>
        <v>21</v>
      </c>
      <c r="I19" s="42"/>
    </row>
    <row r="20" spans="7:10">
      <c r="G20" s="36" t="s">
        <v>110</v>
      </c>
      <c r="H20" s="42">
        <f>COUNTIF(Employee_Table[Department],Employee_Data!B4)</f>
        <v>16</v>
      </c>
      <c r="I20" s="42"/>
    </row>
    <row r="21" spans="7:10">
      <c r="G21" s="36" t="s">
        <v>108</v>
      </c>
      <c r="H21" s="42">
        <f>COUNTIF(Employee_Table[Department],Employee_Data!B80)</f>
        <v>26</v>
      </c>
      <c r="I21" s="42"/>
    </row>
    <row r="22" spans="7:10">
      <c r="G22" s="36" t="s">
        <v>109</v>
      </c>
      <c r="H22" s="42">
        <f>COUNTIF(Employee_Table[Department],Employee_Data!B98)</f>
        <v>19</v>
      </c>
      <c r="I22" s="42"/>
    </row>
    <row r="24" spans="7:10">
      <c r="G24" s="37" t="s">
        <v>146</v>
      </c>
      <c r="H24" s="38"/>
      <c r="I24" s="39" t="s">
        <v>147</v>
      </c>
      <c r="J24" s="39"/>
    </row>
  </sheetData>
  <mergeCells count="14">
    <mergeCell ref="G2:J2"/>
    <mergeCell ref="H15:I15"/>
    <mergeCell ref="I24:J24"/>
    <mergeCell ref="H18:I18"/>
    <mergeCell ref="H19:I19"/>
    <mergeCell ref="H20:I20"/>
    <mergeCell ref="H21:I21"/>
    <mergeCell ref="H22:I22"/>
    <mergeCell ref="G5:H5"/>
    <mergeCell ref="G8:H8"/>
    <mergeCell ref="H9:I9"/>
    <mergeCell ref="H10:I10"/>
    <mergeCell ref="G13:I13"/>
    <mergeCell ref="H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5B76-B1CD-42BD-B9E3-5E8BCFB9F273}">
  <dimension ref="A3:B16"/>
  <sheetViews>
    <sheetView topLeftCell="A4" workbookViewId="0">
      <selection activeCell="AD17" sqref="AD17"/>
    </sheetView>
  </sheetViews>
  <sheetFormatPr defaultRowHeight="14.75"/>
  <cols>
    <col min="1" max="1" width="12.40625" bestFit="1" customWidth="1"/>
    <col min="2" max="2" width="26.7265625" bestFit="1" customWidth="1"/>
    <col min="3" max="51" width="2.6796875" bestFit="1" customWidth="1"/>
    <col min="52" max="52" width="10.58984375" bestFit="1" customWidth="1"/>
  </cols>
  <sheetData>
    <row r="3" spans="1:2">
      <c r="A3" s="43" t="s">
        <v>148</v>
      </c>
      <c r="B3" t="s">
        <v>150</v>
      </c>
    </row>
    <row r="4" spans="1:2">
      <c r="A4" s="9" t="s">
        <v>108</v>
      </c>
      <c r="B4" s="7">
        <v>26</v>
      </c>
    </row>
    <row r="5" spans="1:2">
      <c r="A5" s="9" t="s">
        <v>111</v>
      </c>
      <c r="B5" s="7">
        <v>21</v>
      </c>
    </row>
    <row r="6" spans="1:2">
      <c r="A6" s="9" t="s">
        <v>110</v>
      </c>
      <c r="B6" s="7">
        <v>16</v>
      </c>
    </row>
    <row r="7" spans="1:2">
      <c r="A7" s="9" t="s">
        <v>109</v>
      </c>
      <c r="B7" s="7">
        <v>19</v>
      </c>
    </row>
    <row r="8" spans="1:2">
      <c r="A8" s="9" t="s">
        <v>112</v>
      </c>
      <c r="B8" s="7">
        <v>18</v>
      </c>
    </row>
    <row r="9" spans="1:2">
      <c r="A9" s="9" t="s">
        <v>149</v>
      </c>
      <c r="B9" s="7">
        <v>100</v>
      </c>
    </row>
    <row r="11" spans="1:2">
      <c r="A11" s="43" t="s">
        <v>148</v>
      </c>
      <c r="B11" t="s">
        <v>151</v>
      </c>
    </row>
    <row r="12" spans="1:2">
      <c r="A12" s="9" t="s">
        <v>115</v>
      </c>
      <c r="B12" s="7">
        <v>69.6875</v>
      </c>
    </row>
    <row r="13" spans="1:2">
      <c r="A13" s="9" t="s">
        <v>117</v>
      </c>
      <c r="B13" s="7">
        <v>65.75</v>
      </c>
    </row>
    <row r="14" spans="1:2">
      <c r="A14" s="9" t="s">
        <v>116</v>
      </c>
      <c r="B14" s="7">
        <v>67.888888888888886</v>
      </c>
    </row>
    <row r="15" spans="1:2">
      <c r="A15" s="9" t="s">
        <v>118</v>
      </c>
      <c r="B15" s="7">
        <v>76</v>
      </c>
    </row>
    <row r="16" spans="1:2">
      <c r="A16" s="9" t="s">
        <v>149</v>
      </c>
      <c r="B16" s="7">
        <v>69.55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1451-1C1D-44BF-860A-776AB2AE3326}">
  <dimension ref="B4:R9"/>
  <sheetViews>
    <sheetView tabSelected="1" workbookViewId="0">
      <selection activeCell="H14" sqref="H14"/>
    </sheetView>
  </sheetViews>
  <sheetFormatPr defaultRowHeight="14.75"/>
  <cols>
    <col min="6" max="6" width="10.7265625" customWidth="1"/>
    <col min="11" max="11" width="15.58984375" customWidth="1"/>
    <col min="16" max="16" width="11.54296875" customWidth="1"/>
  </cols>
  <sheetData>
    <row r="4" spans="2:18">
      <c r="E4" s="46" t="s">
        <v>152</v>
      </c>
      <c r="F4" s="45"/>
      <c r="G4" s="45"/>
      <c r="H4" s="45"/>
      <c r="I4" s="45"/>
      <c r="J4" s="45"/>
      <c r="K4" s="45"/>
    </row>
    <row r="5" spans="2:18">
      <c r="B5" s="44">
        <v>1</v>
      </c>
      <c r="C5" s="8" t="s">
        <v>153</v>
      </c>
      <c r="D5" s="8"/>
      <c r="E5" s="8"/>
      <c r="F5" s="8"/>
      <c r="G5" s="8"/>
      <c r="H5" s="8"/>
      <c r="I5" s="8"/>
      <c r="J5" s="8"/>
      <c r="K5" s="8"/>
    </row>
    <row r="7" spans="2:18">
      <c r="B7" s="44">
        <v>2</v>
      </c>
      <c r="C7" s="8" t="s">
        <v>156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9" spans="2:18">
      <c r="B9" s="44">
        <v>3</v>
      </c>
      <c r="C9" s="6" t="s">
        <v>154</v>
      </c>
      <c r="D9" s="6"/>
      <c r="E9" s="6"/>
      <c r="F9" s="6"/>
      <c r="G9" s="6" t="s">
        <v>155</v>
      </c>
      <c r="H9" s="6"/>
      <c r="I9" s="6"/>
      <c r="J9" s="6"/>
      <c r="K9" s="6"/>
      <c r="L9" s="6" t="s">
        <v>157</v>
      </c>
      <c r="M9" s="6"/>
      <c r="N9" s="6"/>
      <c r="O9" s="6"/>
      <c r="P9" s="6"/>
      <c r="Q9" s="6"/>
      <c r="R9" s="6"/>
    </row>
  </sheetData>
  <mergeCells count="3">
    <mergeCell ref="E4:K4"/>
    <mergeCell ref="C5:K5"/>
    <mergeCell ref="C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Employee_Data</vt:lpstr>
      <vt:lpstr>Variable_Types</vt:lpstr>
      <vt:lpstr>Descriptive Statistics</vt:lpstr>
      <vt:lpstr>Categorical Summary</vt:lpstr>
      <vt:lpstr>Charts</vt:lpstr>
      <vt:lpstr>Data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Abban Peter</cp:lastModifiedBy>
  <dcterms:created xsi:type="dcterms:W3CDTF">2025-09-03T09:57:33Z</dcterms:created>
  <dcterms:modified xsi:type="dcterms:W3CDTF">2025-09-14T19:44:16Z</dcterms:modified>
</cp:coreProperties>
</file>