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60" windowHeight="16840"/>
  </bookViews>
  <sheets>
    <sheet name="host-IPC&amp;CPI" sheetId="6" r:id="rId1"/>
  </sheets>
  <externalReferences>
    <externalReference r:id="rId2"/>
  </externalReferences>
  <definedNames>
    <definedName name="_xlnm._FilterDatabase" localSheetId="0" hidden="1">'host-IPC&amp;CPI'!$A$1:$A$25</definedName>
  </definedNames>
  <calcPr calcId="144525"/>
</workbook>
</file>

<file path=xl/sharedStrings.xml><?xml version="1.0" encoding="utf-8"?>
<sst xmlns="http://schemas.openxmlformats.org/spreadsheetml/2006/main" count="64" uniqueCount="62">
  <si>
    <t>host完整跑ipc</t>
  </si>
  <si>
    <t>m1完整跑ipc</t>
  </si>
  <si>
    <t>gem5完整跑ipc</t>
  </si>
  <si>
    <t>gem5与host误差</t>
  </si>
  <si>
    <t>gem5与M1误差</t>
  </si>
  <si>
    <t>m1 ckp ipc</t>
  </si>
  <si>
    <t>gem5 ckp ipc</t>
  </si>
  <si>
    <t>gem5 ckp与完整跑误差</t>
  </si>
  <si>
    <t>ckp与M1 ckp误差</t>
  </si>
  <si>
    <t>ckp与host误差</t>
  </si>
  <si>
    <t>ckp与M1误差</t>
  </si>
  <si>
    <t>gem5运行时间</t>
  </si>
  <si>
    <t>gem5 total ckp CPI</t>
  </si>
  <si>
    <t>gem5 sum ckp CPI</t>
  </si>
  <si>
    <t>M1 ckp CPI</t>
  </si>
  <si>
    <t>gem5完整跑CPI</t>
  </si>
  <si>
    <t>host完整跑CPI</t>
  </si>
  <si>
    <t>有效ckp占比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</si>
  <si>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</si>
  <si>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</si>
  <si>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</si>
  <si>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</si>
  <si>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</si>
  <si>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</si>
  <si>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</si>
  <si>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</si>
  <si>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</si>
  <si>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</si>
  <si>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503.bwaves_r</t>
  </si>
  <si>
    <t>507.cactuBSSN_r</t>
  </si>
  <si>
    <t>508.namd_r</t>
  </si>
  <si>
    <t>510.parest_r</t>
  </si>
  <si>
    <t>511.povray_r</t>
  </si>
  <si>
    <t>519.lbm_r</t>
  </si>
  <si>
    <t>521.wrf_r</t>
  </si>
  <si>
    <t>526.blender_r</t>
  </si>
  <si>
    <t>527.cam4_r</t>
  </si>
  <si>
    <t>538.imagick_r</t>
  </si>
  <si>
    <t>544.nab_r</t>
  </si>
  <si>
    <t>549.fotonik3d_r</t>
  </si>
  <si>
    <t>554.roms_r</t>
  </si>
  <si>
    <t>999.specrand_ir</t>
  </si>
  <si>
    <t>总误差几何平均</t>
  </si>
  <si>
    <t>int几何平均</t>
  </si>
  <si>
    <t>fp几何平均</t>
  </si>
  <si>
    <t>总误差算术平均</t>
  </si>
  <si>
    <t>int算术平均</t>
  </si>
  <si>
    <t>fp算术平均</t>
  </si>
  <si>
    <t>Geomean(1+abs(x-y)/y)-1</t>
  </si>
  <si>
    <t>总几何平均</t>
  </si>
  <si>
    <t>Average(abs(x-y))/Average(y)</t>
  </si>
  <si>
    <t>总NMAE</t>
  </si>
  <si>
    <t>Int NMAE</t>
  </si>
  <si>
    <t>Fp NMAE</t>
  </si>
  <si>
    <t>（Average((x-y)^2)/Average(y^2)）^0.5</t>
  </si>
  <si>
    <t>总NRMSE</t>
  </si>
  <si>
    <t>Int NRMSE</t>
  </si>
  <si>
    <t>Fp NRMSE</t>
  </si>
  <si>
    <t>Average(abs(x-y)/y)</t>
  </si>
  <si>
    <t>总MAPE</t>
  </si>
  <si>
    <t>Int MPAE</t>
  </si>
  <si>
    <t>Fp MAPE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</si>
</sst>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33" borderId="2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1" borderId="2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8" borderId="21" applyNumberFormat="0" applyAlignment="0" applyProtection="0">
      <alignment vertical="center"/>
    </xf>
    <xf numFmtId="0" fontId="14" fillId="21" borderId="24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30" borderId="2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46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CPI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CP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workbookViewId="0">
      <pane ySplit="1" topLeftCell="A12" activePane="bottomLeft" state="frozen"/>
      <selection/>
      <selection pane="bottomLeft" activeCell="F30" sqref="F30"/>
    </sheetView>
  </sheetViews>
  <sheetFormatPr defaultColWidth="9.18269230769231" defaultRowHeight="16.8"/>
  <cols>
    <col min="1" max="1" width="22.9038461538462" style="1" customWidth="1"/>
    <col min="2" max="2" width="14.4519230769231" style="2" customWidth="1"/>
    <col min="3" max="3" width="39.5384615384615" style="2" customWidth="1"/>
    <col min="4" max="4" width="17.6153846153846" style="2" customWidth="1"/>
    <col min="5" max="5" width="17.1538461538462" style="2" customWidth="1"/>
    <col min="6" max="6" width="19.2692307692308" customWidth="1"/>
    <col min="7" max="7" width="15.3653846153846" style="2" customWidth="1"/>
    <col min="8" max="8" width="17.0865384615385" customWidth="1"/>
    <col min="9" max="9" width="24.3076923076923" customWidth="1"/>
    <col min="10" max="10" width="18.6923076923077" style="2" customWidth="1"/>
    <col min="11" max="11" width="15.5384615384615" style="2" customWidth="1"/>
    <col min="12" max="12" width="17.3653846153846" style="2" customWidth="1"/>
    <col min="13" max="13" width="16.2692307692308" style="2" customWidth="1"/>
    <col min="14" max="14" width="17.2307692307692" style="2" customWidth="1"/>
    <col min="15" max="15" width="18.8461538461538" style="2" customWidth="1"/>
    <col min="16" max="16" width="20.0865384615385" style="2" customWidth="1"/>
    <col min="17" max="17" width="16.7692307692308" style="2" customWidth="1"/>
    <col min="18" max="18" width="15.8461538461538" style="2" customWidth="1"/>
    <col min="19" max="19" width="13.7692307692308" style="2" customWidth="1"/>
    <col min="20" max="16384" width="9.18269230769231" style="2"/>
  </cols>
  <sheetData>
    <row r="1" s="1" customFormat="1" spans="1:19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3" t="s">
        <v>17</v>
      </c>
    </row>
    <row r="2" spans="1:19">
      <c r="A2" s="4" t="s">
        <v>18</v>
      </c>
      <c r="B2" s="5">
        <v>1.22</v>
      </c>
      <c r="C2" s="5"/>
      <c r="D2" s="5">
        <v>1.705499</v>
      </c>
      <c r="E2" s="23">
        <f>IFERROR((D2-B2)/B2,0)</f>
        <v>0.39795</v>
      </c>
      <c r="F2" s="5">
        <f>IFERROR((D2-C2)/C2,1)</f>
        <v>1</v>
      </c>
      <c r="G2" s="5" t="e">
        <f>1/O2</f>
        <v>#REF!</v>
      </c>
      <c r="H2" s="24" t="e">
        <f>1/N2</f>
        <v>#REF!</v>
      </c>
      <c r="I2" s="24" t="e">
        <f>(H2-D2)/D2</f>
        <v>#REF!</v>
      </c>
      <c r="J2" s="36">
        <f t="shared" ref="J2:J25" si="0">IFERROR((H2-G2)/G2,1)</f>
        <v>1</v>
      </c>
      <c r="K2" s="36">
        <f t="shared" ref="K2:K25" si="1">IFERROR((H2-B2)/B2,1)</f>
        <v>1</v>
      </c>
      <c r="L2" s="36">
        <f t="shared" ref="L2:L25" si="2">IFERROR((H2-C2)/C2,1)</f>
        <v>1</v>
      </c>
      <c r="M2" s="50">
        <v>0.345219907407407</v>
      </c>
      <c r="N2" s="2" t="e">
        <f>[1]summaryCPI!E2</f>
        <v>#REF!</v>
      </c>
      <c r="O2" s="2" t="e">
        <f>[1]summaryCPI!D2</f>
        <v>#REF!</v>
      </c>
      <c r="P2" s="2">
        <v>0.456226</v>
      </c>
      <c r="Q2" s="2">
        <f t="shared" ref="Q2:Q9" si="3">1/D2</f>
        <v>0.586338661001853</v>
      </c>
      <c r="R2" s="2">
        <f t="shared" ref="R2:R25" si="4">1/B2</f>
        <v>0.819672131147541</v>
      </c>
      <c r="S2" s="2">
        <v>76.051</v>
      </c>
    </row>
    <row r="3" spans="1:19">
      <c r="A3" s="4" t="s">
        <v>19</v>
      </c>
      <c r="B3" s="5">
        <v>0.99</v>
      </c>
      <c r="C3" s="5">
        <v>1.07332</v>
      </c>
      <c r="D3" s="5">
        <v>0.995271</v>
      </c>
      <c r="E3" s="23">
        <f t="shared" ref="E3:E25" si="5">IFERROR((D3-B3)/B3,0)</f>
        <v>0.00532424242424245</v>
      </c>
      <c r="F3" s="5">
        <f t="shared" ref="F3:F25" si="6">IFERROR((D3-C3)/C3,1)</f>
        <v>-0.0727173629486081</v>
      </c>
      <c r="G3" s="5" t="e">
        <f t="shared" ref="G3:G25" si="7">1/O3</f>
        <v>#REF!</v>
      </c>
      <c r="H3" s="24" t="e">
        <f t="shared" ref="H3:H25" si="8">1/N3</f>
        <v>#REF!</v>
      </c>
      <c r="I3" s="24" t="e">
        <f t="shared" ref="I3:I25" si="9">(H3-D3)/D3</f>
        <v>#REF!</v>
      </c>
      <c r="J3" s="36">
        <f t="shared" si="0"/>
        <v>1</v>
      </c>
      <c r="K3" s="36">
        <f t="shared" si="1"/>
        <v>1</v>
      </c>
      <c r="L3" s="36">
        <f t="shared" si="2"/>
        <v>1</v>
      </c>
      <c r="M3" s="51">
        <v>0.15625</v>
      </c>
      <c r="N3" s="2" t="e">
        <f>[1]summaryCPI!E3</f>
        <v>#REF!</v>
      </c>
      <c r="O3" s="2" t="e">
        <f>[1]summaryCPI!D3</f>
        <v>#REF!</v>
      </c>
      <c r="P3" s="2">
        <v>0.83601</v>
      </c>
      <c r="Q3" s="2">
        <f t="shared" si="3"/>
        <v>1.00475146970021</v>
      </c>
      <c r="R3" s="2">
        <f t="shared" si="4"/>
        <v>1.01010101010101</v>
      </c>
      <c r="S3" s="2">
        <v>100</v>
      </c>
    </row>
    <row r="4" spans="1:19">
      <c r="A4" s="4" t="s">
        <v>20</v>
      </c>
      <c r="B4" s="5">
        <v>0.63</v>
      </c>
      <c r="C4" s="5"/>
      <c r="D4" s="5">
        <v>0.847509</v>
      </c>
      <c r="E4" s="23">
        <f t="shared" si="5"/>
        <v>0.345252380952381</v>
      </c>
      <c r="F4" s="5">
        <f t="shared" si="6"/>
        <v>1</v>
      </c>
      <c r="G4" s="5" t="e">
        <f t="shared" si="7"/>
        <v>#REF!</v>
      </c>
      <c r="H4" s="24" t="e">
        <f t="shared" si="8"/>
        <v>#REF!</v>
      </c>
      <c r="I4" s="24" t="e">
        <f t="shared" si="9"/>
        <v>#REF!</v>
      </c>
      <c r="J4" s="36">
        <f t="shared" si="0"/>
        <v>1</v>
      </c>
      <c r="K4" s="36">
        <f t="shared" si="1"/>
        <v>1</v>
      </c>
      <c r="L4" s="36">
        <f t="shared" si="2"/>
        <v>1</v>
      </c>
      <c r="M4" s="52">
        <v>4.57329861111111</v>
      </c>
      <c r="N4" s="2" t="e">
        <f>[1]summaryCPI!E4</f>
        <v>#REF!</v>
      </c>
      <c r="O4" s="2" t="e">
        <f>[1]summaryCPI!D4</f>
        <v>#REF!</v>
      </c>
      <c r="P4" s="2">
        <v>0.86706</v>
      </c>
      <c r="Q4" s="2">
        <f t="shared" si="3"/>
        <v>1.17992847273598</v>
      </c>
      <c r="R4" s="2">
        <f t="shared" si="4"/>
        <v>1.58730158730159</v>
      </c>
      <c r="S4" s="2">
        <v>39.196</v>
      </c>
    </row>
    <row r="5" spans="1:19">
      <c r="A5" s="4" t="s">
        <v>21</v>
      </c>
      <c r="B5" s="5">
        <v>0.88875</v>
      </c>
      <c r="C5" s="5"/>
      <c r="D5" s="5">
        <v>0.836</v>
      </c>
      <c r="E5" s="23">
        <f t="shared" ref="E5:E12" si="10">IFERROR((D5-B5)/B5,0)</f>
        <v>-0.0593530239099859</v>
      </c>
      <c r="F5" s="5">
        <f t="shared" ref="F5:F12" si="11">IFERROR((D5-C5)/C5,1)</f>
        <v>1</v>
      </c>
      <c r="G5" s="5" t="e">
        <f t="shared" si="7"/>
        <v>#REF!</v>
      </c>
      <c r="H5" s="24" t="e">
        <f t="shared" si="8"/>
        <v>#REF!</v>
      </c>
      <c r="I5" s="24" t="e">
        <f t="shared" si="9"/>
        <v>#REF!</v>
      </c>
      <c r="J5" s="36">
        <f t="shared" si="0"/>
        <v>1</v>
      </c>
      <c r="K5" s="36">
        <f t="shared" si="1"/>
        <v>1</v>
      </c>
      <c r="L5" s="36">
        <f t="shared" si="2"/>
        <v>1</v>
      </c>
      <c r="M5" s="52">
        <v>2.32777777777778</v>
      </c>
      <c r="N5" s="2" t="e">
        <f>[1]summaryCPI!E5</f>
        <v>#REF!</v>
      </c>
      <c r="O5" s="2" t="e">
        <f>[1]summaryCPI!D5</f>
        <v>#REF!</v>
      </c>
      <c r="P5" s="2">
        <v>0.515899</v>
      </c>
      <c r="Q5" s="2">
        <f t="shared" si="3"/>
        <v>1.19617224880383</v>
      </c>
      <c r="R5" s="2">
        <f t="shared" si="4"/>
        <v>1.12517580872011</v>
      </c>
      <c r="S5" s="2">
        <v>55.621</v>
      </c>
    </row>
    <row r="6" spans="1:19">
      <c r="A6" s="4" t="s">
        <v>22</v>
      </c>
      <c r="B6" s="5">
        <v>1.05</v>
      </c>
      <c r="C6" s="5">
        <v>1.31518</v>
      </c>
      <c r="D6" s="5">
        <v>0.831469</v>
      </c>
      <c r="E6" s="23">
        <f t="shared" si="10"/>
        <v>-0.208124761904762</v>
      </c>
      <c r="F6" s="5">
        <f t="shared" si="11"/>
        <v>-0.367790720661811</v>
      </c>
      <c r="G6" s="5" t="e">
        <f t="shared" si="7"/>
        <v>#REF!</v>
      </c>
      <c r="H6" s="24" t="e">
        <f t="shared" si="8"/>
        <v>#REF!</v>
      </c>
      <c r="I6" s="24" t="e">
        <f t="shared" si="9"/>
        <v>#REF!</v>
      </c>
      <c r="J6" s="36">
        <f t="shared" si="0"/>
        <v>1</v>
      </c>
      <c r="K6" s="36">
        <f t="shared" si="1"/>
        <v>1</v>
      </c>
      <c r="L6" s="36">
        <f t="shared" si="2"/>
        <v>1</v>
      </c>
      <c r="M6" s="50">
        <v>0.058287037037037</v>
      </c>
      <c r="N6" s="2" t="e">
        <f>[1]summaryCPI!E6</f>
        <v>#REF!</v>
      </c>
      <c r="O6" s="2" t="e">
        <f>[1]summaryCPI!D6</f>
        <v>#REF!</v>
      </c>
      <c r="P6" s="2">
        <v>0.899467</v>
      </c>
      <c r="Q6" s="2">
        <f t="shared" si="3"/>
        <v>1.20269065954353</v>
      </c>
      <c r="R6" s="2">
        <f t="shared" si="4"/>
        <v>0.952380952380952</v>
      </c>
      <c r="S6" s="2">
        <v>100</v>
      </c>
    </row>
    <row r="7" spans="1:19">
      <c r="A7" s="4" t="s">
        <v>23</v>
      </c>
      <c r="B7" s="5">
        <v>1.48</v>
      </c>
      <c r="C7" s="6"/>
      <c r="D7" s="5">
        <v>1.797233</v>
      </c>
      <c r="E7" s="23">
        <f t="shared" si="10"/>
        <v>0.214346621621622</v>
      </c>
      <c r="F7" s="5">
        <f t="shared" si="11"/>
        <v>1</v>
      </c>
      <c r="G7" s="5" t="e">
        <f t="shared" si="7"/>
        <v>#REF!</v>
      </c>
      <c r="H7" s="24" t="e">
        <f t="shared" si="8"/>
        <v>#REF!</v>
      </c>
      <c r="I7" s="24" t="e">
        <f t="shared" si="9"/>
        <v>#REF!</v>
      </c>
      <c r="J7" s="36">
        <f t="shared" si="0"/>
        <v>1</v>
      </c>
      <c r="K7" s="36">
        <f t="shared" si="1"/>
        <v>1</v>
      </c>
      <c r="L7" s="36">
        <f t="shared" si="2"/>
        <v>1</v>
      </c>
      <c r="M7" s="50">
        <v>0.221099537037037</v>
      </c>
      <c r="N7" s="2" t="e">
        <f>[1]summaryCPI!E7</f>
        <v>#REF!</v>
      </c>
      <c r="O7" s="2" t="e">
        <f>[1]summaryCPI!D7</f>
        <v>#REF!</v>
      </c>
      <c r="P7" s="2">
        <v>0.680909</v>
      </c>
      <c r="Q7" s="2">
        <f t="shared" si="3"/>
        <v>0.556410882729173</v>
      </c>
      <c r="R7" s="2">
        <f t="shared" si="4"/>
        <v>0.675675675675676</v>
      </c>
      <c r="S7" s="2">
        <v>99.564</v>
      </c>
    </row>
    <row r="8" spans="1:19">
      <c r="A8" s="4" t="s">
        <v>24</v>
      </c>
      <c r="B8" s="5">
        <v>1.32</v>
      </c>
      <c r="C8" s="5"/>
      <c r="D8" s="5">
        <v>1.152525</v>
      </c>
      <c r="E8" s="23">
        <f t="shared" si="10"/>
        <v>-0.126875</v>
      </c>
      <c r="F8" s="5">
        <f t="shared" si="11"/>
        <v>1</v>
      </c>
      <c r="G8" s="5" t="e">
        <f t="shared" si="7"/>
        <v>#REF!</v>
      </c>
      <c r="H8" s="24" t="e">
        <f t="shared" si="8"/>
        <v>#REF!</v>
      </c>
      <c r="I8" s="24" t="e">
        <f t="shared" si="9"/>
        <v>#REF!</v>
      </c>
      <c r="J8" s="36">
        <f t="shared" si="0"/>
        <v>1</v>
      </c>
      <c r="K8" s="36">
        <f t="shared" si="1"/>
        <v>1</v>
      </c>
      <c r="L8" s="36">
        <f t="shared" si="2"/>
        <v>1</v>
      </c>
      <c r="M8" s="52">
        <v>5.38105324074074</v>
      </c>
      <c r="N8" s="2" t="e">
        <f>[1]summaryCPI!E8</f>
        <v>#REF!</v>
      </c>
      <c r="O8" s="2" t="e">
        <f>[1]summaryCPI!D8</f>
        <v>#REF!</v>
      </c>
      <c r="P8" s="2">
        <v>0.597612</v>
      </c>
      <c r="Q8" s="2">
        <f t="shared" si="3"/>
        <v>0.867660137524132</v>
      </c>
      <c r="R8" s="2">
        <f t="shared" si="4"/>
        <v>0.757575757575758</v>
      </c>
      <c r="S8" s="2">
        <v>76.842</v>
      </c>
    </row>
    <row r="9" spans="1:19">
      <c r="A9" s="4" t="s">
        <v>25</v>
      </c>
      <c r="B9" s="5">
        <v>1.21</v>
      </c>
      <c r="C9" s="5"/>
      <c r="D9" s="5">
        <v>0.932275</v>
      </c>
      <c r="E9" s="23">
        <f t="shared" si="10"/>
        <v>-0.22952479338843</v>
      </c>
      <c r="F9" s="5">
        <f t="shared" si="11"/>
        <v>1</v>
      </c>
      <c r="G9" s="5" t="e">
        <f t="shared" si="7"/>
        <v>#REF!</v>
      </c>
      <c r="H9" s="24" t="e">
        <f t="shared" si="8"/>
        <v>#REF!</v>
      </c>
      <c r="I9" s="24" t="e">
        <f t="shared" si="9"/>
        <v>#REF!</v>
      </c>
      <c r="J9" s="36">
        <f t="shared" si="0"/>
        <v>1</v>
      </c>
      <c r="K9" s="36">
        <f t="shared" si="1"/>
        <v>1</v>
      </c>
      <c r="L9" s="36">
        <f t="shared" si="2"/>
        <v>1</v>
      </c>
      <c r="M9" s="5"/>
      <c r="N9" s="2" t="e">
        <f>[1]summaryCPI!E9</f>
        <v>#REF!</v>
      </c>
      <c r="O9" s="2" t="e">
        <f>[1]summaryCPI!D9</f>
        <v>#REF!</v>
      </c>
      <c r="P9" s="2">
        <v>0.31359</v>
      </c>
      <c r="Q9" s="2">
        <f t="shared" si="3"/>
        <v>1.07264487409831</v>
      </c>
      <c r="R9" s="2">
        <f t="shared" si="4"/>
        <v>0.826446280991736</v>
      </c>
      <c r="S9" s="2">
        <v>55.951</v>
      </c>
    </row>
    <row r="10" spans="1:19">
      <c r="A10" s="4" t="s">
        <v>26</v>
      </c>
      <c r="B10" s="5">
        <v>1.97</v>
      </c>
      <c r="C10" s="5"/>
      <c r="D10" s="5"/>
      <c r="E10" s="23">
        <f t="shared" si="10"/>
        <v>-1</v>
      </c>
      <c r="F10" s="5">
        <f t="shared" si="11"/>
        <v>1</v>
      </c>
      <c r="G10" s="5" t="e">
        <f t="shared" si="7"/>
        <v>#REF!</v>
      </c>
      <c r="H10" s="24" t="e">
        <f t="shared" si="8"/>
        <v>#REF!</v>
      </c>
      <c r="I10" s="24" t="e">
        <f t="shared" si="9"/>
        <v>#REF!</v>
      </c>
      <c r="J10" s="36">
        <f t="shared" si="0"/>
        <v>1</v>
      </c>
      <c r="K10" s="36">
        <f t="shared" si="1"/>
        <v>1</v>
      </c>
      <c r="L10" s="36">
        <f t="shared" si="2"/>
        <v>1</v>
      </c>
      <c r="M10" s="52">
        <v>7.96752314814815</v>
      </c>
      <c r="N10" s="2" t="e">
        <f>[1]summaryCPI!E10</f>
        <v>#REF!</v>
      </c>
      <c r="O10" s="2" t="e">
        <f>[1]summaryCPI!D10</f>
        <v>#REF!</v>
      </c>
      <c r="P10" s="2">
        <v>0.254914</v>
      </c>
      <c r="Q10" s="2">
        <v>0</v>
      </c>
      <c r="R10" s="2">
        <f t="shared" si="4"/>
        <v>0.50761421319797</v>
      </c>
      <c r="S10" s="2">
        <v>40.142</v>
      </c>
    </row>
    <row r="11" spans="1:19">
      <c r="A11" s="4" t="s">
        <v>27</v>
      </c>
      <c r="B11" s="5">
        <v>1.335</v>
      </c>
      <c r="C11" s="5">
        <v>1.25279</v>
      </c>
      <c r="D11" s="5">
        <v>1.415113</v>
      </c>
      <c r="E11" s="23">
        <f t="shared" si="10"/>
        <v>0.0600097378277153</v>
      </c>
      <c r="F11" s="5">
        <f t="shared" si="11"/>
        <v>0.129569201542158</v>
      </c>
      <c r="G11" s="5" t="e">
        <f t="shared" si="7"/>
        <v>#REF!</v>
      </c>
      <c r="H11" s="24" t="e">
        <f t="shared" si="8"/>
        <v>#REF!</v>
      </c>
      <c r="I11" s="24" t="e">
        <f t="shared" si="9"/>
        <v>#REF!</v>
      </c>
      <c r="J11" s="36">
        <f t="shared" si="0"/>
        <v>1</v>
      </c>
      <c r="K11" s="36">
        <f t="shared" si="1"/>
        <v>1</v>
      </c>
      <c r="L11" s="36">
        <f t="shared" si="2"/>
        <v>1</v>
      </c>
      <c r="M11" s="50">
        <v>0.0677083333333333</v>
      </c>
      <c r="N11" s="2" t="e">
        <f>[1]summaryCPI!E11</f>
        <v>#REF!</v>
      </c>
      <c r="O11" s="2" t="e">
        <f>[1]summaryCPI!D11</f>
        <v>#REF!</v>
      </c>
      <c r="P11" s="2">
        <v>0.842071</v>
      </c>
      <c r="Q11" s="2">
        <f t="shared" ref="Q11:Q19" si="12">1/D11</f>
        <v>0.706657348211768</v>
      </c>
      <c r="R11" s="2">
        <f t="shared" si="4"/>
        <v>0.749063670411985</v>
      </c>
      <c r="S11" s="2">
        <v>100</v>
      </c>
    </row>
    <row r="12" spans="1:19">
      <c r="A12" s="7" t="s">
        <v>28</v>
      </c>
      <c r="B12" s="5">
        <v>0.73</v>
      </c>
      <c r="C12" s="5"/>
      <c r="D12" s="5">
        <v>0.505629</v>
      </c>
      <c r="E12" s="23">
        <f t="shared" si="10"/>
        <v>-0.307357534246575</v>
      </c>
      <c r="F12" s="5">
        <f t="shared" si="11"/>
        <v>1</v>
      </c>
      <c r="G12" s="5" t="e">
        <f t="shared" si="7"/>
        <v>#REF!</v>
      </c>
      <c r="H12" s="24" t="e">
        <f t="shared" si="8"/>
        <v>#REF!</v>
      </c>
      <c r="I12" s="24" t="e">
        <f t="shared" si="9"/>
        <v>#REF!</v>
      </c>
      <c r="J12" s="36">
        <f t="shared" si="0"/>
        <v>1</v>
      </c>
      <c r="K12" s="36">
        <f t="shared" si="1"/>
        <v>1</v>
      </c>
      <c r="L12" s="36">
        <f t="shared" si="2"/>
        <v>1</v>
      </c>
      <c r="M12" s="52">
        <v>2.1987962962963</v>
      </c>
      <c r="N12" s="2" t="e">
        <f>[1]summaryCPI!E12</f>
        <v>#REF!</v>
      </c>
      <c r="O12" s="2" t="e">
        <f>[1]summaryCPI!D12</f>
        <v>#REF!</v>
      </c>
      <c r="P12" s="2">
        <v>2.37418</v>
      </c>
      <c r="Q12" s="2">
        <f t="shared" si="12"/>
        <v>1.97773466316212</v>
      </c>
      <c r="R12" s="2">
        <f t="shared" si="4"/>
        <v>1.36986301369863</v>
      </c>
      <c r="S12" s="2">
        <v>70.619</v>
      </c>
    </row>
    <row r="13" spans="1:19">
      <c r="A13" s="7" t="s">
        <v>29</v>
      </c>
      <c r="B13" s="5">
        <v>0.485</v>
      </c>
      <c r="C13" s="5"/>
      <c r="D13" s="5">
        <v>0.727417</v>
      </c>
      <c r="E13" s="23">
        <f t="shared" si="5"/>
        <v>0.499828865979382</v>
      </c>
      <c r="F13" s="5">
        <f t="shared" si="6"/>
        <v>1</v>
      </c>
      <c r="G13" s="5" t="e">
        <f t="shared" si="7"/>
        <v>#REF!</v>
      </c>
      <c r="H13" s="24" t="e">
        <f t="shared" si="8"/>
        <v>#REF!</v>
      </c>
      <c r="I13" s="24" t="e">
        <f t="shared" si="9"/>
        <v>#REF!</v>
      </c>
      <c r="J13" s="36">
        <f t="shared" si="0"/>
        <v>1</v>
      </c>
      <c r="K13" s="36">
        <f t="shared" si="1"/>
        <v>1</v>
      </c>
      <c r="L13" s="36">
        <f t="shared" si="2"/>
        <v>1</v>
      </c>
      <c r="M13" s="52">
        <v>3.10461805555556</v>
      </c>
      <c r="N13" s="2" t="e">
        <f>[1]summaryCPI!E13</f>
        <v>#REF!</v>
      </c>
      <c r="O13" s="2" t="e">
        <f>[1]summaryCPI!D13</f>
        <v>#REF!</v>
      </c>
      <c r="P13" s="2">
        <v>0.859784</v>
      </c>
      <c r="Q13" s="2">
        <f t="shared" si="12"/>
        <v>1.37472728847415</v>
      </c>
      <c r="R13" s="2">
        <f t="shared" si="4"/>
        <v>2.06185567010309</v>
      </c>
      <c r="S13" s="2">
        <v>30.538</v>
      </c>
    </row>
    <row r="14" spans="1:19">
      <c r="A14" s="7" t="s">
        <v>30</v>
      </c>
      <c r="B14" s="5">
        <v>1.84</v>
      </c>
      <c r="C14" s="5"/>
      <c r="D14" s="5">
        <v>1.390743</v>
      </c>
      <c r="E14" s="23">
        <f t="shared" si="5"/>
        <v>-0.244161413043478</v>
      </c>
      <c r="F14" s="5">
        <f t="shared" si="6"/>
        <v>1</v>
      </c>
      <c r="G14" s="5" t="e">
        <f t="shared" si="7"/>
        <v>#REF!</v>
      </c>
      <c r="H14" s="24" t="e">
        <f t="shared" si="8"/>
        <v>#REF!</v>
      </c>
      <c r="I14" s="24" t="e">
        <f t="shared" si="9"/>
        <v>#REF!</v>
      </c>
      <c r="J14" s="36">
        <f t="shared" si="0"/>
        <v>1</v>
      </c>
      <c r="K14" s="36">
        <f t="shared" si="1"/>
        <v>1</v>
      </c>
      <c r="L14" s="36">
        <f t="shared" si="2"/>
        <v>1</v>
      </c>
      <c r="M14" s="52">
        <v>7.72336805555556</v>
      </c>
      <c r="N14" s="2" t="e">
        <f>[1]summaryCPI!E14</f>
        <v>#REF!</v>
      </c>
      <c r="O14" s="2" t="e">
        <f>[1]summaryCPI!D14</f>
        <v>#REF!</v>
      </c>
      <c r="P14" s="2">
        <v>0.30065</v>
      </c>
      <c r="Q14" s="2">
        <f t="shared" si="12"/>
        <v>0.719040110214468</v>
      </c>
      <c r="R14" s="2">
        <f t="shared" si="4"/>
        <v>0.543478260869565</v>
      </c>
      <c r="S14" s="2">
        <v>45.963</v>
      </c>
    </row>
    <row r="15" spans="1:19">
      <c r="A15" s="7" t="s">
        <v>31</v>
      </c>
      <c r="B15" s="5">
        <v>1.2675</v>
      </c>
      <c r="C15" s="5"/>
      <c r="D15" s="5">
        <v>1.174566</v>
      </c>
      <c r="E15" s="23">
        <f t="shared" si="5"/>
        <v>-0.0733207100591715</v>
      </c>
      <c r="F15" s="5">
        <f t="shared" si="6"/>
        <v>1</v>
      </c>
      <c r="G15" s="5" t="e">
        <f t="shared" si="7"/>
        <v>#REF!</v>
      </c>
      <c r="H15" s="24" t="e">
        <f t="shared" si="8"/>
        <v>#REF!</v>
      </c>
      <c r="I15" s="24" t="e">
        <f t="shared" si="9"/>
        <v>#REF!</v>
      </c>
      <c r="J15" s="36">
        <f t="shared" si="0"/>
        <v>1</v>
      </c>
      <c r="K15" s="36">
        <f t="shared" si="1"/>
        <v>1</v>
      </c>
      <c r="L15" s="36">
        <f t="shared" si="2"/>
        <v>1</v>
      </c>
      <c r="M15" s="52">
        <v>3.00680555555556</v>
      </c>
      <c r="N15" s="2" t="e">
        <f>[1]summaryCPI!E15</f>
        <v>#REF!</v>
      </c>
      <c r="O15" s="2" t="e">
        <f>[1]summaryCPI!D15</f>
        <v>#REF!</v>
      </c>
      <c r="P15" s="2">
        <v>0.737944</v>
      </c>
      <c r="Q15" s="2">
        <f t="shared" si="12"/>
        <v>0.851378296323919</v>
      </c>
      <c r="R15" s="2">
        <f t="shared" si="4"/>
        <v>0.788954635108481</v>
      </c>
      <c r="S15" s="2">
        <v>45.158</v>
      </c>
    </row>
    <row r="16" spans="1:19">
      <c r="A16" s="7" t="s">
        <v>32</v>
      </c>
      <c r="B16" s="5">
        <v>1.19</v>
      </c>
      <c r="C16" s="6"/>
      <c r="D16" s="5">
        <v>1.030133</v>
      </c>
      <c r="E16" s="23">
        <f t="shared" si="5"/>
        <v>-0.134342016806723</v>
      </c>
      <c r="F16" s="5">
        <f t="shared" si="6"/>
        <v>1</v>
      </c>
      <c r="G16" s="5" t="e">
        <f t="shared" si="7"/>
        <v>#REF!</v>
      </c>
      <c r="H16" s="24" t="e">
        <f t="shared" si="8"/>
        <v>#REF!</v>
      </c>
      <c r="I16" s="24" t="e">
        <f t="shared" si="9"/>
        <v>#REF!</v>
      </c>
      <c r="J16" s="36">
        <f t="shared" si="0"/>
        <v>1</v>
      </c>
      <c r="K16" s="36">
        <f t="shared" si="1"/>
        <v>1</v>
      </c>
      <c r="L16" s="36">
        <f t="shared" si="2"/>
        <v>1</v>
      </c>
      <c r="M16" s="50">
        <v>0.409791666666667</v>
      </c>
      <c r="N16" s="2" t="e">
        <f>[1]summaryCPI!E16</f>
        <v>#REF!</v>
      </c>
      <c r="O16" s="2" t="e">
        <f>[1]summaryCPI!D16</f>
        <v>#REF!</v>
      </c>
      <c r="P16" s="2">
        <v>0.733757</v>
      </c>
      <c r="Q16" s="2">
        <f t="shared" si="12"/>
        <v>0.970748437337703</v>
      </c>
      <c r="R16" s="2">
        <f t="shared" si="4"/>
        <v>0.840336134453782</v>
      </c>
      <c r="S16" s="2">
        <v>94.292</v>
      </c>
    </row>
    <row r="17" spans="1:19">
      <c r="A17" s="7" t="s">
        <v>33</v>
      </c>
      <c r="B17" s="5">
        <v>1.11</v>
      </c>
      <c r="C17" s="6"/>
      <c r="D17" s="5">
        <v>0.477309</v>
      </c>
      <c r="E17" s="23">
        <f t="shared" si="5"/>
        <v>-0.569991891891892</v>
      </c>
      <c r="F17" s="5">
        <f t="shared" si="6"/>
        <v>1</v>
      </c>
      <c r="G17" s="5" t="e">
        <f t="shared" si="7"/>
        <v>#REF!</v>
      </c>
      <c r="H17" s="24" t="e">
        <f t="shared" si="8"/>
        <v>#REF!</v>
      </c>
      <c r="I17" s="24" t="e">
        <f t="shared" si="9"/>
        <v>#REF!</v>
      </c>
      <c r="J17" s="36">
        <f t="shared" si="0"/>
        <v>1</v>
      </c>
      <c r="K17" s="36">
        <f t="shared" si="1"/>
        <v>1</v>
      </c>
      <c r="L17" s="36">
        <f t="shared" si="2"/>
        <v>1</v>
      </c>
      <c r="M17" s="50">
        <v>0.837685185185185</v>
      </c>
      <c r="N17" s="2" t="e">
        <f>[1]summaryCPI!E17</f>
        <v>#REF!</v>
      </c>
      <c r="O17" s="2" t="e">
        <f>[1]summaryCPI!D17</f>
        <v>#REF!</v>
      </c>
      <c r="P17" s="2">
        <v>1.61859</v>
      </c>
      <c r="Q17" s="2">
        <f t="shared" si="12"/>
        <v>2.09507886924403</v>
      </c>
      <c r="R17" s="2">
        <f t="shared" si="4"/>
        <v>0.900900900900901</v>
      </c>
      <c r="S17" s="2">
        <v>92.135</v>
      </c>
    </row>
    <row r="18" spans="1:19">
      <c r="A18" s="7" t="s">
        <v>34</v>
      </c>
      <c r="B18" s="5">
        <v>0.99</v>
      </c>
      <c r="C18" s="5"/>
      <c r="D18" s="5">
        <v>0.650208</v>
      </c>
      <c r="E18" s="23">
        <f t="shared" si="5"/>
        <v>-0.343224242424242</v>
      </c>
      <c r="F18" s="5">
        <f t="shared" si="6"/>
        <v>1</v>
      </c>
      <c r="G18" s="5" t="e">
        <f t="shared" si="7"/>
        <v>#REF!</v>
      </c>
      <c r="H18" s="24" t="e">
        <f t="shared" si="8"/>
        <v>#REF!</v>
      </c>
      <c r="I18" s="24" t="e">
        <f t="shared" si="9"/>
        <v>#REF!</v>
      </c>
      <c r="J18" s="36">
        <f t="shared" si="0"/>
        <v>1</v>
      </c>
      <c r="K18" s="36">
        <f t="shared" si="1"/>
        <v>1</v>
      </c>
      <c r="L18" s="36">
        <f t="shared" si="2"/>
        <v>1</v>
      </c>
      <c r="M18" s="52">
        <v>6.69226851851852</v>
      </c>
      <c r="N18" s="2" t="e">
        <f>[1]summaryCPI!E18</f>
        <v>#REF!</v>
      </c>
      <c r="O18" s="2" t="e">
        <f>[1]summaryCPI!D18</f>
        <v>#REF!</v>
      </c>
      <c r="P18" s="2">
        <v>0.52221</v>
      </c>
      <c r="Q18" s="2">
        <f t="shared" si="12"/>
        <v>1.5379693882573</v>
      </c>
      <c r="R18" s="2">
        <f t="shared" si="4"/>
        <v>1.01010101010101</v>
      </c>
      <c r="S18" s="2">
        <v>65.449</v>
      </c>
    </row>
    <row r="19" spans="1:19">
      <c r="A19" s="7" t="s">
        <v>35</v>
      </c>
      <c r="B19" s="5">
        <v>1.48</v>
      </c>
      <c r="C19" s="6"/>
      <c r="D19" s="5">
        <v>1.181002</v>
      </c>
      <c r="E19" s="23">
        <f t="shared" si="5"/>
        <v>-0.202025675675676</v>
      </c>
      <c r="F19" s="5">
        <f t="shared" si="6"/>
        <v>1</v>
      </c>
      <c r="G19" s="5" t="e">
        <f t="shared" si="7"/>
        <v>#REF!</v>
      </c>
      <c r="H19" s="24" t="e">
        <f t="shared" si="8"/>
        <v>#REF!</v>
      </c>
      <c r="I19" s="24" t="e">
        <f t="shared" si="9"/>
        <v>#REF!</v>
      </c>
      <c r="J19" s="36">
        <f t="shared" si="0"/>
        <v>1</v>
      </c>
      <c r="K19" s="36">
        <f t="shared" si="1"/>
        <v>1</v>
      </c>
      <c r="L19" s="36">
        <f t="shared" si="2"/>
        <v>1</v>
      </c>
      <c r="M19" s="50">
        <v>0.176099537037037</v>
      </c>
      <c r="N19" s="2" t="e">
        <f>[1]summaryCPI!E19</f>
        <v>#REF!</v>
      </c>
      <c r="O19" s="2" t="e">
        <f>[1]summaryCPI!D19</f>
        <v>#REF!</v>
      </c>
      <c r="P19" s="2">
        <v>0.964338</v>
      </c>
      <c r="Q19" s="2">
        <f t="shared" si="12"/>
        <v>0.846738616869404</v>
      </c>
      <c r="R19" s="2">
        <f t="shared" si="4"/>
        <v>0.675675675675676</v>
      </c>
      <c r="S19" s="2">
        <v>99.999</v>
      </c>
    </row>
    <row r="20" spans="1:19">
      <c r="A20" s="7" t="s">
        <v>36</v>
      </c>
      <c r="B20" s="5">
        <v>1.06</v>
      </c>
      <c r="C20" s="5"/>
      <c r="D20" s="5"/>
      <c r="E20" s="23">
        <f t="shared" si="5"/>
        <v>-1</v>
      </c>
      <c r="F20" s="5">
        <f t="shared" si="6"/>
        <v>1</v>
      </c>
      <c r="G20" s="5" t="e">
        <f t="shared" si="7"/>
        <v>#REF!</v>
      </c>
      <c r="H20" s="24" t="e">
        <f t="shared" si="8"/>
        <v>#REF!</v>
      </c>
      <c r="I20" s="24" t="e">
        <f t="shared" si="9"/>
        <v>#REF!</v>
      </c>
      <c r="J20" s="36">
        <f t="shared" si="0"/>
        <v>1</v>
      </c>
      <c r="K20" s="36">
        <f t="shared" si="1"/>
        <v>1</v>
      </c>
      <c r="L20" s="36">
        <f t="shared" si="2"/>
        <v>1</v>
      </c>
      <c r="M20" s="5"/>
      <c r="N20" s="2" t="e">
        <f>[1]summaryCPI!E20</f>
        <v>#REF!</v>
      </c>
      <c r="O20" s="2" t="e">
        <f>[1]summaryCPI!D20</f>
        <v>#REF!</v>
      </c>
      <c r="P20" s="2">
        <v>0.423138</v>
      </c>
      <c r="Q20" s="2">
        <v>0</v>
      </c>
      <c r="R20" s="2">
        <f t="shared" si="4"/>
        <v>0.943396226415094</v>
      </c>
      <c r="S20" s="2">
        <v>51.407</v>
      </c>
    </row>
    <row r="21" spans="1:19">
      <c r="A21" s="7" t="s">
        <v>37</v>
      </c>
      <c r="B21" s="5">
        <v>1.55</v>
      </c>
      <c r="C21" s="5">
        <v>1.53974</v>
      </c>
      <c r="D21" s="5">
        <v>1.250621</v>
      </c>
      <c r="E21" s="23">
        <f t="shared" si="5"/>
        <v>-0.193147741935484</v>
      </c>
      <c r="F21" s="5">
        <f t="shared" si="6"/>
        <v>-0.187771312039695</v>
      </c>
      <c r="G21" s="5" t="e">
        <f t="shared" si="7"/>
        <v>#REF!</v>
      </c>
      <c r="H21" s="24" t="e">
        <f t="shared" si="8"/>
        <v>#REF!</v>
      </c>
      <c r="I21" s="24" t="e">
        <f t="shared" si="9"/>
        <v>#REF!</v>
      </c>
      <c r="J21" s="36">
        <f t="shared" si="0"/>
        <v>1</v>
      </c>
      <c r="K21" s="36">
        <f t="shared" si="1"/>
        <v>1</v>
      </c>
      <c r="L21" s="36">
        <f t="shared" si="2"/>
        <v>1</v>
      </c>
      <c r="M21" s="51">
        <v>0.797916666666667</v>
      </c>
      <c r="N21" s="2" t="e">
        <f>[1]summaryCPI!E21</f>
        <v>#REF!</v>
      </c>
      <c r="O21" s="2" t="e">
        <f>[1]summaryCPI!D21</f>
        <v>#REF!</v>
      </c>
      <c r="P21" s="2">
        <v>0.740832</v>
      </c>
      <c r="Q21" s="2">
        <f t="shared" ref="Q21:Q25" si="13">1/D21</f>
        <v>0.799602757350148</v>
      </c>
      <c r="R21" s="2">
        <f t="shared" si="4"/>
        <v>0.645161290322581</v>
      </c>
      <c r="S21" s="2">
        <v>99.999</v>
      </c>
    </row>
    <row r="22" spans="1:19">
      <c r="A22" s="7" t="s">
        <v>38</v>
      </c>
      <c r="B22" s="5">
        <v>0.87</v>
      </c>
      <c r="C22" s="5"/>
      <c r="D22" s="5">
        <v>0.604481</v>
      </c>
      <c r="E22" s="23">
        <f t="shared" si="5"/>
        <v>-0.305194252873563</v>
      </c>
      <c r="F22" s="5">
        <f t="shared" si="6"/>
        <v>1</v>
      </c>
      <c r="G22" s="5" t="e">
        <f t="shared" si="7"/>
        <v>#REF!</v>
      </c>
      <c r="H22" s="24" t="e">
        <f t="shared" si="8"/>
        <v>#REF!</v>
      </c>
      <c r="I22" s="24" t="e">
        <f t="shared" si="9"/>
        <v>#REF!</v>
      </c>
      <c r="J22" s="36">
        <f t="shared" si="0"/>
        <v>1</v>
      </c>
      <c r="K22" s="36">
        <f t="shared" si="1"/>
        <v>1</v>
      </c>
      <c r="L22" s="36">
        <f t="shared" si="2"/>
        <v>1</v>
      </c>
      <c r="M22" s="52">
        <v>1.02019675925926</v>
      </c>
      <c r="N22" s="2" t="e">
        <f>[1]summaryCPI!E22</f>
        <v>#REF!</v>
      </c>
      <c r="O22" s="2" t="e">
        <f>[1]summaryCPI!D22</f>
        <v>#REF!</v>
      </c>
      <c r="P22" s="2">
        <v>0.586157</v>
      </c>
      <c r="Q22" s="2">
        <f t="shared" si="13"/>
        <v>1.65431171533927</v>
      </c>
      <c r="R22" s="2">
        <f t="shared" si="4"/>
        <v>1.14942528735632</v>
      </c>
      <c r="S22" s="2">
        <v>47.438</v>
      </c>
    </row>
    <row r="23" spans="1:19">
      <c r="A23" s="7" t="s">
        <v>39</v>
      </c>
      <c r="B23" s="5">
        <v>1.27625</v>
      </c>
      <c r="C23" s="5"/>
      <c r="D23" s="5">
        <v>1.09169</v>
      </c>
      <c r="E23" s="23">
        <f t="shared" si="5"/>
        <v>-0.144611165523996</v>
      </c>
      <c r="F23" s="5">
        <f t="shared" si="6"/>
        <v>1</v>
      </c>
      <c r="G23" s="5" t="e">
        <f t="shared" si="7"/>
        <v>#REF!</v>
      </c>
      <c r="H23" s="24" t="e">
        <f t="shared" si="8"/>
        <v>#REF!</v>
      </c>
      <c r="I23" s="24" t="e">
        <f t="shared" si="9"/>
        <v>#REF!</v>
      </c>
      <c r="J23" s="36">
        <f t="shared" si="0"/>
        <v>1</v>
      </c>
      <c r="K23" s="36">
        <f t="shared" si="1"/>
        <v>1</v>
      </c>
      <c r="L23" s="36">
        <f t="shared" si="2"/>
        <v>1</v>
      </c>
      <c r="M23" s="52">
        <v>6.01892361111111</v>
      </c>
      <c r="N23" s="2" t="e">
        <f>[1]summaryCPI!E23</f>
        <v>#REF!</v>
      </c>
      <c r="O23" s="2" t="e">
        <f>[1]summaryCPI!D23</f>
        <v>#REF!</v>
      </c>
      <c r="P23" s="2">
        <v>0.55619</v>
      </c>
      <c r="Q23" s="2">
        <f t="shared" si="13"/>
        <v>0.916010955491028</v>
      </c>
      <c r="R23" s="2">
        <f t="shared" si="4"/>
        <v>0.783545543584721</v>
      </c>
      <c r="S23" s="2">
        <v>95.844</v>
      </c>
    </row>
    <row r="24" spans="1:19">
      <c r="A24" s="7" t="s">
        <v>40</v>
      </c>
      <c r="B24" s="5">
        <v>0.99375</v>
      </c>
      <c r="C24" s="5"/>
      <c r="D24" s="5">
        <v>0.657295</v>
      </c>
      <c r="E24" s="23">
        <f t="shared" si="5"/>
        <v>-0.33857106918239</v>
      </c>
      <c r="F24" s="5">
        <f t="shared" si="6"/>
        <v>1</v>
      </c>
      <c r="G24" s="5" t="e">
        <f t="shared" si="7"/>
        <v>#REF!</v>
      </c>
      <c r="H24" s="24" t="e">
        <f t="shared" si="8"/>
        <v>#REF!</v>
      </c>
      <c r="I24" s="24" t="e">
        <f t="shared" si="9"/>
        <v>#REF!</v>
      </c>
      <c r="J24" s="36">
        <f t="shared" si="0"/>
        <v>1</v>
      </c>
      <c r="K24" s="36">
        <f t="shared" si="1"/>
        <v>1</v>
      </c>
      <c r="L24" s="36">
        <f t="shared" si="2"/>
        <v>1</v>
      </c>
      <c r="M24" s="52">
        <v>2.46215277777778</v>
      </c>
      <c r="N24" s="2" t="e">
        <f>[1]summaryCPI!E24</f>
        <v>#REF!</v>
      </c>
      <c r="O24" s="2" t="e">
        <f>[1]summaryCPI!D24</f>
        <v>#REF!</v>
      </c>
      <c r="P24" s="2">
        <v>1.1409</v>
      </c>
      <c r="Q24" s="2">
        <f t="shared" si="13"/>
        <v>1.52138689629466</v>
      </c>
      <c r="R24" s="2">
        <f t="shared" si="4"/>
        <v>1.0062893081761</v>
      </c>
      <c r="S24" s="2">
        <v>56.036</v>
      </c>
    </row>
    <row r="25" ht="17.55" spans="1:19">
      <c r="A25" s="8" t="s">
        <v>41</v>
      </c>
      <c r="B25" s="5">
        <v>1.3</v>
      </c>
      <c r="C25" s="5">
        <v>1.72846</v>
      </c>
      <c r="D25" s="9">
        <v>1.277799</v>
      </c>
      <c r="E25" s="25">
        <f t="shared" si="5"/>
        <v>-0.0170776923076924</v>
      </c>
      <c r="F25" s="9">
        <f t="shared" si="6"/>
        <v>-0.260729782581026</v>
      </c>
      <c r="G25" s="5" t="e">
        <f t="shared" si="7"/>
        <v>#REF!</v>
      </c>
      <c r="H25" s="24" t="e">
        <f t="shared" si="8"/>
        <v>#REF!</v>
      </c>
      <c r="I25" s="24" t="e">
        <f t="shared" si="9"/>
        <v>#REF!</v>
      </c>
      <c r="J25" s="37">
        <f t="shared" si="0"/>
        <v>1</v>
      </c>
      <c r="K25" s="37">
        <f t="shared" si="1"/>
        <v>1</v>
      </c>
      <c r="L25" s="36">
        <f t="shared" si="2"/>
        <v>1</v>
      </c>
      <c r="M25" s="51">
        <v>0.460416666666667</v>
      </c>
      <c r="N25" s="2" t="e">
        <f>[1]summaryCPI!E25</f>
        <v>#REF!</v>
      </c>
      <c r="O25" s="2" t="e">
        <f>[1]summaryCPI!D25</f>
        <v>#REF!</v>
      </c>
      <c r="P25" s="2">
        <v>0.59937</v>
      </c>
      <c r="Q25" s="2">
        <f t="shared" si="13"/>
        <v>0.782595697758411</v>
      </c>
      <c r="R25" s="2">
        <f t="shared" si="4"/>
        <v>0.769230769230769</v>
      </c>
      <c r="S25" s="2">
        <v>100</v>
      </c>
    </row>
    <row r="26" spans="4:12">
      <c r="D26" s="10" t="s">
        <v>42</v>
      </c>
      <c r="E26" s="26">
        <f t="array" ref="E26">GEOMEAN(ABS(E2:E25))</f>
        <v>0.184549597318419</v>
      </c>
      <c r="F26" s="21"/>
      <c r="G26" s="2"/>
      <c r="H26" s="27"/>
      <c r="I26" s="27"/>
      <c r="J26" s="38">
        <f t="array" ref="J26">GEOMEAN(ABS(J2:J25))</f>
        <v>1</v>
      </c>
      <c r="K26" s="26">
        <f t="array" ref="K26">GEOMEAN(ABS(K2:K25))</f>
        <v>1</v>
      </c>
      <c r="L26"/>
    </row>
    <row r="27" spans="4:12">
      <c r="D27" s="11" t="s">
        <v>43</v>
      </c>
      <c r="E27" s="28">
        <f t="array" ref="E27">GEOMEAN(ABS(E2:E11))</f>
        <v>0.142217606410036</v>
      </c>
      <c r="F27" s="21"/>
      <c r="G27" s="2"/>
      <c r="H27" s="27"/>
      <c r="I27" s="27"/>
      <c r="J27" s="39">
        <f t="array" ref="J27">GEOMEAN(ABS(J2:J11))</f>
        <v>1</v>
      </c>
      <c r="K27" s="28">
        <f t="array" ref="K27">GEOMEAN(ABS(K2:K11))</f>
        <v>1</v>
      </c>
      <c r="L27"/>
    </row>
    <row r="28" spans="4:12">
      <c r="D28" s="11" t="s">
        <v>44</v>
      </c>
      <c r="E28" s="28">
        <f t="array" ref="E28">GEOMEAN(ABS(E12:E25))</f>
        <v>0.22230103537132</v>
      </c>
      <c r="F28" s="21"/>
      <c r="G28" s="2"/>
      <c r="H28" s="27"/>
      <c r="I28" s="27"/>
      <c r="J28" s="39">
        <f t="array" ref="J28">GEOMEAN(ABS(J12:J25))</f>
        <v>1</v>
      </c>
      <c r="K28" s="28">
        <f t="array" ref="K28">GEOMEAN(ABS(K12:K25))</f>
        <v>1</v>
      </c>
      <c r="L28"/>
    </row>
    <row r="29" spans="4:12">
      <c r="D29" s="12" t="s">
        <v>45</v>
      </c>
      <c r="E29" s="28">
        <f t="array" ref="E29">AVERAGE(ABS(E2:E25))</f>
        <v>0.292483951415808</v>
      </c>
      <c r="F29" s="21"/>
      <c r="G29" s="2"/>
      <c r="H29" s="27"/>
      <c r="I29" s="27"/>
      <c r="J29" s="39">
        <f t="array" ref="J29">AVERAGE(ABS(J2:J25))</f>
        <v>1</v>
      </c>
      <c r="K29" s="28">
        <f t="array" ref="K29">AVERAGE(ABS(K2:K25))</f>
        <v>1</v>
      </c>
      <c r="L29"/>
    </row>
    <row r="30" spans="4:12">
      <c r="D30" s="11" t="s">
        <v>46</v>
      </c>
      <c r="E30" s="28">
        <f t="array" ref="E30">AVERAGE(ABS(E2:E11))</f>
        <v>0.264676056202914</v>
      </c>
      <c r="F30" s="21"/>
      <c r="G30" s="2"/>
      <c r="H30" s="27"/>
      <c r="I30" s="27"/>
      <c r="J30" s="39">
        <f t="array" ref="J30">AVERAGE(ABS(J2:J11))</f>
        <v>1</v>
      </c>
      <c r="K30" s="28">
        <f t="array" ref="K30">AVERAGE(ABS(K2:K11))</f>
        <v>1</v>
      </c>
      <c r="L30"/>
    </row>
    <row r="31" ht="17.55" spans="4:12">
      <c r="D31" s="13" t="s">
        <v>47</v>
      </c>
      <c r="E31" s="29">
        <f t="array" ref="E31">AVERAGE(ABS(E12:E25))</f>
        <v>0.312346733710733</v>
      </c>
      <c r="F31" s="21"/>
      <c r="G31" s="2"/>
      <c r="H31" s="27"/>
      <c r="I31" s="27"/>
      <c r="J31" s="40">
        <f t="array" ref="J31">AVERAGE(ABS(J12:J25))</f>
        <v>1</v>
      </c>
      <c r="K31" s="29">
        <f t="array" ref="K31">AVERAGE(ABS(K12:K25))</f>
        <v>1</v>
      </c>
      <c r="L31"/>
    </row>
    <row r="32" spans="6:12">
      <c r="F32" s="27"/>
      <c r="G32" s="2"/>
      <c r="H32" s="27"/>
      <c r="I32" s="27"/>
      <c r="J32" s="2"/>
      <c r="K32" s="2"/>
      <c r="L32"/>
    </row>
    <row r="33" spans="3:12">
      <c r="C33" s="14" t="s">
        <v>48</v>
      </c>
      <c r="D33" s="15" t="s">
        <v>49</v>
      </c>
      <c r="E33" s="30">
        <f t="array" ref="E33">GEOMEAN(1+ABS(Q2:Q25-R2:R25)/(R2:R25))-1</f>
        <v>0.315975155537865</v>
      </c>
      <c r="F33" s="27"/>
      <c r="G33" s="2"/>
      <c r="H33" s="27"/>
      <c r="I33" s="27"/>
      <c r="J33" s="41" t="e">
        <f t="array" ref="J33">GEOMEAN(1+ABS(O2:O25-P2:P25)/(P2:P25))-1</f>
        <v>#REF!</v>
      </c>
      <c r="K33" s="42" t="e">
        <f t="array" ref="K33">GEOMEAN(1+ABS(N2:N25-R2:R25)/(R2:R25))-1</f>
        <v>#REF!</v>
      </c>
      <c r="L33"/>
    </row>
    <row r="34" spans="3:12">
      <c r="C34" s="16"/>
      <c r="D34" s="17" t="s">
        <v>43</v>
      </c>
      <c r="E34" s="31">
        <f t="array" ref="E34">GEOMEAN(1+ABS(Q2:Q11-R2:R11)/(R2:R11))-1</f>
        <v>0.231947110984238</v>
      </c>
      <c r="F34" s="27"/>
      <c r="G34" s="2"/>
      <c r="H34" s="27"/>
      <c r="I34" s="27"/>
      <c r="J34" s="43" t="e">
        <f t="array" ref="J34">GEOMEAN(1+ABS(O2:O11-P2:P11)/(P2:P11))-1</f>
        <v>#REF!</v>
      </c>
      <c r="K34" s="44" t="e">
        <f t="array" ref="K34">GEOMEAN(1+ABS(N2:N11-R2:R11)/(R2:R11))-1</f>
        <v>#REF!</v>
      </c>
      <c r="L34"/>
    </row>
    <row r="35" spans="3:11">
      <c r="C35" s="18"/>
      <c r="D35" s="19" t="s">
        <v>44</v>
      </c>
      <c r="E35" s="32">
        <f t="array" ref="E35">GEOMEAN(1+ABS(Q12:Q25-R12:R25)/(R12:R25))-1</f>
        <v>0.379481863784545</v>
      </c>
      <c r="F35" s="27"/>
      <c r="H35" s="27"/>
      <c r="I35" s="27"/>
      <c r="J35" s="45" t="e">
        <f t="array" ref="J35">GEOMEAN(1+ABS(O12:O25-P12:P25)/(P12:P25))-1</f>
        <v>#REF!</v>
      </c>
      <c r="K35" s="46" t="e">
        <f t="array" ref="K35">GEOMEAN(1+ABS(N12:N25-R12:R25)/(R12:R25))-1</f>
        <v>#REF!</v>
      </c>
    </row>
    <row r="36" spans="3:11">
      <c r="C36" s="14" t="s">
        <v>50</v>
      </c>
      <c r="D36" s="20" t="s">
        <v>51</v>
      </c>
      <c r="E36" s="33">
        <f t="array" ref="E36">AVERAGE(ABS(Q2:Q25-R2:R25))/AVERAGE(R2:R25)</f>
        <v>0.34726045940567</v>
      </c>
      <c r="F36" s="27"/>
      <c r="H36" s="27"/>
      <c r="I36" s="27"/>
      <c r="J36" s="14" t="e">
        <f t="array" ref="J36">AVERAGE(ABS(O2:O25-P2:P25))/AVERAGE(P2:P25)</f>
        <v>#REF!</v>
      </c>
      <c r="K36" s="47" t="e">
        <f t="array" ref="K36">AVERAGE(ABS(N2:N25-R2:R25))/AVERAGE(R2:R25)</f>
        <v>#REF!</v>
      </c>
    </row>
    <row r="37" spans="3:11">
      <c r="C37" s="16"/>
      <c r="D37" s="21" t="s">
        <v>52</v>
      </c>
      <c r="E37" s="34">
        <f t="array" ref="E37">AVERAGE(ABS(Q2:Q11-R2:R11))/AVERAGE(R2:R11)</f>
        <v>0.221166241953315</v>
      </c>
      <c r="F37" s="27"/>
      <c r="H37" s="27"/>
      <c r="I37" s="27"/>
      <c r="J37" s="16" t="e">
        <f t="array" ref="J37">AVERAGE(ABS(O2:O11-P2:P11))/AVERAGE(P2:P11)</f>
        <v>#REF!</v>
      </c>
      <c r="K37" s="48" t="e">
        <f t="array" ref="K37">AVERAGE(ABS(N2:N11-R2:R11))/AVERAGE(R2:R11)</f>
        <v>#REF!</v>
      </c>
    </row>
    <row r="38" spans="3:11">
      <c r="C38" s="18"/>
      <c r="D38" s="22" t="s">
        <v>53</v>
      </c>
      <c r="E38" s="35">
        <f t="array" ref="E38">AVERAGE(ABS(Q12:Q25-R12:R25))/AVERAGE(R12:R25)</f>
        <v>0.431499626298951</v>
      </c>
      <c r="F38" s="27"/>
      <c r="H38" s="27"/>
      <c r="I38" s="27"/>
      <c r="J38" s="18" t="e">
        <f t="array" ref="J38">AVERAGE(ABS(O12:O25-P12:P25))/AVERAGE(P12:P25)</f>
        <v>#REF!</v>
      </c>
      <c r="K38" s="49" t="e">
        <f t="array" ref="K38">AVERAGE(ABS(N12:N25-R12:R25))/AVERAGE(R12:R25)</f>
        <v>#REF!</v>
      </c>
    </row>
    <row r="39" spans="3:11">
      <c r="C39" s="14" t="s">
        <v>54</v>
      </c>
      <c r="D39" s="20" t="s">
        <v>55</v>
      </c>
      <c r="E39" s="33">
        <f t="array" ref="E39">(AVERAGE((Q2:Q25-R2:R25)^2)/AVERAGE((R2:R25)^2))^0.5</f>
        <v>0.445006570402184</v>
      </c>
      <c r="F39" s="27"/>
      <c r="H39" s="27"/>
      <c r="I39" s="27"/>
      <c r="J39" s="14" t="e">
        <f t="array" ref="J39">(AVERAGE((O2:O25-P2:P25)^2)/AVERAGE((P2:P25)^2))^0.5</f>
        <v>#REF!</v>
      </c>
      <c r="K39" s="47" t="e">
        <f t="array" ref="K39">(AVERAGE((N2:N25-R2:R25)^2)/AVERAGE((R2:R25)^2))^0.5</f>
        <v>#REF!</v>
      </c>
    </row>
    <row r="40" spans="3:11">
      <c r="C40" s="16"/>
      <c r="D40" s="21" t="s">
        <v>56</v>
      </c>
      <c r="E40" s="34">
        <f t="array" ref="E40">(AVERAGE((Q2:Q11-R2:R11)^2)/AVERAGE((R2:R11)^2))^0.5</f>
        <v>0.26676163250211</v>
      </c>
      <c r="F40" s="27"/>
      <c r="H40" s="27"/>
      <c r="I40" s="27"/>
      <c r="J40" s="16" t="e">
        <f t="array" ref="J40">(AVERAGE((O2:O11-P2:P11)^2)/AVERAGE((P2:P11)^2))^0.5</f>
        <v>#REF!</v>
      </c>
      <c r="K40" s="48" t="e">
        <f t="array" ref="K40">(AVERAGE((N2:N11-R2:R11)^2)/AVERAGE((R2:R11)^2))^0.5</f>
        <v>#REF!</v>
      </c>
    </row>
    <row r="41" spans="3:11">
      <c r="C41" s="18"/>
      <c r="D41" s="22" t="s">
        <v>57</v>
      </c>
      <c r="E41" s="35">
        <f t="array" ref="E41">(AVERAGE((Q12:Q25-R12:R25)^2)/AVERAGE((R12:R25)^2))^0.5</f>
        <v>0.523477031023408</v>
      </c>
      <c r="F41" s="27"/>
      <c r="H41" s="27"/>
      <c r="I41" s="27"/>
      <c r="J41" s="18" t="e">
        <f t="array" ref="J41">(AVERAGE((O12:O25-P12:P25)^2)/AVERAGE((P12:P25)^2))^0.5</f>
        <v>#REF!</v>
      </c>
      <c r="K41" s="49" t="e">
        <f t="array" ref="K41">(AVERAGE((N12:N25-R12:R25)^2)/AVERAGE((R12:R25)^2))^0.5</f>
        <v>#REF!</v>
      </c>
    </row>
    <row r="42" spans="3:11">
      <c r="C42" s="14" t="s">
        <v>58</v>
      </c>
      <c r="D42" s="20" t="s">
        <v>59</v>
      </c>
      <c r="E42" s="33">
        <f t="array" ref="E42">AVERAGE(ABS(Q2:Q25-R2:R25)/(R2:R25))</f>
        <v>0.348394362956864</v>
      </c>
      <c r="F42" s="27"/>
      <c r="H42" s="27"/>
      <c r="I42" s="27"/>
      <c r="J42" s="14" t="e">
        <f t="array" ref="J42">AVERAGE(ABS(O2:O25-P2:P25)/(P2:P25))</f>
        <v>#REF!</v>
      </c>
      <c r="K42" s="47" t="e">
        <f t="array" ref="K42">AVERAGE(ABS(N2:N25-R2:R25)/(R2:R25))</f>
        <v>#REF!</v>
      </c>
    </row>
    <row r="43" spans="3:11">
      <c r="C43" s="16"/>
      <c r="D43" s="21" t="s">
        <v>60</v>
      </c>
      <c r="E43" s="34">
        <f t="array" ref="E43">AVERAGE(ABS(Q2:Q11-R2:R11)/(R2:R11))</f>
        <v>0.254886723228489</v>
      </c>
      <c r="F43" s="27"/>
      <c r="H43" s="27"/>
      <c r="I43" s="27"/>
      <c r="J43" s="16" t="e">
        <f t="array" ref="J43">AVERAGE(ABS(O2:O11-P2:P11)/(P2:P11))</f>
        <v>#REF!</v>
      </c>
      <c r="K43" s="48" t="e">
        <f t="array" ref="K43">AVERAGE(ABS(N2:N11-R2:R11)/(R2:R11))</f>
        <v>#REF!</v>
      </c>
    </row>
    <row r="44" spans="3:11">
      <c r="C44" s="18"/>
      <c r="D44" s="22" t="s">
        <v>61</v>
      </c>
      <c r="E44" s="35">
        <f t="array" ref="E44">AVERAGE(ABS(Q12:Q25-R12:R25)/(R12:R25))</f>
        <v>0.415185534191417</v>
      </c>
      <c r="F44" s="27"/>
      <c r="H44" s="27"/>
      <c r="I44" s="27"/>
      <c r="J44" s="18" t="e">
        <f t="array" ref="J44">AVERAGE(ABS(O12:O25-P12:P25)/(P12:P25))</f>
        <v>#REF!</v>
      </c>
      <c r="K44" s="49" t="e">
        <f t="array" ref="K44">AVERAGE(ABS(N12:N25-R12:R25)/(R12:R25))</f>
        <v>#REF!</v>
      </c>
    </row>
  </sheetData>
  <sheetProtection formatCells="0" insertHyperlinks="0" autoFilter="0"/>
  <autoFilter ref="A1:A25">
    <extLst/>
  </autoFilter>
  <mergeCells count="4">
    <mergeCell ref="C33:C35"/>
    <mergeCell ref="C36:C38"/>
    <mergeCell ref="C39:C41"/>
    <mergeCell ref="C42:C44"/>
  </mergeCells>
  <conditionalFormatting sqref="I2:I25">
    <cfRule type="cellIs" dxfId="0" priority="5" operator="between">
      <formula>-0.25</formula>
      <formula>0.25</formula>
    </cfRule>
  </conditionalFormatting>
  <conditionalFormatting sqref="P2:P25">
    <cfRule type="cellIs" dxfId="0" priority="6" operator="greaterThan">
      <formula>75</formula>
    </cfRule>
  </conditionalFormatting>
  <conditionalFormatting sqref="S2:S25">
    <cfRule type="cellIs" dxfId="0" priority="3" operator="greaterThan">
      <formula>75</formula>
    </cfRule>
  </conditionalFormatting>
  <conditionalFormatting sqref="E2:F25 J2:L25">
    <cfRule type="cellIs" dxfId="0" priority="11" operator="between">
      <formula>-0.25</formula>
      <formula>0.25</formula>
    </cfRule>
  </conditionalFormatting>
  <conditionalFormatting sqref="J2:L25">
    <cfRule type="cellIs" dxfId="0" priority="12" operator="between">
      <formula>-0.25</formula>
      <formula>0.25</formula>
    </cfRule>
    <cfRule type="cellIs" priority="13" operator="lessThanOrEqual">
      <formula>0.25</formula>
    </cfRule>
  </conditionalFormatting>
  <conditionalFormatting sqref="E26:E31 E33:E44">
    <cfRule type="cellIs" dxfId="0" priority="1" operator="between">
      <formula>-0.25</formula>
      <formula>0.25</formula>
    </cfRule>
  </conditionalFormatting>
  <conditionalFormatting sqref="J26:K31 J33:K44">
    <cfRule type="cellIs" dxfId="0" priority="2" operator="between">
      <formula>-0.25</formula>
      <formula>0.25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host-IPC&amp;CPI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李宗平</cp:lastModifiedBy>
  <dcterms:created xsi:type="dcterms:W3CDTF">2022-06-25T02:18:00Z</dcterms:created>
  <dcterms:modified xsi:type="dcterms:W3CDTF">2023-01-17T15:22:40Z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5A7E8C44291716CA02D51963500BF219</vt:lpwstr>
  </property>
  <property fmtid="{D5CDD505-2E9C-101B-9397-08002B2CF9AE}" pid="3" name="KSOProductBuildVer">
    <vt:lpwstr>2052-5.1.1.7676</vt:lpwstr>
  </property>
</Properties>
</file>