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24226"/>
  <mc:AlternateContent xmlns:mc="http://schemas.openxmlformats.org/markup-compatibility/2006">
    <mc:Choice Requires="x15">
      <x15ac:absPath xmlns:x15ac="http://schemas.microsoft.com/office/spreadsheetml/2010/11/ac" url="/Users/wajidahmed/Downloads/"/>
    </mc:Choice>
  </mc:AlternateContent>
  <xr:revisionPtr revIDLastSave="0" documentId="8_{1AF384DF-5916-D84E-A7C8-7BACB5C460EE}" xr6:coauthVersionLast="47" xr6:coauthVersionMax="47" xr10:uidLastSave="{00000000-0000-0000-0000-000000000000}"/>
  <bookViews>
    <workbookView xWindow="0" yWindow="500" windowWidth="28800" windowHeight="16380" activeTab="4" xr2:uid="{00000000-000D-0000-FFFF-FFFF00000000}"/>
  </bookViews>
  <sheets>
    <sheet name="DB" sheetId="1" state="hidden" r:id="rId1"/>
    <sheet name="Filter" sheetId="4" state="hidden" r:id="rId2"/>
    <sheet name="Pivot Table" sheetId="5" state="hidden" r:id="rId3"/>
    <sheet name="Function" sheetId="2" state="hidden" r:id="rId4"/>
    <sheet name="Main Dashboard" sheetId="9" r:id="rId5"/>
    <sheet name="Dashboard pg2" sheetId="6" r:id="rId6"/>
    <sheet name="Working" sheetId="10" state="hidden" r:id="rId7"/>
  </sheets>
  <definedNames>
    <definedName name="_xlnm._FilterDatabase" localSheetId="0" hidden="1">DB!$A$1:$J$501</definedName>
    <definedName name="_xlnm._FilterDatabase" localSheetId="1" hidden="1">Filter!$B$2:$B$2</definedName>
    <definedName name="Slicer_Region">#N/A</definedName>
    <definedName name="Slicer_Units_Sold">#N/A</definedName>
  </definedNames>
  <calcPr calcId="191029"/>
  <pivotCaches>
    <pivotCache cacheId="13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4" i="6" l="1"/>
  <c r="L15" i="6" s="1"/>
  <c r="L16" i="6"/>
  <c r="L17" i="6"/>
  <c r="L19" i="6"/>
  <c r="L20" i="6" s="1"/>
  <c r="L21" i="6"/>
  <c r="L22" i="6"/>
  <c r="L24" i="6"/>
  <c r="L26" i="6" s="1"/>
  <c r="L25" i="6"/>
  <c r="L27" i="6"/>
  <c r="L28" i="6" s="1"/>
  <c r="L12" i="6"/>
  <c r="L13" i="6" s="1"/>
  <c r="K2" i="10" a="1"/>
  <c r="K2" i="10" s="1"/>
  <c r="R17" i="9" a="1"/>
  <c r="R17" i="9" s="1"/>
  <c r="M17" i="9" a="1"/>
  <c r="M17" i="9" s="1"/>
  <c r="H17" i="9" a="1"/>
  <c r="H17" i="9" s="1"/>
  <c r="C17" i="9" a="1"/>
  <c r="C17" i="9" s="1"/>
  <c r="H15" i="10" a="1"/>
  <c r="H15" i="10" s="1"/>
  <c r="K14" i="6"/>
  <c r="K15" i="6" s="1"/>
  <c r="K16" i="6"/>
  <c r="K17" i="6"/>
  <c r="K19" i="6"/>
  <c r="K20" i="6" s="1"/>
  <c r="K21" i="6"/>
  <c r="K22" i="6"/>
  <c r="K24" i="6"/>
  <c r="K25" i="6"/>
  <c r="K27" i="6"/>
  <c r="K28" i="6" s="1"/>
  <c r="K12" i="6"/>
  <c r="K13" i="6" s="1"/>
  <c r="G13" i="6"/>
  <c r="G14" i="6"/>
  <c r="G15" i="6"/>
  <c r="G16" i="6"/>
  <c r="G12" i="6"/>
  <c r="F13" i="6"/>
  <c r="F14" i="6"/>
  <c r="F15" i="6"/>
  <c r="F16" i="6"/>
  <c r="F12" i="6"/>
  <c r="E13" i="6"/>
  <c r="E14" i="6"/>
  <c r="E15" i="6"/>
  <c r="E16" i="6"/>
  <c r="E12" i="6"/>
  <c r="D13" i="6"/>
  <c r="D14" i="6"/>
  <c r="D15" i="6"/>
  <c r="D16" i="6"/>
  <c r="D12" i="6"/>
  <c r="E7" i="4"/>
  <c r="E8" i="4"/>
  <c r="E9" i="4"/>
  <c r="E10" i="4"/>
  <c r="E6" i="4"/>
  <c r="D7" i="4"/>
  <c r="D8" i="4"/>
  <c r="D9" i="4"/>
  <c r="D10" i="4"/>
  <c r="D6" i="4"/>
  <c r="C7" i="4"/>
  <c r="C8" i="4"/>
  <c r="C9" i="4"/>
  <c r="C10" i="4"/>
  <c r="C6" i="4"/>
  <c r="B7" i="4"/>
  <c r="B8" i="4"/>
  <c r="B9" i="4"/>
  <c r="B10" i="4"/>
  <c r="B6" i="4"/>
  <c r="D5" i="2"/>
  <c r="F8" i="2"/>
  <c r="F7" i="2"/>
  <c r="F6" i="2"/>
  <c r="F5" i="2"/>
  <c r="E8" i="2"/>
  <c r="E7" i="2"/>
  <c r="E6" i="2"/>
  <c r="E5" i="2"/>
  <c r="D8" i="2"/>
  <c r="D7" i="2"/>
  <c r="D6" i="2"/>
  <c r="L23" i="6" l="1"/>
  <c r="L18" i="6"/>
  <c r="K23" i="6"/>
  <c r="K26" i="6"/>
  <c r="K18" i="6"/>
  <c r="E17" i="6"/>
  <c r="D17" i="6"/>
  <c r="G17" i="6"/>
  <c r="F17" i="6"/>
  <c r="E9" i="2"/>
  <c r="F9" i="2"/>
  <c r="C11" i="4"/>
  <c r="D9" i="2"/>
  <c r="E11" i="4"/>
  <c r="D11" i="4"/>
  <c r="B11" i="4"/>
  <c r="L29" i="6" l="1"/>
  <c r="K29"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<sst xmlns="http://schemas.openxmlformats.org/spreadsheetml/2006/main" count="3280" uniqueCount="107">
  <si>
    <t>Date</t>
  </si>
  <si>
    <t>Region</t>
  </si>
  <si>
    <t>Sales Rep</t>
  </si>
  <si>
    <t>Customer</t>
  </si>
  <si>
    <t>Product</t>
  </si>
  <si>
    <t>Category</t>
  </si>
  <si>
    <t>Units Sold</t>
  </si>
  <si>
    <t>Unit Price</t>
  </si>
  <si>
    <t>Total Sales</t>
  </si>
  <si>
    <t>Profit</t>
  </si>
  <si>
    <t>2025-07-19</t>
  </si>
  <si>
    <t>2025-07-12</t>
  </si>
  <si>
    <t>2025-07-27</t>
  </si>
  <si>
    <t>2025-07-10</t>
  </si>
  <si>
    <t>2025-07-31</t>
  </si>
  <si>
    <t>2025-07-21</t>
  </si>
  <si>
    <t>2025-07-09</t>
  </si>
  <si>
    <t>2025-07-07</t>
  </si>
  <si>
    <t>2025-07-29</t>
  </si>
  <si>
    <t>2025-07-17</t>
  </si>
  <si>
    <t>2025-07-18</t>
  </si>
  <si>
    <t>2025-07-03</t>
  </si>
  <si>
    <t>2025-07-20</t>
  </si>
  <si>
    <t>2025-07-04</t>
  </si>
  <si>
    <t>2025-07-15</t>
  </si>
  <si>
    <t>2025-07-06</t>
  </si>
  <si>
    <t>2025-07-26</t>
  </si>
  <si>
    <t>2025-07-05</t>
  </si>
  <si>
    <t>2025-07-25</t>
  </si>
  <si>
    <t>2025-07-22</t>
  </si>
  <si>
    <t>2025-07-08</t>
  </si>
  <si>
    <t>2025-07-30</t>
  </si>
  <si>
    <t>2025-07-24</t>
  </si>
  <si>
    <t>2025-07-01</t>
  </si>
  <si>
    <t>2025-07-13</t>
  </si>
  <si>
    <t>2025-07-02</t>
  </si>
  <si>
    <t>2025-07-14</t>
  </si>
  <si>
    <t>2025-07-11</t>
  </si>
  <si>
    <t>2025-07-16</t>
  </si>
  <si>
    <t>2025-07-23</t>
  </si>
  <si>
    <t>2025-07-28</t>
  </si>
  <si>
    <t>East</t>
  </si>
  <si>
    <t>North</t>
  </si>
  <si>
    <t>West</t>
  </si>
  <si>
    <t>South</t>
  </si>
  <si>
    <t>Alice Khan</t>
  </si>
  <si>
    <t>Sana Raza</t>
  </si>
  <si>
    <t>Hira Qureshi</t>
  </si>
  <si>
    <t>Umar Saeed</t>
  </si>
  <si>
    <t>Bilal Ahmed</t>
  </si>
  <si>
    <t>Beta LLC</t>
  </si>
  <si>
    <t>XYZ Ltd</t>
  </si>
  <si>
    <t>Delta Inc</t>
  </si>
  <si>
    <t>Gamma Corp</t>
  </si>
  <si>
    <t>Alpha Co</t>
  </si>
  <si>
    <t>Tablet Mini</t>
  </si>
  <si>
    <t>Laptop Pro 15</t>
  </si>
  <si>
    <t>AC Split 1.5T</t>
  </si>
  <si>
    <t>LED TV 42"</t>
  </si>
  <si>
    <t>Microwave 20L</t>
  </si>
  <si>
    <t>Wireless Earbuds</t>
  </si>
  <si>
    <t>Smartwatch X</t>
  </si>
  <si>
    <t>iPhone 13</t>
  </si>
  <si>
    <t>Blender Pro</t>
  </si>
  <si>
    <t>Gaming Console Z</t>
  </si>
  <si>
    <t>Mobile</t>
  </si>
  <si>
    <t>Computers</t>
  </si>
  <si>
    <t>Electronics</t>
  </si>
  <si>
    <t>Kitchen</t>
  </si>
  <si>
    <t>Accessories</t>
  </si>
  <si>
    <t>Wearables</t>
  </si>
  <si>
    <t>Gaming</t>
  </si>
  <si>
    <t>Grand Total</t>
  </si>
  <si>
    <t>Total Profit</t>
  </si>
  <si>
    <t>Total</t>
  </si>
  <si>
    <t>Total No of counts</t>
  </si>
  <si>
    <t>Sales</t>
  </si>
  <si>
    <t>Count</t>
  </si>
  <si>
    <t>Sum of Profit</t>
  </si>
  <si>
    <t>Sum of Total Sales</t>
  </si>
  <si>
    <t>(All)</t>
  </si>
  <si>
    <t>Customers</t>
  </si>
  <si>
    <t>Unit Sold</t>
  </si>
  <si>
    <t>Units</t>
  </si>
  <si>
    <t>Values</t>
  </si>
  <si>
    <t>Accessories Total</t>
  </si>
  <si>
    <t>Computers Total</t>
  </si>
  <si>
    <t>Electronics Total</t>
  </si>
  <si>
    <t>Gaming Total</t>
  </si>
  <si>
    <t>Kitchen Total</t>
  </si>
  <si>
    <t>Mobile Total</t>
  </si>
  <si>
    <t>Wearables Total</t>
  </si>
  <si>
    <t>All</t>
  </si>
  <si>
    <t>Products</t>
  </si>
  <si>
    <t>Sales &amp; Profit By Product</t>
  </si>
  <si>
    <t>Average of Unit Price</t>
  </si>
  <si>
    <t>Sum of Units Sold</t>
  </si>
  <si>
    <t>Row Labels</t>
  </si>
  <si>
    <t>Sales &amp; Profit By Category</t>
  </si>
  <si>
    <t>Top Sales Rep</t>
  </si>
  <si>
    <t>Top Customer</t>
  </si>
  <si>
    <t>Sales Throughout the Month</t>
  </si>
  <si>
    <t>Category Wise Products</t>
  </si>
  <si>
    <t>Back</t>
  </si>
  <si>
    <t>Click for Page 2</t>
  </si>
  <si>
    <t>Average Price Per Unit By Products</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</si>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</sst>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quot;Rs&quot;#,##0.0"/>
  </numFmts>
  <fonts count="22"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sz val="14"/>
      <color theme="1"/>
      <name val="Times New Roman"/>
      <family val="1"/>
    </font>
    <font>
      <b/>
      <sz val="14"/>
      <color theme="1"/>
      <name val="Calibri"/>
      <family val="2"/>
      <scheme val="minor"/>
    </font>
    <font>
      <b/>
      <sz val="16"/>
      <color theme="1"/>
      <name val="Calibri"/>
      <family val="2"/>
      <scheme val="minor"/>
    </font>
    <font>
      <b/>
      <sz val="15"/>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16"/>
      <color theme="2"/>
      <name val="Calibri"/>
      <family val="2"/>
      <scheme val="minor"/>
    </font>
    <font>
      <b/>
      <sz val="18"/>
      <color theme="2"/>
      <name val="Calibri"/>
      <family val="2"/>
      <scheme val="minor"/>
    </font>
    <font>
      <sz val="16"/>
      <color theme="1"/>
      <name val="Calibri"/>
      <family val="2"/>
      <scheme val="minor"/>
    </font>
    <font>
      <b/>
      <sz val="22"/>
      <color theme="2"/>
      <name val="Calibri (Body)"/>
    </font>
    <font>
      <b/>
      <sz val="36"/>
      <color theme="1"/>
      <name val="Calibri"/>
      <family val="2"/>
      <scheme val="minor"/>
    </font>
    <font>
      <b/>
      <sz val="26"/>
      <color theme="2"/>
      <name val="Calibri (Body)"/>
    </font>
    <font>
      <b/>
      <sz val="28"/>
      <color theme="2"/>
      <name val="Calibri"/>
      <family val="2"/>
      <scheme val="minor"/>
    </font>
    <font>
      <b/>
      <sz val="36"/>
      <color theme="2"/>
      <name val="Calibri"/>
      <family val="2"/>
      <scheme val="minor"/>
    </font>
    <font>
      <sz val="12"/>
      <color theme="2"/>
      <name val="Calibri"/>
      <family val="2"/>
      <scheme val="minor"/>
    </font>
    <font>
      <b/>
      <sz val="72"/>
      <color theme="2"/>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
      <patternFill patternType="solid">
        <fgColor theme="4" tint="-0.249977111117893"/>
        <bgColor indexed="64"/>
      </patternFill>
    </fill>
    <fill>
      <patternFill patternType="solid">
        <fgColor theme="3"/>
        <bgColor indexed="64"/>
      </patternFill>
    </fill>
    <fill>
      <patternFill patternType="solid">
        <fgColor theme="4"/>
        <bgColor indexed="64"/>
      </patternFill>
    </fill>
    <fill>
      <patternFill patternType="solid">
        <fgColor theme="4" tint="0.39997558519241921"/>
        <bgColor indexed="64"/>
      </patternFill>
    </fill>
    <fill>
      <patternFill patternType="solid">
        <fgColor theme="4" tint="0.7999816888943144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style="thin">
        <color indexed="64"/>
      </bottom>
      <diagonal/>
    </border>
    <border>
      <left style="thin">
        <color auto="1"/>
      </left>
      <right/>
      <top/>
      <bottom/>
      <diagonal/>
    </border>
    <border>
      <left/>
      <right/>
      <top/>
      <bottom style="thin">
        <color indexed="64"/>
      </bottom>
      <diagonal/>
    </border>
    <border>
      <left style="thin">
        <color auto="1"/>
      </left>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s>
  <cellStyleXfs count="3">
    <xf numFmtId="0" fontId="0" fillId="0" borderId="0"/>
    <xf numFmtId="43" fontId="3" fillId="0" borderId="0" applyFont="0" applyFill="0" applyBorder="0" applyAlignment="0" applyProtection="0"/>
    <xf numFmtId="0" fontId="9" fillId="0" borderId="0" applyNumberFormat="0" applyFill="0" applyBorder="0" applyAlignment="0" applyProtection="0"/>
  </cellStyleXfs>
  <cellXfs count="79">
    <xf numFmtId="0" fontId="0" fillId="0" borderId="0" xfId="0"/>
    <xf numFmtId="0" fontId="2" fillId="0" borderId="1" xfId="0" applyFont="1" applyBorder="1" applyAlignment="1">
      <alignment horizontal="center" vertical="top"/>
    </xf>
    <xf numFmtId="164" fontId="2" fillId="0" borderId="1" xfId="1" applyNumberFormat="1" applyFont="1" applyBorder="1" applyAlignment="1">
      <alignment horizontal="center" vertical="top"/>
    </xf>
    <xf numFmtId="164" fontId="0" fillId="0" borderId="0" xfId="1" applyNumberFormat="1" applyFont="1"/>
    <xf numFmtId="0" fontId="0" fillId="0" borderId="1" xfId="0" applyBorder="1"/>
    <xf numFmtId="0" fontId="0" fillId="2" borderId="1" xfId="0" applyFill="1" applyBorder="1"/>
    <xf numFmtId="1" fontId="0" fillId="0" borderId="1" xfId="0" applyNumberFormat="1" applyBorder="1"/>
    <xf numFmtId="0" fontId="2" fillId="0" borderId="1" xfId="0" applyFont="1" applyBorder="1"/>
    <xf numFmtId="1" fontId="2" fillId="0" borderId="1" xfId="0" applyNumberFormat="1" applyFont="1" applyBorder="1"/>
    <xf numFmtId="0" fontId="0" fillId="0" borderId="2" xfId="0" applyBorder="1"/>
    <xf numFmtId="1" fontId="0" fillId="0" borderId="2" xfId="0" applyNumberFormat="1" applyBorder="1"/>
    <xf numFmtId="0" fontId="2" fillId="0" borderId="3" xfId="0" applyFont="1" applyBorder="1"/>
    <xf numFmtId="0" fontId="2" fillId="0" borderId="4" xfId="0" applyFont="1" applyBorder="1"/>
    <xf numFmtId="1" fontId="2" fillId="0" borderId="5" xfId="0" applyNumberFormat="1" applyFont="1" applyBorder="1"/>
    <xf numFmtId="0" fontId="4" fillId="0" borderId="1" xfId="0" applyFont="1" applyBorder="1" applyAlignment="1">
      <alignment horizontal="center" vertical="center"/>
    </xf>
    <xf numFmtId="1" fontId="0" fillId="0" borderId="0" xfId="0" applyNumberFormat="1"/>
    <xf numFmtId="0" fontId="5" fillId="0" borderId="0" xfId="0" pivotButton="1" applyFont="1"/>
    <xf numFmtId="0" fontId="5" fillId="0" borderId="0" xfId="0" applyFont="1"/>
    <xf numFmtId="0" fontId="5" fillId="0" borderId="0" xfId="0" applyFont="1" applyAlignment="1">
      <alignment horizontal="left"/>
    </xf>
    <xf numFmtId="0" fontId="5" fillId="0" borderId="0" xfId="0" pivotButton="1" applyFont="1" applyAlignment="1">
      <alignment vertical="center"/>
    </xf>
    <xf numFmtId="0" fontId="5" fillId="0" borderId="0" xfId="0" applyFont="1" applyAlignment="1">
      <alignment vertical="center"/>
    </xf>
    <xf numFmtId="1" fontId="5" fillId="0" borderId="0" xfId="0" applyNumberFormat="1" applyFont="1"/>
    <xf numFmtId="0" fontId="5" fillId="3" borderId="0" xfId="0" applyFont="1" applyFill="1" applyAlignment="1">
      <alignment vertical="center"/>
    </xf>
    <xf numFmtId="0" fontId="0" fillId="4" borderId="0" xfId="0" applyFill="1"/>
    <xf numFmtId="0" fontId="9" fillId="0" borderId="0" xfId="2"/>
    <xf numFmtId="0" fontId="0" fillId="7" borderId="6" xfId="0" applyFill="1" applyBorder="1"/>
    <xf numFmtId="0" fontId="0" fillId="7" borderId="7" xfId="0" applyFill="1" applyBorder="1"/>
    <xf numFmtId="0" fontId="0" fillId="7" borderId="9" xfId="0" applyFill="1" applyBorder="1"/>
    <xf numFmtId="0" fontId="0" fillId="7" borderId="8" xfId="0" applyFill="1" applyBorder="1"/>
    <xf numFmtId="0" fontId="0" fillId="7" borderId="10" xfId="0" applyFill="1" applyBorder="1"/>
    <xf numFmtId="0" fontId="11" fillId="5" borderId="1" xfId="0" applyFont="1" applyFill="1" applyBorder="1"/>
    <xf numFmtId="1" fontId="11" fillId="5" borderId="1" xfId="0" applyNumberFormat="1" applyFont="1" applyFill="1" applyBorder="1"/>
    <xf numFmtId="0" fontId="10" fillId="6" borderId="1" xfId="0" applyFont="1" applyFill="1" applyBorder="1"/>
    <xf numFmtId="1" fontId="10" fillId="6" borderId="1" xfId="0" applyNumberFormat="1" applyFont="1" applyFill="1" applyBorder="1"/>
    <xf numFmtId="0" fontId="11" fillId="5" borderId="1" xfId="0" applyFont="1" applyFill="1" applyBorder="1" applyAlignment="1">
      <alignment vertical="center"/>
    </xf>
    <xf numFmtId="0" fontId="0" fillId="8" borderId="0" xfId="0" applyFill="1"/>
    <xf numFmtId="0" fontId="0" fillId="0" borderId="0" xfId="0" pivotButton="1"/>
    <xf numFmtId="0" fontId="0" fillId="0" borderId="0" xfId="0" applyAlignment="1">
      <alignment horizontal="left"/>
    </xf>
    <xf numFmtId="0" fontId="12" fillId="9" borderId="0" xfId="0" applyFont="1" applyFill="1" applyAlignment="1">
      <alignment horizontal="center" vertical="center"/>
    </xf>
    <xf numFmtId="3" fontId="0" fillId="0" borderId="0" xfId="0" applyNumberFormat="1"/>
    <xf numFmtId="165" fontId="0" fillId="0" borderId="0" xfId="0" applyNumberFormat="1"/>
    <xf numFmtId="0" fontId="0" fillId="11" borderId="0" xfId="0" applyFill="1"/>
    <xf numFmtId="0" fontId="13" fillId="11" borderId="0" xfId="0" applyFont="1" applyFill="1"/>
    <xf numFmtId="0" fontId="14" fillId="11" borderId="0" xfId="0" applyFont="1" applyFill="1"/>
    <xf numFmtId="0" fontId="1" fillId="0" borderId="0" xfId="0" applyFont="1"/>
    <xf numFmtId="3" fontId="1" fillId="0" borderId="0" xfId="0" applyNumberFormat="1" applyFont="1"/>
    <xf numFmtId="0" fontId="0" fillId="7" borderId="0" xfId="0" applyFill="1"/>
    <xf numFmtId="0" fontId="0" fillId="7" borderId="11" xfId="0" applyFill="1" applyBorder="1"/>
    <xf numFmtId="0" fontId="18" fillId="7" borderId="6" xfId="0" applyFont="1" applyFill="1" applyBorder="1" applyAlignment="1">
      <alignment horizontal="center" vertical="center"/>
    </xf>
    <xf numFmtId="0" fontId="20" fillId="8" borderId="0" xfId="0" applyFont="1" applyFill="1" applyAlignment="1">
      <alignment horizontal="center" vertical="center"/>
    </xf>
    <xf numFmtId="0" fontId="6" fillId="10" borderId="0" xfId="0" applyFont="1" applyFill="1"/>
    <xf numFmtId="3" fontId="6" fillId="10" borderId="0" xfId="0" applyNumberFormat="1" applyFont="1" applyFill="1"/>
    <xf numFmtId="0" fontId="10" fillId="6" borderId="15" xfId="0" applyFont="1" applyFill="1" applyBorder="1" applyAlignment="1">
      <alignment horizontal="center" vertical="center"/>
    </xf>
    <xf numFmtId="0" fontId="10" fillId="6" borderId="16" xfId="0" applyFont="1" applyFill="1" applyBorder="1" applyAlignment="1">
      <alignment horizontal="center" vertical="center"/>
    </xf>
    <xf numFmtId="0" fontId="10" fillId="6" borderId="17" xfId="0" applyFont="1" applyFill="1" applyBorder="1" applyAlignment="1">
      <alignment horizontal="center" vertical="center"/>
    </xf>
    <xf numFmtId="0" fontId="10" fillId="6" borderId="18" xfId="0" applyFont="1" applyFill="1" applyBorder="1" applyAlignment="1">
      <alignment horizontal="center" vertical="center"/>
    </xf>
    <xf numFmtId="0" fontId="10" fillId="5" borderId="19" xfId="0" applyFont="1" applyFill="1" applyBorder="1"/>
    <xf numFmtId="1" fontId="11" fillId="5" borderId="20" xfId="0" applyNumberFormat="1" applyFont="1" applyFill="1" applyBorder="1"/>
    <xf numFmtId="0" fontId="10" fillId="6" borderId="19" xfId="0" applyFont="1" applyFill="1" applyBorder="1" applyAlignment="1">
      <alignment horizontal="right"/>
    </xf>
    <xf numFmtId="1" fontId="10" fillId="6" borderId="20" xfId="0" applyNumberFormat="1" applyFont="1" applyFill="1" applyBorder="1"/>
    <xf numFmtId="0" fontId="10" fillId="6" borderId="21" xfId="0" applyFont="1" applyFill="1" applyBorder="1"/>
    <xf numFmtId="0" fontId="10" fillId="6" borderId="22" xfId="0" applyFont="1" applyFill="1" applyBorder="1"/>
    <xf numFmtId="1" fontId="10" fillId="6" borderId="22" xfId="0" applyNumberFormat="1" applyFont="1" applyFill="1" applyBorder="1"/>
    <xf numFmtId="1" fontId="10" fillId="6" borderId="23" xfId="0" applyNumberFormat="1" applyFont="1" applyFill="1" applyBorder="1"/>
    <xf numFmtId="0" fontId="10" fillId="6" borderId="24" xfId="0" applyFont="1" applyFill="1" applyBorder="1" applyAlignment="1">
      <alignment horizontal="center" vertical="center"/>
    </xf>
    <xf numFmtId="0" fontId="11" fillId="5" borderId="19" xfId="0" applyFont="1" applyFill="1" applyBorder="1"/>
    <xf numFmtId="0" fontId="11" fillId="5" borderId="20" xfId="0" applyFont="1" applyFill="1" applyBorder="1"/>
    <xf numFmtId="0" fontId="15" fillId="8" borderId="0" xfId="0" applyFont="1" applyFill="1" applyAlignment="1">
      <alignment horizontal="center"/>
    </xf>
    <xf numFmtId="0" fontId="2" fillId="8" borderId="0" xfId="0" applyFont="1" applyFill="1" applyAlignment="1">
      <alignment horizontal="center"/>
    </xf>
    <xf numFmtId="0" fontId="13" fillId="8" borderId="0" xfId="0" applyFont="1" applyFill="1" applyAlignment="1">
      <alignment horizontal="center"/>
    </xf>
    <xf numFmtId="0" fontId="19" fillId="7" borderId="0" xfId="0" applyFont="1" applyFill="1" applyAlignment="1">
      <alignment horizontal="center" vertical="center"/>
    </xf>
    <xf numFmtId="0" fontId="21" fillId="7" borderId="0" xfId="0" applyFont="1" applyFill="1" applyAlignment="1">
      <alignment horizontal="center" vertical="center"/>
    </xf>
    <xf numFmtId="0" fontId="17" fillId="7" borderId="12" xfId="0" applyFont="1" applyFill="1" applyBorder="1" applyAlignment="1">
      <alignment horizontal="center"/>
    </xf>
    <xf numFmtId="0" fontId="17" fillId="7" borderId="13" xfId="0" applyFont="1" applyFill="1" applyBorder="1" applyAlignment="1">
      <alignment horizontal="center"/>
    </xf>
    <xf numFmtId="0" fontId="17" fillId="7" borderId="14" xfId="0" applyFont="1" applyFill="1" applyBorder="1" applyAlignment="1">
      <alignment horizontal="center"/>
    </xf>
    <xf numFmtId="0" fontId="7" fillId="7" borderId="9" xfId="0" applyFont="1" applyFill="1" applyBorder="1" applyAlignment="1">
      <alignment horizontal="center" vertical="center"/>
    </xf>
    <xf numFmtId="0" fontId="8" fillId="7" borderId="0" xfId="0" applyFont="1" applyFill="1" applyAlignment="1">
      <alignment horizontal="center" vertical="center"/>
    </xf>
    <xf numFmtId="0" fontId="6" fillId="7" borderId="0" xfId="0" applyFont="1" applyFill="1" applyAlignment="1">
      <alignment horizontal="center" vertical="center"/>
    </xf>
    <xf numFmtId="0" fontId="16" fillId="6" borderId="0" xfId="0" applyFont="1" applyFill="1" applyAlignment="1">
      <alignment horizontal="center" vertical="center"/>
    </xf>
  </cellXfs>
  <cellStyles count="3">
    <cellStyle name="Comma" xfId="1" builtinId="3"/>
    <cellStyle name="Hyperlink" xfId="2" builtinId="8"/>
    <cellStyle name="Normal" xfId="0" builtinId="0"/>
  </cellStyles>
  <dxfs count="66">
    <dxf>
      <numFmt numFmtId="3" formatCode="#,##0"/>
    </dxf>
    <dxf>
      <numFmt numFmtId="1" formatCode="0"/>
    </dxf>
    <dxf>
      <numFmt numFmtId="3" formatCode="#,##0"/>
    </dxf>
    <dxf>
      <numFmt numFmtId="3" formatCode="#,##0"/>
    </dxf>
    <dxf>
      <numFmt numFmtId="3" formatCode="#,##0"/>
    </dxf>
    <dxf>
      <numFmt numFmtId="3" formatCode="#,##0"/>
    </dxf>
    <dxf>
      <numFmt numFmtId="3" formatCode="#,##0"/>
    </dxf>
    <dxf>
      <numFmt numFmtId="165" formatCode="&quot;Rs&quot;#,##0.0"/>
    </dxf>
    <dxf>
      <numFmt numFmtId="3" formatCode="#,##0"/>
    </dxf>
    <dxf>
      <numFmt numFmtId="3" formatCode="#,##0"/>
    </dxf>
    <dxf>
      <numFmt numFmtId="3" formatCode="#,##0"/>
    </dxf>
    <dxf>
      <numFmt numFmtId="3" formatCode="#,##0"/>
    </dxf>
    <dxf>
      <numFmt numFmtId="3" formatCode="#,##0"/>
    </dxf>
    <dxf>
      <font>
        <sz val="14"/>
      </font>
    </dxf>
    <dxf>
      <font>
        <sz val="14"/>
      </font>
    </dxf>
    <dxf>
      <font>
        <sz val="14"/>
      </font>
    </dxf>
    <dxf>
      <font>
        <sz val="14"/>
      </font>
    </dxf>
    <dxf>
      <font>
        <sz val="14"/>
      </font>
    </dxf>
    <dxf>
      <font>
        <sz val="14"/>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 formatCode="0"/>
    </dxf>
    <dxf>
      <fill>
        <patternFill patternType="solid">
          <bgColor theme="3" tint="0.79998168889431442"/>
        </patternFill>
      </fill>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s>
  <tableStyles count="0" defaultTableStyle="TableStyleMedium9" defaultPivotStyle="PivotStyleLight16"/>
  <colors>
    <mruColors>
      <color rgb="FF316BC8"/>
      <color rgb="FFC71E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[Excel_Saks_Dashboard.xlsx]Pivot Table!Sales and profits category and product wise</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62711557607024E-2"/>
          <c:y val="4.7016211208893009E-2"/>
          <c:w val="0.82748484025703684"/>
          <c:h val="0.78237943492357576"/>
        </c:manualLayout>
      </c:layout>
      <c:barChart>
        <c:barDir val="col"/>
        <c:grouping val="clustered"/>
        <c:varyColors val="0"/>
        <c:ser>
          <c:idx val="0"/>
          <c:order val="0"/>
          <c:tx>
            <c:strRef>
              <c:f>'Pivot Table'!$C$3:$C$4</c:f>
              <c:strCache>
                <c:ptCount val="1"/>
                <c:pt idx="0">
                  <c:v>Sum of Total Sales</c:v>
                </c:pt>
              </c:strCache>
            </c:strRef>
          </c:tx>
          <c:spPr>
            <a:solidFill>
              <a:schemeClr val="accent1"/>
            </a:solidFill>
            <a:ln>
              <a:noFill/>
            </a:ln>
            <a:effectLst/>
          </c:spPr>
          <c:invertIfNegative val="0"/>
          <c:cat>
            <c:multiLvlStrRef>
              <c:f>'Pivot Table'!$A$5:$B$22</c:f>
              <c:multiLvlStrCache>
                <c:ptCount val="10"/>
                <c:lvl>
                  <c:pt idx="0">
                    <c:v>Wireless Earbuds</c:v>
                  </c:pt>
                  <c:pt idx="1">
                    <c:v>Laptop Pro 15</c:v>
                  </c:pt>
                  <c:pt idx="2">
                    <c:v>AC Split 1.5T</c:v>
                  </c:pt>
                  <c:pt idx="3">
                    <c:v>LED TV 42"</c:v>
                  </c:pt>
                  <c:pt idx="4">
                    <c:v>Gaming Console Z</c:v>
                  </c:pt>
                  <c:pt idx="5">
                    <c:v>Blender Pro</c:v>
                  </c:pt>
                  <c:pt idx="6">
                    <c:v>Microwave 20L</c:v>
                  </c:pt>
                  <c:pt idx="7">
                    <c:v>iPhone 13</c:v>
                  </c:pt>
                  <c:pt idx="8">
                    <c:v>Tablet Mini</c:v>
                  </c:pt>
                  <c:pt idx="9">
                    <c:v>Smartwatch X</c:v>
                  </c:pt>
                </c:lvl>
                <c:lvl>
                  <c:pt idx="0">
                    <c:v>Accessories</c:v>
                  </c:pt>
                  <c:pt idx="1">
                    <c:v>Computers</c:v>
                  </c:pt>
                  <c:pt idx="2">
                    <c:v>Electronics</c:v>
                  </c:pt>
                  <c:pt idx="4">
                    <c:v>Gaming</c:v>
                  </c:pt>
                  <c:pt idx="5">
                    <c:v>Kitchen</c:v>
                  </c:pt>
                  <c:pt idx="7">
                    <c:v>Mobile</c:v>
                  </c:pt>
                  <c:pt idx="9">
                    <c:v>Wearables</c:v>
                  </c:pt>
                </c:lvl>
              </c:multiLvlStrCache>
            </c:multiLvlStrRef>
          </c:cat>
          <c:val>
            <c:numRef>
              <c:f>'Pivot Table'!$C$5:$C$22</c:f>
              <c:numCache>
                <c:formatCode>General</c:formatCode>
                <c:ptCount val="10"/>
                <c:pt idx="0">
                  <c:v>19600</c:v>
                </c:pt>
                <c:pt idx="1">
                  <c:v>216300</c:v>
                </c:pt>
                <c:pt idx="2">
                  <c:v>158950</c:v>
                </c:pt>
                <c:pt idx="3">
                  <c:v>120050</c:v>
                </c:pt>
                <c:pt idx="4">
                  <c:v>98400</c:v>
                </c:pt>
                <c:pt idx="5">
                  <c:v>16500</c:v>
                </c:pt>
                <c:pt idx="6">
                  <c:v>30360</c:v>
                </c:pt>
                <c:pt idx="7">
                  <c:v>248400</c:v>
                </c:pt>
                <c:pt idx="8">
                  <c:v>83500</c:v>
                </c:pt>
                <c:pt idx="9">
                  <c:v>38700</c:v>
                </c:pt>
              </c:numCache>
            </c:numRef>
          </c:val>
          <c:extLst>
            <c:ext xmlns:c16="http://schemas.microsoft.com/office/drawing/2014/chart" uri="{C3380CC4-5D6E-409C-BE32-E72D297353CC}">
              <c16:uniqueId val="{00000000-F7E4-9647-AC9C-D4E7F0220D20}"/>
            </c:ext>
          </c:extLst>
        </c:ser>
        <c:dLbls>
          <c:showLegendKey val="0"/>
          <c:showVal val="0"/>
          <c:showCatName val="0"/>
          <c:showSerName val="0"/>
          <c:showPercent val="0"/>
          <c:showBubbleSize val="0"/>
        </c:dLbls>
        <c:gapWidth val="269"/>
        <c:axId val="456853552"/>
        <c:axId val="525254832"/>
      </c:barChart>
      <c:lineChart>
        <c:grouping val="standard"/>
        <c:varyColors val="0"/>
        <c:ser>
          <c:idx val="1"/>
          <c:order val="1"/>
          <c:tx>
            <c:strRef>
              <c:f>'Pivot Table'!$D$3:$D$4</c:f>
              <c:strCache>
                <c:ptCount val="1"/>
                <c:pt idx="0">
                  <c:v>Sum of Profit</c:v>
                </c:pt>
              </c:strCache>
            </c:strRef>
          </c:tx>
          <c:spPr>
            <a:ln w="38100" cap="rnd">
              <a:solidFill>
                <a:schemeClr val="accent2"/>
              </a:solidFill>
              <a:round/>
            </a:ln>
            <a:effectLst/>
          </c:spPr>
          <c:marker>
            <c:symbol val="circle"/>
            <c:size val="8"/>
            <c:spPr>
              <a:solidFill>
                <a:schemeClr val="accent2"/>
              </a:solidFill>
              <a:ln>
                <a:noFill/>
              </a:ln>
              <a:effectLst/>
            </c:spPr>
          </c:marker>
          <c:cat>
            <c:multiLvlStrRef>
              <c:f>'Pivot Table'!$A$5:$B$22</c:f>
              <c:multiLvlStrCache>
                <c:ptCount val="10"/>
                <c:lvl>
                  <c:pt idx="0">
                    <c:v>Wireless Earbuds</c:v>
                  </c:pt>
                  <c:pt idx="1">
                    <c:v>Laptop Pro 15</c:v>
                  </c:pt>
                  <c:pt idx="2">
                    <c:v>AC Split 1.5T</c:v>
                  </c:pt>
                  <c:pt idx="3">
                    <c:v>LED TV 42"</c:v>
                  </c:pt>
                  <c:pt idx="4">
                    <c:v>Gaming Console Z</c:v>
                  </c:pt>
                  <c:pt idx="5">
                    <c:v>Blender Pro</c:v>
                  </c:pt>
                  <c:pt idx="6">
                    <c:v>Microwave 20L</c:v>
                  </c:pt>
                  <c:pt idx="7">
                    <c:v>iPhone 13</c:v>
                  </c:pt>
                  <c:pt idx="8">
                    <c:v>Tablet Mini</c:v>
                  </c:pt>
                  <c:pt idx="9">
                    <c:v>Smartwatch X</c:v>
                  </c:pt>
                </c:lvl>
                <c:lvl>
                  <c:pt idx="0">
                    <c:v>Accessories</c:v>
                  </c:pt>
                  <c:pt idx="1">
                    <c:v>Computers</c:v>
                  </c:pt>
                  <c:pt idx="2">
                    <c:v>Electronics</c:v>
                  </c:pt>
                  <c:pt idx="4">
                    <c:v>Gaming</c:v>
                  </c:pt>
                  <c:pt idx="5">
                    <c:v>Kitchen</c:v>
                  </c:pt>
                  <c:pt idx="7">
                    <c:v>Mobile</c:v>
                  </c:pt>
                  <c:pt idx="9">
                    <c:v>Wearables</c:v>
                  </c:pt>
                </c:lvl>
              </c:multiLvlStrCache>
            </c:multiLvlStrRef>
          </c:cat>
          <c:val>
            <c:numRef>
              <c:f>'Pivot Table'!$D$5:$D$22</c:f>
              <c:numCache>
                <c:formatCode>General</c:formatCode>
                <c:ptCount val="10"/>
                <c:pt idx="0">
                  <c:v>3265.0399999999995</c:v>
                </c:pt>
                <c:pt idx="1">
                  <c:v>39404.719999999994</c:v>
                </c:pt>
                <c:pt idx="2">
                  <c:v>28408.039999999994</c:v>
                </c:pt>
                <c:pt idx="3">
                  <c:v>22237.829999999998</c:v>
                </c:pt>
                <c:pt idx="4">
                  <c:v>18268.140000000003</c:v>
                </c:pt>
                <c:pt idx="5">
                  <c:v>3074.5899999999997</c:v>
                </c:pt>
                <c:pt idx="6">
                  <c:v>5323.2499999999982</c:v>
                </c:pt>
                <c:pt idx="7">
                  <c:v>42630.81</c:v>
                </c:pt>
                <c:pt idx="8">
                  <c:v>15538.969999999998</c:v>
                </c:pt>
                <c:pt idx="9">
                  <c:v>6532.5000000000018</c:v>
                </c:pt>
              </c:numCache>
            </c:numRef>
          </c:val>
          <c:smooth val="0"/>
          <c:extLst>
            <c:ext xmlns:c16="http://schemas.microsoft.com/office/drawing/2014/chart" uri="{C3380CC4-5D6E-409C-BE32-E72D297353CC}">
              <c16:uniqueId val="{00000001-F7E4-9647-AC9C-D4E7F0220D20}"/>
            </c:ext>
          </c:extLst>
        </c:ser>
        <c:dLbls>
          <c:showLegendKey val="0"/>
          <c:showVal val="0"/>
          <c:showCatName val="0"/>
          <c:showSerName val="0"/>
          <c:showPercent val="0"/>
          <c:showBubbleSize val="0"/>
        </c:dLbls>
        <c:marker val="1"/>
        <c:smooth val="0"/>
        <c:axId val="456853552"/>
        <c:axId val="525254832"/>
      </c:lineChart>
      <c:catAx>
        <c:axId val="456853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PK"/>
          </a:p>
        </c:txPr>
        <c:crossAx val="525254832"/>
        <c:crosses val="autoZero"/>
        <c:auto val="1"/>
        <c:lblAlgn val="ctr"/>
        <c:lblOffset val="100"/>
        <c:noMultiLvlLbl val="0"/>
      </c:catAx>
      <c:valAx>
        <c:axId val="52525483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PK"/>
          </a:p>
        </c:txPr>
        <c:crossAx val="45685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25400" cap="flat" cmpd="sng" algn="ctr">
      <a:solidFill>
        <a:schemeClr val="dk1">
          <a:shade val="15000"/>
        </a:schemeClr>
      </a:solidFill>
      <a:prstDash val="solid"/>
      <a:round/>
    </a:ln>
    <a:effectLst/>
  </c:spPr>
  <c:txPr>
    <a:bodyPr/>
    <a:lstStyle/>
    <a:p>
      <a:pPr>
        <a:defRPr b="0" cap="none" spc="0">
          <a:ln w="0"/>
          <a:solidFill>
            <a:schemeClr val="tx1"/>
          </a:solidFill>
          <a:effectLst>
            <a:outerShdw blurRad="38100" dist="19050" dir="2700000" algn="tl" rotWithShape="0">
              <a:schemeClr val="dk1">
                <a:alpha val="40000"/>
              </a:schemeClr>
            </a:outerShdw>
          </a:effectLst>
          <a:latin typeface="+mn-lt"/>
          <a:ea typeface="+mn-ea"/>
          <a:cs typeface="+mn-cs"/>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[Excel_Saks_Dashboard.xlsx]Pivot Table!PivotTable7</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72427570757479"/>
          <c:y val="6.3694267515923567E-2"/>
          <c:w val="0.74720935337628247"/>
          <c:h val="0.85478442583212133"/>
        </c:manualLayout>
      </c:layout>
      <c:barChart>
        <c:barDir val="col"/>
        <c:grouping val="stacked"/>
        <c:varyColors val="0"/>
        <c:ser>
          <c:idx val="0"/>
          <c:order val="0"/>
          <c:tx>
            <c:strRef>
              <c:f>'Pivot Table'!$C$28</c:f>
              <c:strCache>
                <c:ptCount val="1"/>
                <c:pt idx="0">
                  <c:v>Sum of Profit</c:v>
                </c:pt>
              </c:strCache>
            </c:strRef>
          </c:tx>
          <c:spPr>
            <a:solidFill>
              <a:schemeClr val="accent5">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Table'!$B$29:$B$34</c:f>
              <c:strCache>
                <c:ptCount val="5"/>
                <c:pt idx="0">
                  <c:v>Alpha Co</c:v>
                </c:pt>
                <c:pt idx="1">
                  <c:v>Beta LLC</c:v>
                </c:pt>
                <c:pt idx="2">
                  <c:v>Delta Inc</c:v>
                </c:pt>
                <c:pt idx="3">
                  <c:v>Gamma Corp</c:v>
                </c:pt>
                <c:pt idx="4">
                  <c:v>XYZ Ltd</c:v>
                </c:pt>
              </c:strCache>
            </c:strRef>
          </c:cat>
          <c:val>
            <c:numRef>
              <c:f>'Pivot Table'!$C$29:$C$34</c:f>
              <c:numCache>
                <c:formatCode>0</c:formatCode>
                <c:ptCount val="5"/>
                <c:pt idx="0">
                  <c:v>35128.129999999997</c:v>
                </c:pt>
                <c:pt idx="1">
                  <c:v>38658.089999999997</c:v>
                </c:pt>
                <c:pt idx="2">
                  <c:v>41239.970000000016</c:v>
                </c:pt>
                <c:pt idx="3">
                  <c:v>32876.810000000005</c:v>
                </c:pt>
                <c:pt idx="4">
                  <c:v>36780.890000000014</c:v>
                </c:pt>
              </c:numCache>
            </c:numRef>
          </c:val>
          <c:extLst>
            <c:ext xmlns:c16="http://schemas.microsoft.com/office/drawing/2014/chart" uri="{C3380CC4-5D6E-409C-BE32-E72D297353CC}">
              <c16:uniqueId val="{00000000-2D47-954F-B8A8-B307DA942671}"/>
            </c:ext>
          </c:extLst>
        </c:ser>
        <c:ser>
          <c:idx val="1"/>
          <c:order val="1"/>
          <c:tx>
            <c:strRef>
              <c:f>'Pivot Table'!$D$28</c:f>
              <c:strCache>
                <c:ptCount val="1"/>
                <c:pt idx="0">
                  <c:v>Sum of Total Sales</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 Table'!$B$29:$B$34</c:f>
              <c:strCache>
                <c:ptCount val="5"/>
                <c:pt idx="0">
                  <c:v>Alpha Co</c:v>
                </c:pt>
                <c:pt idx="1">
                  <c:v>Beta LLC</c:v>
                </c:pt>
                <c:pt idx="2">
                  <c:v>Delta Inc</c:v>
                </c:pt>
                <c:pt idx="3">
                  <c:v>Gamma Corp</c:v>
                </c:pt>
                <c:pt idx="4">
                  <c:v>XYZ Ltd</c:v>
                </c:pt>
              </c:strCache>
            </c:strRef>
          </c:cat>
          <c:val>
            <c:numRef>
              <c:f>'Pivot Table'!$D$29:$D$34</c:f>
              <c:numCache>
                <c:formatCode>General</c:formatCode>
                <c:ptCount val="5"/>
                <c:pt idx="0">
                  <c:v>200540</c:v>
                </c:pt>
                <c:pt idx="1">
                  <c:v>221880</c:v>
                </c:pt>
                <c:pt idx="2">
                  <c:v>222530</c:v>
                </c:pt>
                <c:pt idx="3">
                  <c:v>172840</c:v>
                </c:pt>
                <c:pt idx="4">
                  <c:v>212970</c:v>
                </c:pt>
              </c:numCache>
            </c:numRef>
          </c:val>
          <c:extLst>
            <c:ext xmlns:c16="http://schemas.microsoft.com/office/drawing/2014/chart" uri="{C3380CC4-5D6E-409C-BE32-E72D297353CC}">
              <c16:uniqueId val="{00000001-2D47-954F-B8A8-B307DA942671}"/>
            </c:ext>
          </c:extLst>
        </c:ser>
        <c:dLbls>
          <c:dLblPos val="ctr"/>
          <c:showLegendKey val="0"/>
          <c:showVal val="1"/>
          <c:showCatName val="0"/>
          <c:showSerName val="0"/>
          <c:showPercent val="0"/>
          <c:showBubbleSize val="0"/>
        </c:dLbls>
        <c:gapWidth val="150"/>
        <c:overlap val="100"/>
        <c:axId val="453065056"/>
        <c:axId val="446492560"/>
      </c:barChart>
      <c:catAx>
        <c:axId val="45306505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PK"/>
          </a:p>
        </c:txPr>
        <c:crossAx val="446492560"/>
        <c:crosses val="autoZero"/>
        <c:auto val="1"/>
        <c:lblAlgn val="ctr"/>
        <c:lblOffset val="100"/>
        <c:noMultiLvlLbl val="0"/>
      </c:catAx>
      <c:valAx>
        <c:axId val="446492560"/>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PK"/>
          </a:p>
        </c:txPr>
        <c:crossAx val="453065056"/>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85266847217346242"/>
          <c:y val="0.40127321664409793"/>
          <c:w val="0.14395984161358427"/>
          <c:h val="0.25690121537355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378300138953223"/>
          <c:y val="3.7037188533251518E-2"/>
          <c:w val="0.70492288096340894"/>
          <c:h val="0.84171296296296294"/>
        </c:manualLayout>
      </c:layout>
      <c:barChart>
        <c:barDir val="bar"/>
        <c:grouping val="clustered"/>
        <c:varyColors val="0"/>
        <c:ser>
          <c:idx val="0"/>
          <c:order val="0"/>
          <c:spPr>
            <a:solidFill>
              <a:schemeClr val="accent5">
                <a:lumMod val="75000"/>
              </a:schemeClr>
            </a:solidFill>
            <a:ln>
              <a:noFill/>
            </a:ln>
            <a:effectLst/>
          </c:spPr>
          <c:invertIfNegative val="0"/>
          <c:cat>
            <c:strRef>
              <c:f>Working!$K$2:$K$11</c:f>
              <c:strCache>
                <c:ptCount val="10"/>
                <c:pt idx="0">
                  <c:v>AC Split 1.5T</c:v>
                </c:pt>
                <c:pt idx="1">
                  <c:v>Blender Pro</c:v>
                </c:pt>
                <c:pt idx="2">
                  <c:v>Gaming Console Z</c:v>
                </c:pt>
                <c:pt idx="3">
                  <c:v>iPhone 13</c:v>
                </c:pt>
                <c:pt idx="4">
                  <c:v>Laptop Pro 15</c:v>
                </c:pt>
                <c:pt idx="5">
                  <c:v>LED TV 42"</c:v>
                </c:pt>
                <c:pt idx="6">
                  <c:v>Microwave 20L</c:v>
                </c:pt>
                <c:pt idx="7">
                  <c:v>Smartwatch X</c:v>
                </c:pt>
                <c:pt idx="8">
                  <c:v>Tablet Mini</c:v>
                </c:pt>
                <c:pt idx="9">
                  <c:v>Wireless Earbuds</c:v>
                </c:pt>
              </c:strCache>
            </c:strRef>
          </c:cat>
          <c:val>
            <c:numRef>
              <c:f>Working!$L$2:$L$11</c:f>
              <c:numCache>
                <c:formatCode>General</c:formatCode>
                <c:ptCount val="10"/>
                <c:pt idx="0">
                  <c:v>158950</c:v>
                </c:pt>
                <c:pt idx="1">
                  <c:v>16500</c:v>
                </c:pt>
                <c:pt idx="2">
                  <c:v>98400</c:v>
                </c:pt>
                <c:pt idx="3">
                  <c:v>248400</c:v>
                </c:pt>
                <c:pt idx="4">
                  <c:v>216300</c:v>
                </c:pt>
                <c:pt idx="5">
                  <c:v>120050</c:v>
                </c:pt>
                <c:pt idx="6">
                  <c:v>30360</c:v>
                </c:pt>
                <c:pt idx="7">
                  <c:v>38700</c:v>
                </c:pt>
                <c:pt idx="8">
                  <c:v>83500</c:v>
                </c:pt>
                <c:pt idx="9">
                  <c:v>19600</c:v>
                </c:pt>
              </c:numCache>
            </c:numRef>
          </c:val>
          <c:extLst>
            <c:ext xmlns:c16="http://schemas.microsoft.com/office/drawing/2014/chart" uri="{C3380CC4-5D6E-409C-BE32-E72D297353CC}">
              <c16:uniqueId val="{00000000-5182-F948-92B4-C7D794E9C57F}"/>
            </c:ext>
          </c:extLst>
        </c:ser>
        <c:dLbls>
          <c:showLegendKey val="0"/>
          <c:showVal val="0"/>
          <c:showCatName val="0"/>
          <c:showSerName val="0"/>
          <c:showPercent val="0"/>
          <c:showBubbleSize val="0"/>
        </c:dLbls>
        <c:gapWidth val="182"/>
        <c:axId val="1658946623"/>
        <c:axId val="1658955391"/>
      </c:barChart>
      <c:catAx>
        <c:axId val="165894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PK"/>
          </a:p>
        </c:txPr>
        <c:crossAx val="1658955391"/>
        <c:crosses val="autoZero"/>
        <c:auto val="1"/>
        <c:lblAlgn val="ctr"/>
        <c:lblOffset val="100"/>
        <c:noMultiLvlLbl val="0"/>
      </c:catAx>
      <c:valAx>
        <c:axId val="1658955391"/>
        <c:scaling>
          <c:orientation val="minMax"/>
          <c:max val="25000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PK"/>
          </a:p>
        </c:txPr>
        <c:crossAx val="1658946623"/>
        <c:crosses val="autoZero"/>
        <c:crossBetween val="between"/>
      </c:valAx>
      <c:spPr>
        <a:noFill/>
        <a:ln>
          <a:noFill/>
        </a:ln>
        <a:effectLst/>
      </c:spPr>
    </c:plotArea>
    <c:plotVisOnly val="1"/>
    <c:dispBlanksAs val="gap"/>
    <c:showDLblsOverMax val="0"/>
  </c:chart>
  <c:spPr>
    <a:solidFill>
      <a:schemeClr val="bg2"/>
    </a:solidFill>
    <a:ln w="9525" cap="flat" cmpd="sng" algn="ctr">
      <a:solidFill>
        <a:schemeClr val="tx1"/>
      </a:solidFill>
      <a:round/>
    </a:ln>
    <a:effectLst/>
  </c:spPr>
  <c:txPr>
    <a:bodyPr/>
    <a:lstStyle/>
    <a:p>
      <a:pPr>
        <a:defRPr/>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[Excel_Saks_Dashboard.xlsx]Working!PivotTable9</c:name>
    <c:fmtId val="8"/>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PK"/>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pivotFmt>
    </c:pivotFmts>
    <c:plotArea>
      <c:layout>
        <c:manualLayout>
          <c:layoutTarget val="inner"/>
          <c:xMode val="edge"/>
          <c:yMode val="edge"/>
          <c:x val="9.1694521905606133E-2"/>
          <c:y val="0.12675805492373921"/>
          <c:w val="0.82016484257522859"/>
          <c:h val="0.84746104270275457"/>
        </c:manualLayout>
      </c:layout>
      <c:pieChart>
        <c:varyColors val="1"/>
        <c:ser>
          <c:idx val="0"/>
          <c:order val="0"/>
          <c:tx>
            <c:strRef>
              <c:f>Working!$B$46</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0AF4-B24A-B40C-E62B87378DE0}"/>
              </c:ext>
            </c:extLst>
          </c:dPt>
          <c:dPt>
            <c:idx val="1"/>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0AF4-B24A-B40C-E62B87378DE0}"/>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0AF4-B24A-B40C-E62B87378DE0}"/>
              </c:ext>
            </c:extLst>
          </c:dPt>
          <c:dPt>
            <c:idx val="3"/>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0AF4-B24A-B40C-E62B87378DE0}"/>
              </c:ext>
            </c:extLst>
          </c:dPt>
          <c:dPt>
            <c:idx val="4"/>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9-0AF4-B24A-B40C-E62B87378DE0}"/>
              </c:ext>
            </c:extLst>
          </c:dPt>
          <c:dPt>
            <c:idx val="5"/>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B-0AF4-B24A-B40C-E62B87378DE0}"/>
              </c:ext>
            </c:extLst>
          </c:dPt>
          <c:dPt>
            <c:idx val="6"/>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D-0AF4-B24A-B40C-E62B87378DE0}"/>
              </c:ext>
            </c:extLst>
          </c:dPt>
          <c:dLbls>
            <c:dLbl>
              <c:idx val="1"/>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3-0AF4-B24A-B40C-E62B87378DE0}"/>
                </c:ext>
              </c:extLst>
            </c:dLbl>
            <c:dLbl>
              <c:idx val="2"/>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5-0AF4-B24A-B40C-E62B87378DE0}"/>
                </c:ext>
              </c:extLst>
            </c:dLbl>
            <c:dLbl>
              <c:idx val="3"/>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7-0AF4-B24A-B40C-E62B87378DE0}"/>
                </c:ext>
              </c:extLst>
            </c:dLbl>
            <c:dLbl>
              <c:idx val="5"/>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solidFill>
                      <a:latin typeface="+mn-lt"/>
                      <a:ea typeface="+mn-ea"/>
                      <a:cs typeface="+mn-cs"/>
                    </a:defRPr>
                  </a:pPr>
                  <a:endParaRPr lang="en-PK"/>
                </a:p>
              </c:txPr>
              <c:dLblPos val="bestFit"/>
              <c:showLegendKey val="0"/>
              <c:showVal val="0"/>
              <c:showCatName val="1"/>
              <c:showSerName val="0"/>
              <c:showPercent val="1"/>
              <c:showBubbleSize val="1"/>
              <c:extLst>
                <c:ext xmlns:c15="http://schemas.microsoft.com/office/drawing/2012/chart" uri="{CE6537A1-D6FC-4f65-9D91-7224C49458BB}"/>
                <c:ext xmlns:c16="http://schemas.microsoft.com/office/drawing/2014/chart" uri="{C3380CC4-5D6E-409C-BE32-E72D297353CC}">
                  <c16:uniqueId val="{0000000B-0AF4-B24A-B40C-E62B87378DE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PK"/>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Working!$A$47:$A$54</c:f>
              <c:strCache>
                <c:ptCount val="7"/>
                <c:pt idx="0">
                  <c:v>Accessories</c:v>
                </c:pt>
                <c:pt idx="1">
                  <c:v>Computers</c:v>
                </c:pt>
                <c:pt idx="2">
                  <c:v>Electronics</c:v>
                </c:pt>
                <c:pt idx="3">
                  <c:v>Gaming</c:v>
                </c:pt>
                <c:pt idx="4">
                  <c:v>Kitchen</c:v>
                </c:pt>
                <c:pt idx="5">
                  <c:v>Mobile</c:v>
                </c:pt>
                <c:pt idx="6">
                  <c:v>Wearables</c:v>
                </c:pt>
              </c:strCache>
            </c:strRef>
          </c:cat>
          <c:val>
            <c:numRef>
              <c:f>Working!$B$47:$B$54</c:f>
              <c:numCache>
                <c:formatCode>#,##0</c:formatCode>
                <c:ptCount val="7"/>
                <c:pt idx="0">
                  <c:v>19600</c:v>
                </c:pt>
                <c:pt idx="1">
                  <c:v>216300</c:v>
                </c:pt>
                <c:pt idx="2">
                  <c:v>279000</c:v>
                </c:pt>
                <c:pt idx="3">
                  <c:v>98400</c:v>
                </c:pt>
                <c:pt idx="4">
                  <c:v>46860</c:v>
                </c:pt>
                <c:pt idx="5">
                  <c:v>331900</c:v>
                </c:pt>
                <c:pt idx="6">
                  <c:v>38700</c:v>
                </c:pt>
              </c:numCache>
            </c:numRef>
          </c:val>
          <c:extLst>
            <c:ext xmlns:c16="http://schemas.microsoft.com/office/drawing/2014/chart" uri="{C3380CC4-5D6E-409C-BE32-E72D297353CC}">
              <c16:uniqueId val="{0000000E-0AF4-B24A-B40C-E62B87378DE0}"/>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[Excel_Saks_Dashboard.xlsx]Working!PivotTable10</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Working!$D$47</c:f>
              <c:strCache>
                <c:ptCount val="1"/>
                <c:pt idx="0">
                  <c:v>Total</c:v>
                </c:pt>
              </c:strCache>
            </c:strRef>
          </c:tx>
          <c:spPr>
            <a:solidFill>
              <a:schemeClr val="accent5">
                <a:lumMod val="75000"/>
              </a:schemeClr>
            </a:solidFill>
            <a:ln>
              <a:noFill/>
            </a:ln>
            <a:effectLst/>
          </c:spPr>
          <c:invertIfNegative val="0"/>
          <c:cat>
            <c:strRef>
              <c:f>Working!$C$48:$C$53</c:f>
              <c:strCache>
                <c:ptCount val="5"/>
                <c:pt idx="0">
                  <c:v>Alice Khan</c:v>
                </c:pt>
                <c:pt idx="1">
                  <c:v>Bilal Ahmed</c:v>
                </c:pt>
                <c:pt idx="2">
                  <c:v>Hira Qureshi</c:v>
                </c:pt>
                <c:pt idx="3">
                  <c:v>Sana Raza</c:v>
                </c:pt>
                <c:pt idx="4">
                  <c:v>Umar Saeed</c:v>
                </c:pt>
              </c:strCache>
            </c:strRef>
          </c:cat>
          <c:val>
            <c:numRef>
              <c:f>Working!$D$48:$D$53</c:f>
              <c:numCache>
                <c:formatCode>#,##0</c:formatCode>
                <c:ptCount val="5"/>
                <c:pt idx="0">
                  <c:v>183630</c:v>
                </c:pt>
                <c:pt idx="1">
                  <c:v>241540</c:v>
                </c:pt>
                <c:pt idx="2">
                  <c:v>227270</c:v>
                </c:pt>
                <c:pt idx="3">
                  <c:v>182660</c:v>
                </c:pt>
                <c:pt idx="4">
                  <c:v>195660</c:v>
                </c:pt>
              </c:numCache>
            </c:numRef>
          </c:val>
          <c:extLst>
            <c:ext xmlns:c16="http://schemas.microsoft.com/office/drawing/2014/chart" uri="{C3380CC4-5D6E-409C-BE32-E72D297353CC}">
              <c16:uniqueId val="{00000000-C148-5348-A6F6-D3889643EE4A}"/>
            </c:ext>
          </c:extLst>
        </c:ser>
        <c:dLbls>
          <c:showLegendKey val="0"/>
          <c:showVal val="0"/>
          <c:showCatName val="0"/>
          <c:showSerName val="0"/>
          <c:showPercent val="0"/>
          <c:showBubbleSize val="0"/>
        </c:dLbls>
        <c:gapWidth val="219"/>
        <c:overlap val="-27"/>
        <c:axId val="1245763839"/>
        <c:axId val="1245850127"/>
      </c:barChart>
      <c:catAx>
        <c:axId val="124576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PK"/>
          </a:p>
        </c:txPr>
        <c:crossAx val="1245850127"/>
        <c:crosses val="autoZero"/>
        <c:auto val="1"/>
        <c:lblAlgn val="ctr"/>
        <c:lblOffset val="100"/>
        <c:noMultiLvlLbl val="0"/>
      </c:catAx>
      <c:valAx>
        <c:axId val="1245850127"/>
        <c:scaling>
          <c:orientation val="minMax"/>
          <c:max val="25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PK"/>
          </a:p>
        </c:txPr>
        <c:crossAx val="1245763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[Excel_Saks_Dashboard.xlsx]Working!PivotTable11</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PK"/>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PK"/>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2"/>
                  </a:solidFill>
                  <a:latin typeface="+mn-lt"/>
                  <a:ea typeface="+mn-ea"/>
                  <a:cs typeface="+mn-cs"/>
                </a:defRPr>
              </a:pPr>
              <a:endParaRPr lang="en-PK"/>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manualLayout>
          <c:layoutTarget val="inner"/>
          <c:xMode val="edge"/>
          <c:yMode val="edge"/>
          <c:x val="4.7242268753401435E-2"/>
          <c:y val="8.2531552883169448E-2"/>
          <c:w val="0.91314429057305113"/>
          <c:h val="0.84197110876391124"/>
        </c:manualLayout>
      </c:layout>
      <c:doughnutChart>
        <c:varyColors val="1"/>
        <c:ser>
          <c:idx val="0"/>
          <c:order val="0"/>
          <c:tx>
            <c:strRef>
              <c:f>Working!$F$48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1FE-1246-BC46-EF3417DDCD5C}"/>
              </c:ext>
            </c:extLst>
          </c:dPt>
          <c:dPt>
            <c:idx val="1"/>
            <c:bubble3D val="0"/>
            <c:spPr>
              <a:solidFill>
                <a:schemeClr val="accent3"/>
              </a:solidFill>
              <a:ln>
                <a:noFill/>
              </a:ln>
              <a:effectLst/>
            </c:spPr>
            <c:extLst>
              <c:ext xmlns:c16="http://schemas.microsoft.com/office/drawing/2014/chart" uri="{C3380CC4-5D6E-409C-BE32-E72D297353CC}">
                <c16:uniqueId val="{00000003-11FE-1246-BC46-EF3417DDCD5C}"/>
              </c:ext>
            </c:extLst>
          </c:dPt>
          <c:dPt>
            <c:idx val="2"/>
            <c:bubble3D val="0"/>
            <c:spPr>
              <a:solidFill>
                <a:schemeClr val="accent5"/>
              </a:solidFill>
              <a:ln>
                <a:noFill/>
              </a:ln>
              <a:effectLst/>
            </c:spPr>
            <c:extLst>
              <c:ext xmlns:c16="http://schemas.microsoft.com/office/drawing/2014/chart" uri="{C3380CC4-5D6E-409C-BE32-E72D297353CC}">
                <c16:uniqueId val="{00000005-11FE-1246-BC46-EF3417DDCD5C}"/>
              </c:ext>
            </c:extLst>
          </c:dPt>
          <c:dPt>
            <c:idx val="3"/>
            <c:bubble3D val="0"/>
            <c:spPr>
              <a:solidFill>
                <a:schemeClr val="accent1">
                  <a:lumMod val="60000"/>
                </a:schemeClr>
              </a:solidFill>
              <a:ln>
                <a:noFill/>
              </a:ln>
              <a:effectLst/>
            </c:spPr>
            <c:extLst>
              <c:ext xmlns:c16="http://schemas.microsoft.com/office/drawing/2014/chart" uri="{C3380CC4-5D6E-409C-BE32-E72D297353CC}">
                <c16:uniqueId val="{00000007-11FE-1246-BC46-EF3417DDCD5C}"/>
              </c:ext>
            </c:extLst>
          </c:dPt>
          <c:dPt>
            <c:idx val="4"/>
            <c:bubble3D val="0"/>
            <c:spPr>
              <a:solidFill>
                <a:schemeClr val="accent3">
                  <a:lumMod val="60000"/>
                </a:schemeClr>
              </a:solidFill>
              <a:ln>
                <a:noFill/>
              </a:ln>
              <a:effectLst/>
            </c:spPr>
            <c:extLst>
              <c:ext xmlns:c16="http://schemas.microsoft.com/office/drawing/2014/chart" uri="{C3380CC4-5D6E-409C-BE32-E72D297353CC}">
                <c16:uniqueId val="{00000009-11FE-1246-BC46-EF3417DDCD5C}"/>
              </c:ext>
            </c:extLst>
          </c:dPt>
          <c:dLbls>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2"/>
                    </a:solidFill>
                    <a:latin typeface="+mn-lt"/>
                    <a:ea typeface="+mn-ea"/>
                    <a:cs typeface="+mn-cs"/>
                  </a:defRPr>
                </a:pPr>
                <a:endParaRPr lang="en-PK"/>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Working!$E$49:$E$54</c:f>
              <c:strCache>
                <c:ptCount val="5"/>
                <c:pt idx="0">
                  <c:v>Alpha Co</c:v>
                </c:pt>
                <c:pt idx="1">
                  <c:v>Beta LLC</c:v>
                </c:pt>
                <c:pt idx="2">
                  <c:v>Delta Inc</c:v>
                </c:pt>
                <c:pt idx="3">
                  <c:v>Gamma Corp</c:v>
                </c:pt>
                <c:pt idx="4">
                  <c:v>XYZ Ltd</c:v>
                </c:pt>
              </c:strCache>
            </c:strRef>
          </c:cat>
          <c:val>
            <c:numRef>
              <c:f>Working!$F$49:$F$54</c:f>
              <c:numCache>
                <c:formatCode>#,##0</c:formatCode>
                <c:ptCount val="5"/>
                <c:pt idx="0">
                  <c:v>200540</c:v>
                </c:pt>
                <c:pt idx="1">
                  <c:v>221880</c:v>
                </c:pt>
                <c:pt idx="2">
                  <c:v>222530</c:v>
                </c:pt>
                <c:pt idx="3">
                  <c:v>172840</c:v>
                </c:pt>
                <c:pt idx="4">
                  <c:v>212970</c:v>
                </c:pt>
              </c:numCache>
            </c:numRef>
          </c:val>
          <c:extLst>
            <c:ext xmlns:c16="http://schemas.microsoft.com/office/drawing/2014/chart" uri="{C3380CC4-5D6E-409C-BE32-E72D297353CC}">
              <c16:uniqueId val="{0000000A-11FE-1246-BC46-EF3417DDCD5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tx2"/>
              </a:solidFill>
              <a:round/>
            </a:ln>
            <a:effectLst/>
          </c:spPr>
          <c:marker>
            <c:symbol val="circle"/>
            <c:size val="8"/>
            <c:spPr>
              <a:solidFill>
                <a:schemeClr val="accent1">
                  <a:lumMod val="20000"/>
                  <a:lumOff val="80000"/>
                </a:schemeClr>
              </a:solidFill>
              <a:ln w="12700">
                <a:solidFill>
                  <a:schemeClr val="accent5">
                    <a:lumMod val="50000"/>
                  </a:schemeClr>
                </a:solidFill>
              </a:ln>
              <a:effectLst/>
            </c:spPr>
          </c:marker>
          <c:dPt>
            <c:idx val="29"/>
            <c:marker>
              <c:symbol val="circle"/>
              <c:size val="8"/>
              <c:spPr>
                <a:solidFill>
                  <a:schemeClr val="accent1">
                    <a:lumMod val="20000"/>
                    <a:lumOff val="80000"/>
                  </a:schemeClr>
                </a:solidFill>
                <a:ln w="19050">
                  <a:solidFill>
                    <a:schemeClr val="accent5">
                      <a:lumMod val="50000"/>
                    </a:schemeClr>
                  </a:solidFill>
                </a:ln>
                <a:effectLst/>
              </c:spPr>
            </c:marker>
            <c:bubble3D val="0"/>
            <c:extLst>
              <c:ext xmlns:c16="http://schemas.microsoft.com/office/drawing/2014/chart" uri="{C3380CC4-5D6E-409C-BE32-E72D297353CC}">
                <c16:uniqueId val="{00000001-BA18-BF43-8FB7-AE45C9E3557A}"/>
              </c:ext>
            </c:extLst>
          </c:dPt>
          <c:cat>
            <c:strRef>
              <c:f>Working!$H$15:$H$45</c:f>
              <c:strCache>
                <c:ptCount val="31"/>
                <c:pt idx="0">
                  <c:v>2025-07-01</c:v>
                </c:pt>
                <c:pt idx="1">
                  <c:v>2025-07-02</c:v>
                </c:pt>
                <c:pt idx="2">
                  <c:v>2025-07-03</c:v>
                </c:pt>
                <c:pt idx="3">
                  <c:v>2025-07-04</c:v>
                </c:pt>
                <c:pt idx="4">
                  <c:v>2025-07-05</c:v>
                </c:pt>
                <c:pt idx="5">
                  <c:v>2025-07-06</c:v>
                </c:pt>
                <c:pt idx="6">
                  <c:v>2025-07-07</c:v>
                </c:pt>
                <c:pt idx="7">
                  <c:v>2025-07-08</c:v>
                </c:pt>
                <c:pt idx="8">
                  <c:v>2025-07-09</c:v>
                </c:pt>
                <c:pt idx="9">
                  <c:v>2025-07-10</c:v>
                </c:pt>
                <c:pt idx="10">
                  <c:v>2025-07-11</c:v>
                </c:pt>
                <c:pt idx="11">
                  <c:v>2025-07-12</c:v>
                </c:pt>
                <c:pt idx="12">
                  <c:v>2025-07-13</c:v>
                </c:pt>
                <c:pt idx="13">
                  <c:v>2025-07-14</c:v>
                </c:pt>
                <c:pt idx="14">
                  <c:v>2025-07-15</c:v>
                </c:pt>
                <c:pt idx="15">
                  <c:v>2025-07-16</c:v>
                </c:pt>
                <c:pt idx="16">
                  <c:v>2025-07-17</c:v>
                </c:pt>
                <c:pt idx="17">
                  <c:v>2025-07-18</c:v>
                </c:pt>
                <c:pt idx="18">
                  <c:v>2025-07-19</c:v>
                </c:pt>
                <c:pt idx="19">
                  <c:v>2025-07-20</c:v>
                </c:pt>
                <c:pt idx="20">
                  <c:v>2025-07-21</c:v>
                </c:pt>
                <c:pt idx="21">
                  <c:v>2025-07-22</c:v>
                </c:pt>
                <c:pt idx="22">
                  <c:v>2025-07-23</c:v>
                </c:pt>
                <c:pt idx="23">
                  <c:v>2025-07-24</c:v>
                </c:pt>
                <c:pt idx="24">
                  <c:v>2025-07-25</c:v>
                </c:pt>
                <c:pt idx="25">
                  <c:v>2025-07-26</c:v>
                </c:pt>
                <c:pt idx="26">
                  <c:v>2025-07-27</c:v>
                </c:pt>
                <c:pt idx="27">
                  <c:v>2025-07-28</c:v>
                </c:pt>
                <c:pt idx="28">
                  <c:v>2025-07-29</c:v>
                </c:pt>
                <c:pt idx="29">
                  <c:v>2025-07-30</c:v>
                </c:pt>
                <c:pt idx="30">
                  <c:v>2025-07-31</c:v>
                </c:pt>
              </c:strCache>
            </c:strRef>
          </c:cat>
          <c:val>
            <c:numRef>
              <c:f>Working!$I$15:$I$45</c:f>
              <c:numCache>
                <c:formatCode>General</c:formatCode>
                <c:ptCount val="31"/>
                <c:pt idx="0">
                  <c:v>25420</c:v>
                </c:pt>
                <c:pt idx="1">
                  <c:v>30310</c:v>
                </c:pt>
                <c:pt idx="2">
                  <c:v>22810</c:v>
                </c:pt>
                <c:pt idx="3">
                  <c:v>22180</c:v>
                </c:pt>
                <c:pt idx="4">
                  <c:v>29200</c:v>
                </c:pt>
                <c:pt idx="5">
                  <c:v>58180</c:v>
                </c:pt>
                <c:pt idx="6">
                  <c:v>25790</c:v>
                </c:pt>
                <c:pt idx="7">
                  <c:v>37000</c:v>
                </c:pt>
                <c:pt idx="8">
                  <c:v>21920</c:v>
                </c:pt>
                <c:pt idx="9">
                  <c:v>26250</c:v>
                </c:pt>
                <c:pt idx="10">
                  <c:v>32710</c:v>
                </c:pt>
                <c:pt idx="11">
                  <c:v>30930</c:v>
                </c:pt>
                <c:pt idx="12">
                  <c:v>33130</c:v>
                </c:pt>
                <c:pt idx="13">
                  <c:v>48750</c:v>
                </c:pt>
                <c:pt idx="14">
                  <c:v>31680</c:v>
                </c:pt>
                <c:pt idx="15">
                  <c:v>36120</c:v>
                </c:pt>
                <c:pt idx="16">
                  <c:v>34430</c:v>
                </c:pt>
                <c:pt idx="17">
                  <c:v>26090</c:v>
                </c:pt>
                <c:pt idx="18">
                  <c:v>32620</c:v>
                </c:pt>
                <c:pt idx="19">
                  <c:v>30370</c:v>
                </c:pt>
                <c:pt idx="20">
                  <c:v>18360</c:v>
                </c:pt>
                <c:pt idx="21">
                  <c:v>39940</c:v>
                </c:pt>
                <c:pt idx="22">
                  <c:v>37580</c:v>
                </c:pt>
                <c:pt idx="23">
                  <c:v>56230</c:v>
                </c:pt>
                <c:pt idx="24">
                  <c:v>33150</c:v>
                </c:pt>
                <c:pt idx="25">
                  <c:v>42790</c:v>
                </c:pt>
                <c:pt idx="26">
                  <c:v>30130</c:v>
                </c:pt>
                <c:pt idx="27">
                  <c:v>41290</c:v>
                </c:pt>
                <c:pt idx="28">
                  <c:v>30750</c:v>
                </c:pt>
                <c:pt idx="29">
                  <c:v>29110</c:v>
                </c:pt>
                <c:pt idx="30">
                  <c:v>35540</c:v>
                </c:pt>
              </c:numCache>
            </c:numRef>
          </c:val>
          <c:smooth val="0"/>
          <c:extLst>
            <c:ext xmlns:c16="http://schemas.microsoft.com/office/drawing/2014/chart" uri="{C3380CC4-5D6E-409C-BE32-E72D297353CC}">
              <c16:uniqueId val="{00000000-BA18-BF43-8FB7-AE45C9E3557A}"/>
            </c:ext>
          </c:extLst>
        </c:ser>
        <c:dLbls>
          <c:showLegendKey val="0"/>
          <c:showVal val="0"/>
          <c:showCatName val="0"/>
          <c:showSerName val="0"/>
          <c:showPercent val="0"/>
          <c:showBubbleSize val="0"/>
        </c:dLbls>
        <c:marker val="1"/>
        <c:smooth val="0"/>
        <c:axId val="1616343135"/>
        <c:axId val="1616344847"/>
      </c:lineChart>
      <c:catAx>
        <c:axId val="1616343135"/>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PK"/>
          </a:p>
        </c:txPr>
        <c:crossAx val="1616344847"/>
        <c:crosses val="autoZero"/>
        <c:auto val="1"/>
        <c:lblAlgn val="ctr"/>
        <c:lblOffset val="100"/>
        <c:noMultiLvlLbl val="0"/>
      </c:catAx>
      <c:valAx>
        <c:axId val="1616344847"/>
        <c:scaling>
          <c:orientation val="minMax"/>
          <c:max val="60000"/>
          <c:min val="150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PK"/>
          </a:p>
        </c:txPr>
        <c:crossAx val="161634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c:spPr>
  <c:txPr>
    <a:bodyPr/>
    <a:lstStyle/>
    <a:p>
      <a:pPr>
        <a:defRPr/>
      </a:pPr>
      <a:endParaRPr lang="en-P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992536638953148E-2"/>
          <c:y val="3.3590819765582716E-2"/>
          <c:w val="0.59036144578313254"/>
          <c:h val="1"/>
        </c:manualLayout>
      </c:layout>
      <c:doughnutChart>
        <c:varyColors val="1"/>
        <c:ser>
          <c:idx val="0"/>
          <c:order val="0"/>
          <c:tx>
            <c:strRef>
              <c:f>'Dashboard pg2'!$F$11</c:f>
              <c:strCache>
                <c:ptCount val="1"/>
                <c:pt idx="0">
                  <c:v>Profit</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B-95CF-3E40-975D-05EF0E1D49F1}"/>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9-95CF-3E40-975D-05EF0E1D49F1}"/>
              </c:ext>
            </c:extLst>
          </c:dPt>
          <c:dPt>
            <c:idx val="2"/>
            <c:bubble3D val="0"/>
            <c:spPr>
              <a:solidFill>
                <a:srgbClr val="316BC8"/>
              </a:solidFill>
              <a:ln w="19050">
                <a:solidFill>
                  <a:schemeClr val="lt1"/>
                </a:solidFill>
              </a:ln>
              <a:effectLst/>
            </c:spPr>
            <c:extLst>
              <c:ext xmlns:c16="http://schemas.microsoft.com/office/drawing/2014/chart" uri="{C3380CC4-5D6E-409C-BE32-E72D297353CC}">
                <c16:uniqueId val="{00000008-95CF-3E40-975D-05EF0E1D49F1}"/>
              </c:ext>
            </c:extLst>
          </c:dPt>
          <c:dPt>
            <c:idx val="3"/>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D-95CF-3E40-975D-05EF0E1D49F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7E0-354B-B792-D00B1DE4C308}"/>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2"/>
                    </a:solidFill>
                    <a:latin typeface="+mn-lt"/>
                    <a:ea typeface="+mn-ea"/>
                    <a:cs typeface="+mn-cs"/>
                  </a:defRPr>
                </a:pPr>
                <a:endParaRPr lang="en-PK"/>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 pg2'!$C$12:$C$16</c:f>
              <c:strCache>
                <c:ptCount val="5"/>
                <c:pt idx="0">
                  <c:v>Beta LLC</c:v>
                </c:pt>
                <c:pt idx="1">
                  <c:v>XYZ Ltd</c:v>
                </c:pt>
                <c:pt idx="2">
                  <c:v>Delta Inc</c:v>
                </c:pt>
                <c:pt idx="3">
                  <c:v>Gamma Corp</c:v>
                </c:pt>
                <c:pt idx="4">
                  <c:v>Alpha Co</c:v>
                </c:pt>
              </c:strCache>
            </c:strRef>
          </c:cat>
          <c:val>
            <c:numRef>
              <c:f>'Dashboard pg2'!$F$12:$F$16</c:f>
              <c:numCache>
                <c:formatCode>0</c:formatCode>
                <c:ptCount val="5"/>
                <c:pt idx="0">
                  <c:v>38658.089999999997</c:v>
                </c:pt>
                <c:pt idx="1">
                  <c:v>36780.890000000014</c:v>
                </c:pt>
                <c:pt idx="2">
                  <c:v>41239.970000000016</c:v>
                </c:pt>
                <c:pt idx="3">
                  <c:v>32876.810000000005</c:v>
                </c:pt>
                <c:pt idx="4">
                  <c:v>35128.129999999997</c:v>
                </c:pt>
              </c:numCache>
            </c:numRef>
          </c:val>
          <c:extLst>
            <c:ext xmlns:c16="http://schemas.microsoft.com/office/drawing/2014/chart" uri="{C3380CC4-5D6E-409C-BE32-E72D297353CC}">
              <c16:uniqueId val="{00000000-95CF-3E40-975D-05EF0E1D49F1}"/>
            </c:ext>
          </c:extLst>
        </c:ser>
        <c:ser>
          <c:idx val="1"/>
          <c:order val="1"/>
          <c:tx>
            <c:strRef>
              <c:f>'Dashboard pg2'!$G$11</c:f>
              <c:strCache>
                <c:ptCount val="1"/>
                <c:pt idx="0">
                  <c:v>Sales</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C-95CF-3E40-975D-05EF0E1D49F1}"/>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A-95CF-3E40-975D-05EF0E1D49F1}"/>
              </c:ext>
            </c:extLst>
          </c:dPt>
          <c:dPt>
            <c:idx val="2"/>
            <c:bubble3D val="0"/>
            <c:spPr>
              <a:solidFill>
                <a:srgbClr val="316BC8"/>
              </a:solidFill>
              <a:ln w="19050">
                <a:solidFill>
                  <a:schemeClr val="lt1"/>
                </a:solidFill>
              </a:ln>
              <a:effectLst/>
            </c:spPr>
            <c:extLst>
              <c:ext xmlns:c16="http://schemas.microsoft.com/office/drawing/2014/chart" uri="{C3380CC4-5D6E-409C-BE32-E72D297353CC}">
                <c16:uniqueId val="{00000007-95CF-3E40-975D-05EF0E1D49F1}"/>
              </c:ext>
            </c:extLst>
          </c:dPt>
          <c:dPt>
            <c:idx val="3"/>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E-95CF-3E40-975D-05EF0E1D49F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A7E0-354B-B792-D00B1DE4C308}"/>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2"/>
                    </a:solidFill>
                    <a:latin typeface="+mn-lt"/>
                    <a:ea typeface="+mn-ea"/>
                    <a:cs typeface="+mn-cs"/>
                  </a:defRPr>
                </a:pPr>
                <a:endParaRPr lang="en-PK"/>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 pg2'!$C$12:$C$16</c:f>
              <c:strCache>
                <c:ptCount val="5"/>
                <c:pt idx="0">
                  <c:v>Beta LLC</c:v>
                </c:pt>
                <c:pt idx="1">
                  <c:v>XYZ Ltd</c:v>
                </c:pt>
                <c:pt idx="2">
                  <c:v>Delta Inc</c:v>
                </c:pt>
                <c:pt idx="3">
                  <c:v>Gamma Corp</c:v>
                </c:pt>
                <c:pt idx="4">
                  <c:v>Alpha Co</c:v>
                </c:pt>
              </c:strCache>
            </c:strRef>
          </c:cat>
          <c:val>
            <c:numRef>
              <c:f>'Dashboard pg2'!$G$12:$G$16</c:f>
              <c:numCache>
                <c:formatCode>General</c:formatCode>
                <c:ptCount val="5"/>
                <c:pt idx="0">
                  <c:v>221880</c:v>
                </c:pt>
                <c:pt idx="1">
                  <c:v>212970</c:v>
                </c:pt>
                <c:pt idx="2">
                  <c:v>222530</c:v>
                </c:pt>
                <c:pt idx="3">
                  <c:v>172840</c:v>
                </c:pt>
                <c:pt idx="4">
                  <c:v>200540</c:v>
                </c:pt>
              </c:numCache>
            </c:numRef>
          </c:val>
          <c:extLst>
            <c:ext xmlns:c16="http://schemas.microsoft.com/office/drawing/2014/chart" uri="{C3380CC4-5D6E-409C-BE32-E72D297353CC}">
              <c16:uniqueId val="{00000004-95CF-3E40-975D-05EF0E1D49F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8223869151720538"/>
          <c:y val="1.3206951603661305E-2"/>
          <c:w val="0.20119469682075722"/>
          <c:h val="0.9643559825992015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solidFill>
      <a:round/>
    </a:ln>
    <a:effectLst>
      <a:outerShdw blurRad="50800" dist="38100" dir="2700000" algn="tl" rotWithShape="0">
        <a:prstClr val="black">
          <a:alpha val="40000"/>
        </a:prstClr>
      </a:outerShdw>
    </a:effectLst>
  </c:spPr>
  <c:txPr>
    <a:bodyPr/>
    <a:lstStyle/>
    <a:p>
      <a:pPr>
        <a:defRPr/>
      </a:pPr>
      <a:endParaRPr lang="en-P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839097622779677E-2"/>
          <c:y val="3.1211076916202615E-2"/>
          <c:w val="0.88623454657979184"/>
          <c:h val="0.78782106041091671"/>
        </c:manualLayout>
      </c:layout>
      <c:barChart>
        <c:barDir val="col"/>
        <c:grouping val="stacked"/>
        <c:varyColors val="0"/>
        <c:ser>
          <c:idx val="0"/>
          <c:order val="0"/>
          <c:tx>
            <c:strRef>
              <c:f>'Dashboard pg2'!$K$11</c:f>
              <c:strCache>
                <c:ptCount val="1"/>
                <c:pt idx="0">
                  <c:v>Total Sales</c:v>
                </c:pt>
              </c:strCache>
            </c:strRef>
          </c:tx>
          <c:spPr>
            <a:solidFill>
              <a:schemeClr val="accent5">
                <a:lumMod val="75000"/>
              </a:schemeClr>
            </a:solidFill>
            <a:ln>
              <a:noFill/>
            </a:ln>
            <a:effectLst/>
          </c:spPr>
          <c:invertIfNegative val="0"/>
          <c:cat>
            <c:strRef>
              <c:extLst>
                <c:ext xmlns:c15="http://schemas.microsoft.com/office/drawing/2012/chart" uri="{02D57815-91ED-43cb-92C2-25804820EDAC}">
                  <c15:fullRef>
                    <c15:sqref>'Dashboard pg2'!$I$12:$J$29</c15:sqref>
                  </c15:fullRef>
                  <c15:levelRef>
                    <c15:sqref>'Dashboard pg2'!$J$12:$J$29</c15:sqref>
                  </c15:levelRef>
                </c:ext>
              </c:extLst>
              <c:f>'Dashboard pg2'!$J$12:$J$29</c:f>
              <c:strCache>
                <c:ptCount val="18"/>
                <c:pt idx="0">
                  <c:v>Wireless Earbuds</c:v>
                </c:pt>
                <c:pt idx="2">
                  <c:v>Laptop Pro 15</c:v>
                </c:pt>
                <c:pt idx="4">
                  <c:v>AC Split 1.5T</c:v>
                </c:pt>
                <c:pt idx="5">
                  <c:v>LED TV 42"</c:v>
                </c:pt>
                <c:pt idx="7">
                  <c:v>Gaming Console Z</c:v>
                </c:pt>
                <c:pt idx="9">
                  <c:v>Blender Pro</c:v>
                </c:pt>
                <c:pt idx="10">
                  <c:v>Microwave 20L</c:v>
                </c:pt>
                <c:pt idx="12">
                  <c:v>iPhone 13</c:v>
                </c:pt>
                <c:pt idx="13">
                  <c:v>Tablet Mini</c:v>
                </c:pt>
                <c:pt idx="15">
                  <c:v>Smartwatch X</c:v>
                </c:pt>
              </c:strCache>
            </c:strRef>
          </c:cat>
          <c:val>
            <c:numRef>
              <c:f>'Dashboard pg2'!$K$12:$K$29</c:f>
              <c:numCache>
                <c:formatCode>0</c:formatCode>
                <c:ptCount val="18"/>
                <c:pt idx="0" formatCode="General">
                  <c:v>19600</c:v>
                </c:pt>
                <c:pt idx="1">
                  <c:v>19600</c:v>
                </c:pt>
                <c:pt idx="2" formatCode="General">
                  <c:v>216300</c:v>
                </c:pt>
                <c:pt idx="3">
                  <c:v>216300</c:v>
                </c:pt>
                <c:pt idx="4" formatCode="General">
                  <c:v>158950</c:v>
                </c:pt>
                <c:pt idx="5" formatCode="General">
                  <c:v>120050</c:v>
                </c:pt>
                <c:pt idx="6">
                  <c:v>279000</c:v>
                </c:pt>
                <c:pt idx="7" formatCode="General">
                  <c:v>98400</c:v>
                </c:pt>
                <c:pt idx="8">
                  <c:v>98400</c:v>
                </c:pt>
                <c:pt idx="9" formatCode="General">
                  <c:v>16500</c:v>
                </c:pt>
                <c:pt idx="10" formatCode="General">
                  <c:v>30360</c:v>
                </c:pt>
                <c:pt idx="11">
                  <c:v>46860</c:v>
                </c:pt>
                <c:pt idx="12" formatCode="General">
                  <c:v>248400</c:v>
                </c:pt>
                <c:pt idx="13" formatCode="General">
                  <c:v>83500</c:v>
                </c:pt>
                <c:pt idx="14">
                  <c:v>331900</c:v>
                </c:pt>
                <c:pt idx="15" formatCode="General">
                  <c:v>38700</c:v>
                </c:pt>
                <c:pt idx="16">
                  <c:v>38700</c:v>
                </c:pt>
                <c:pt idx="17">
                  <c:v>1030760</c:v>
                </c:pt>
              </c:numCache>
            </c:numRef>
          </c:val>
          <c:extLst>
            <c:ext xmlns:c16="http://schemas.microsoft.com/office/drawing/2014/chart" uri="{C3380CC4-5D6E-409C-BE32-E72D297353CC}">
              <c16:uniqueId val="{00000000-FCAD-9C43-BF68-D51721D29922}"/>
            </c:ext>
          </c:extLst>
        </c:ser>
        <c:ser>
          <c:idx val="1"/>
          <c:order val="1"/>
          <c:tx>
            <c:strRef>
              <c:f>'Dashboard pg2'!$L$11</c:f>
              <c:strCache>
                <c:ptCount val="1"/>
                <c:pt idx="0">
                  <c:v>Total Profit</c:v>
                </c:pt>
              </c:strCache>
            </c:strRef>
          </c:tx>
          <c:spPr>
            <a:solidFill>
              <a:schemeClr val="accent5">
                <a:lumMod val="60000"/>
                <a:lumOff val="40000"/>
              </a:schemeClr>
            </a:solidFill>
            <a:ln>
              <a:noFill/>
            </a:ln>
            <a:effectLst/>
          </c:spPr>
          <c:invertIfNegative val="0"/>
          <c:cat>
            <c:strRef>
              <c:extLst>
                <c:ext xmlns:c15="http://schemas.microsoft.com/office/drawing/2012/chart" uri="{02D57815-91ED-43cb-92C2-25804820EDAC}">
                  <c15:fullRef>
                    <c15:sqref>'Dashboard pg2'!$I$12:$J$29</c15:sqref>
                  </c15:fullRef>
                  <c15:levelRef>
                    <c15:sqref>'Dashboard pg2'!$J$12:$J$29</c15:sqref>
                  </c15:levelRef>
                </c:ext>
              </c:extLst>
              <c:f>'Dashboard pg2'!$J$12:$J$29</c:f>
              <c:strCache>
                <c:ptCount val="18"/>
                <c:pt idx="0">
                  <c:v>Wireless Earbuds</c:v>
                </c:pt>
                <c:pt idx="2">
                  <c:v>Laptop Pro 15</c:v>
                </c:pt>
                <c:pt idx="4">
                  <c:v>AC Split 1.5T</c:v>
                </c:pt>
                <c:pt idx="5">
                  <c:v>LED TV 42"</c:v>
                </c:pt>
                <c:pt idx="7">
                  <c:v>Gaming Console Z</c:v>
                </c:pt>
                <c:pt idx="9">
                  <c:v>Blender Pro</c:v>
                </c:pt>
                <c:pt idx="10">
                  <c:v>Microwave 20L</c:v>
                </c:pt>
                <c:pt idx="12">
                  <c:v>iPhone 13</c:v>
                </c:pt>
                <c:pt idx="13">
                  <c:v>Tablet Mini</c:v>
                </c:pt>
                <c:pt idx="15">
                  <c:v>Smartwatch X</c:v>
                </c:pt>
              </c:strCache>
            </c:strRef>
          </c:cat>
          <c:val>
            <c:numRef>
              <c:f>'Dashboard pg2'!$L$12:$L$29</c:f>
              <c:numCache>
                <c:formatCode>0</c:formatCode>
                <c:ptCount val="18"/>
                <c:pt idx="0">
                  <c:v>3265.0399999999995</c:v>
                </c:pt>
                <c:pt idx="1">
                  <c:v>3265.0399999999995</c:v>
                </c:pt>
                <c:pt idx="2">
                  <c:v>39404.719999999994</c:v>
                </c:pt>
                <c:pt idx="3">
                  <c:v>39404.719999999994</c:v>
                </c:pt>
                <c:pt idx="4">
                  <c:v>28408.039999999994</c:v>
                </c:pt>
                <c:pt idx="5">
                  <c:v>22237.829999999998</c:v>
                </c:pt>
                <c:pt idx="6">
                  <c:v>50645.869999999995</c:v>
                </c:pt>
                <c:pt idx="7">
                  <c:v>18268.140000000003</c:v>
                </c:pt>
                <c:pt idx="8">
                  <c:v>18268.140000000003</c:v>
                </c:pt>
                <c:pt idx="9">
                  <c:v>3074.5899999999997</c:v>
                </c:pt>
                <c:pt idx="10">
                  <c:v>5323.2499999999982</c:v>
                </c:pt>
                <c:pt idx="11">
                  <c:v>8397.8399999999983</c:v>
                </c:pt>
                <c:pt idx="12">
                  <c:v>42630.81</c:v>
                </c:pt>
                <c:pt idx="13">
                  <c:v>15538.969999999998</c:v>
                </c:pt>
                <c:pt idx="14">
                  <c:v>58169.78</c:v>
                </c:pt>
                <c:pt idx="15">
                  <c:v>6532.5000000000018</c:v>
                </c:pt>
                <c:pt idx="16">
                  <c:v>6532.5000000000018</c:v>
                </c:pt>
                <c:pt idx="17">
                  <c:v>184683.88999999998</c:v>
                </c:pt>
              </c:numCache>
            </c:numRef>
          </c:val>
          <c:extLst>
            <c:ext xmlns:c16="http://schemas.microsoft.com/office/drawing/2014/chart" uri="{C3380CC4-5D6E-409C-BE32-E72D297353CC}">
              <c16:uniqueId val="{00000001-FCAD-9C43-BF68-D51721D29922}"/>
            </c:ext>
          </c:extLst>
        </c:ser>
        <c:dLbls>
          <c:showLegendKey val="0"/>
          <c:showVal val="0"/>
          <c:showCatName val="0"/>
          <c:showSerName val="0"/>
          <c:showPercent val="0"/>
          <c:showBubbleSize val="0"/>
        </c:dLbls>
        <c:gapWidth val="75"/>
        <c:overlap val="100"/>
        <c:axId val="2056114431"/>
        <c:axId val="2056116143"/>
      </c:barChart>
      <c:catAx>
        <c:axId val="205611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PK"/>
          </a:p>
        </c:txPr>
        <c:crossAx val="2056116143"/>
        <c:crosses val="autoZero"/>
        <c:auto val="1"/>
        <c:lblAlgn val="ctr"/>
        <c:lblOffset val="100"/>
        <c:noMultiLvlLbl val="0"/>
      </c:catAx>
      <c:valAx>
        <c:axId val="2056116143"/>
        <c:scaling>
          <c:orientation val="minMax"/>
          <c:max val="12100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PK"/>
          </a:p>
        </c:txPr>
        <c:crossAx val="2056114431"/>
        <c:crosses val="autoZero"/>
        <c:crossBetween val="between"/>
      </c:valAx>
      <c:spPr>
        <a:noFill/>
        <a:ln>
          <a:noFill/>
        </a:ln>
        <a:effectLst/>
      </c:spPr>
    </c:plotArea>
    <c:legend>
      <c:legendPos val="r"/>
      <c:layout>
        <c:manualLayout>
          <c:xMode val="edge"/>
          <c:yMode val="edge"/>
          <c:x val="0.84507055565416156"/>
          <c:y val="0.86493631908188917"/>
          <c:w val="0.15485947910015363"/>
          <c:h val="0.1342591746550974"/>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2"/>
    </a:solidFill>
    <a:ln w="9525" cap="flat" cmpd="sng" algn="ctr">
      <a:solidFill>
        <a:schemeClr val="tx1"/>
      </a:solidFill>
      <a:round/>
    </a:ln>
    <a:effectLst/>
  </c:spPr>
  <c:txPr>
    <a:bodyPr/>
    <a:lstStyle/>
    <a:p>
      <a:pPr>
        <a:defRPr/>
      </a:pPr>
      <a:endParaRPr lang="en-P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[Excel_Saks_Dashboard.xlsx]Working!PivotTable12</c:name>
    <c:fmtId val="9"/>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56718891998345E-2"/>
          <c:y val="1.8383562436999783E-2"/>
          <c:w val="0.95911163749803963"/>
          <c:h val="0.8983813635791672"/>
        </c:manualLayout>
      </c:layout>
      <c:barChart>
        <c:barDir val="col"/>
        <c:grouping val="clustered"/>
        <c:varyColors val="0"/>
        <c:ser>
          <c:idx val="0"/>
          <c:order val="0"/>
          <c:tx>
            <c:strRef>
              <c:f>Working!$L$15</c:f>
              <c:strCache>
                <c:ptCount val="1"/>
                <c:pt idx="0">
                  <c:v>Total</c:v>
                </c:pt>
              </c:strCache>
            </c:strRef>
          </c:tx>
          <c:spPr>
            <a:solidFill>
              <a:schemeClr val="accent5">
                <a:lumMod val="75000"/>
              </a:schemeClr>
            </a:solidFill>
            <a:ln>
              <a:noFill/>
            </a:ln>
            <a:effectLst/>
          </c:spPr>
          <c:invertIfNegative val="0"/>
          <c:cat>
            <c:strRef>
              <c:f>Working!$K$16:$K$26</c:f>
              <c:strCache>
                <c:ptCount val="10"/>
                <c:pt idx="0">
                  <c:v>AC Split 1.5T</c:v>
                </c:pt>
                <c:pt idx="1">
                  <c:v>Blender Pro</c:v>
                </c:pt>
                <c:pt idx="2">
                  <c:v>Gaming Console Z</c:v>
                </c:pt>
                <c:pt idx="3">
                  <c:v>iPhone 13</c:v>
                </c:pt>
                <c:pt idx="4">
                  <c:v>Laptop Pro 15</c:v>
                </c:pt>
                <c:pt idx="5">
                  <c:v>LED TV 42"</c:v>
                </c:pt>
                <c:pt idx="6">
                  <c:v>Microwave 20L</c:v>
                </c:pt>
                <c:pt idx="7">
                  <c:v>Smartwatch X</c:v>
                </c:pt>
                <c:pt idx="8">
                  <c:v>Tablet Mini</c:v>
                </c:pt>
                <c:pt idx="9">
                  <c:v>Wireless Earbuds</c:v>
                </c:pt>
              </c:strCache>
            </c:strRef>
          </c:cat>
          <c:val>
            <c:numRef>
              <c:f>Working!$L$16:$L$26</c:f>
              <c:numCache>
                <c:formatCode>General</c:formatCode>
                <c:ptCount val="10"/>
                <c:pt idx="0">
                  <c:v>550</c:v>
                </c:pt>
                <c:pt idx="1">
                  <c:v>50</c:v>
                </c:pt>
                <c:pt idx="2">
                  <c:v>400</c:v>
                </c:pt>
                <c:pt idx="3">
                  <c:v>900</c:v>
                </c:pt>
                <c:pt idx="4">
                  <c:v>700</c:v>
                </c:pt>
                <c:pt idx="5">
                  <c:v>350</c:v>
                </c:pt>
                <c:pt idx="6">
                  <c:v>120</c:v>
                </c:pt>
                <c:pt idx="7">
                  <c:v>150</c:v>
                </c:pt>
                <c:pt idx="8">
                  <c:v>250</c:v>
                </c:pt>
                <c:pt idx="9">
                  <c:v>80</c:v>
                </c:pt>
              </c:numCache>
            </c:numRef>
          </c:val>
          <c:extLst>
            <c:ext xmlns:c16="http://schemas.microsoft.com/office/drawing/2014/chart" uri="{C3380CC4-5D6E-409C-BE32-E72D297353CC}">
              <c16:uniqueId val="{00000000-7329-224C-96DB-3C344890EDF7}"/>
            </c:ext>
          </c:extLst>
        </c:ser>
        <c:dLbls>
          <c:showLegendKey val="0"/>
          <c:showVal val="0"/>
          <c:showCatName val="0"/>
          <c:showSerName val="0"/>
          <c:showPercent val="0"/>
          <c:showBubbleSize val="0"/>
        </c:dLbls>
        <c:gapWidth val="219"/>
        <c:axId val="1330154543"/>
        <c:axId val="1267612559"/>
      </c:barChart>
      <c:catAx>
        <c:axId val="133015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PK"/>
          </a:p>
        </c:txPr>
        <c:crossAx val="1267612559"/>
        <c:crosses val="autoZero"/>
        <c:auto val="1"/>
        <c:lblAlgn val="ctr"/>
        <c:lblOffset val="100"/>
        <c:noMultiLvlLbl val="0"/>
      </c:catAx>
      <c:valAx>
        <c:axId val="1267612559"/>
        <c:scaling>
          <c:orientation val="minMax"/>
          <c:max val="9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PK"/>
          </a:p>
        </c:txPr>
        <c:crossAx val="133015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5.xml"/><Relationship Id="rId7" Type="http://schemas.openxmlformats.org/officeDocument/2006/relationships/image" Target="../media/image1.png"/><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hyperlink" Target="#'Dashboard pg2'!A1"/><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hyperlink" Target="#'Main Dashboard'!A1"/><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0.xml"/><Relationship Id="rId5" Type="http://schemas.openxmlformats.org/officeDocument/2006/relationships/image" Target="../media/image4.sv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177800</xdr:colOff>
      <xdr:row>1</xdr:row>
      <xdr:rowOff>63500</xdr:rowOff>
    </xdr:from>
    <xdr:to>
      <xdr:col>15</xdr:col>
      <xdr:colOff>203200</xdr:colOff>
      <xdr:row>21</xdr:row>
      <xdr:rowOff>203200</xdr:rowOff>
    </xdr:to>
    <xdr:graphicFrame macro="">
      <xdr:nvGraphicFramePr>
        <xdr:cNvPr id="3" name="Chart 2">
          <a:extLst>
            <a:ext uri="{FF2B5EF4-FFF2-40B4-BE49-F238E27FC236}">
              <a16:creationId xmlns:a16="http://schemas.microsoft.com/office/drawing/2014/main" id="{2B1DE0E1-C5B7-54B0-9E07-5DC48BB16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520700</xdr:colOff>
      <xdr:row>24</xdr:row>
      <xdr:rowOff>12700</xdr:rowOff>
    </xdr:from>
    <xdr:to>
      <xdr:col>11</xdr:col>
      <xdr:colOff>50800</xdr:colOff>
      <xdr:row>37</xdr:row>
      <xdr:rowOff>184150</xdr:rowOff>
    </xdr:to>
    <xdr:graphicFrame macro="">
      <xdr:nvGraphicFramePr>
        <xdr:cNvPr id="4" name="Chart 3">
          <a:extLst>
            <a:ext uri="{FF2B5EF4-FFF2-40B4-BE49-F238E27FC236}">
              <a16:creationId xmlns:a16="http://schemas.microsoft.com/office/drawing/2014/main" id="{AC3A1387-AE6F-F943-1354-6A52B785C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622300</xdr:colOff>
      <xdr:row>1</xdr:row>
      <xdr:rowOff>50800</xdr:rowOff>
    </xdr:from>
    <xdr:to>
      <xdr:col>21</xdr:col>
      <xdr:colOff>50800</xdr:colOff>
      <xdr:row>5</xdr:row>
      <xdr:rowOff>101600</xdr:rowOff>
    </xdr:to>
    <xdr:sp macro="" textlink="">
      <xdr:nvSpPr>
        <xdr:cNvPr id="2" name="Rectangle 1">
          <a:extLst>
            <a:ext uri="{FF2B5EF4-FFF2-40B4-BE49-F238E27FC236}">
              <a16:creationId xmlns:a16="http://schemas.microsoft.com/office/drawing/2014/main" id="{67A897D7-719C-5FEA-9BE8-6EF64F080057}"/>
            </a:ext>
          </a:extLst>
        </xdr:cNvPr>
        <xdr:cNvSpPr/>
      </xdr:nvSpPr>
      <xdr:spPr>
        <a:xfrm>
          <a:off x="2590800" y="241300"/>
          <a:ext cx="15748000" cy="812800"/>
        </a:xfrm>
        <a:prstGeom prst="rect">
          <a:avLst/>
        </a:prstGeom>
        <a:solidFill>
          <a:schemeClr val="tx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622300</xdr:colOff>
      <xdr:row>7</xdr:row>
      <xdr:rowOff>25400</xdr:rowOff>
    </xdr:from>
    <xdr:to>
      <xdr:col>6</xdr:col>
      <xdr:colOff>63500</xdr:colOff>
      <xdr:row>11</xdr:row>
      <xdr:rowOff>76200</xdr:rowOff>
    </xdr:to>
    <xdr:sp macro="" textlink="">
      <xdr:nvSpPr>
        <xdr:cNvPr id="9" name="Rectangle 8">
          <a:extLst>
            <a:ext uri="{FF2B5EF4-FFF2-40B4-BE49-F238E27FC236}">
              <a16:creationId xmlns:a16="http://schemas.microsoft.com/office/drawing/2014/main" id="{A4308D88-D3D0-5EAA-3F4C-8463926E82A1}"/>
            </a:ext>
          </a:extLst>
        </xdr:cNvPr>
        <xdr:cNvSpPr/>
      </xdr:nvSpPr>
      <xdr:spPr>
        <a:xfrm>
          <a:off x="2590800" y="1358900"/>
          <a:ext cx="3378200" cy="81280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a:solidFill>
                <a:schemeClr val="bg2"/>
              </a:solidFill>
            </a:rPr>
            <a:t>Total Sales</a:t>
          </a:r>
        </a:p>
      </xdr:txBody>
    </xdr:sp>
    <xdr:clientData/>
  </xdr:twoCellAnchor>
  <xdr:twoCellAnchor>
    <xdr:from>
      <xdr:col>2</xdr:col>
      <xdr:colOff>297234</xdr:colOff>
      <xdr:row>2</xdr:row>
      <xdr:rowOff>0</xdr:rowOff>
    </xdr:from>
    <xdr:to>
      <xdr:col>20</xdr:col>
      <xdr:colOff>540426</xdr:colOff>
      <xdr:row>4</xdr:row>
      <xdr:rowOff>152400</xdr:rowOff>
    </xdr:to>
    <xdr:sp macro="" textlink="">
      <xdr:nvSpPr>
        <xdr:cNvPr id="12" name="TextBox 11">
          <a:extLst>
            <a:ext uri="{FF2B5EF4-FFF2-40B4-BE49-F238E27FC236}">
              <a16:creationId xmlns:a16="http://schemas.microsoft.com/office/drawing/2014/main" id="{FA6A8EBA-4A81-5AEB-B719-9056504D86DE}"/>
            </a:ext>
          </a:extLst>
        </xdr:cNvPr>
        <xdr:cNvSpPr txBox="1"/>
      </xdr:nvSpPr>
      <xdr:spPr>
        <a:xfrm>
          <a:off x="2283298" y="378298"/>
          <a:ext cx="16280319" cy="530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5400" b="1">
              <a:solidFill>
                <a:schemeClr val="bg2"/>
              </a:solidFill>
            </a:rPr>
            <a:t>Dashboard</a:t>
          </a:r>
        </a:p>
      </xdr:txBody>
    </xdr:sp>
    <xdr:clientData/>
  </xdr:twoCellAnchor>
  <xdr:twoCellAnchor>
    <xdr:from>
      <xdr:col>6</xdr:col>
      <xdr:colOff>787400</xdr:colOff>
      <xdr:row>7</xdr:row>
      <xdr:rowOff>25400</xdr:rowOff>
    </xdr:from>
    <xdr:to>
      <xdr:col>11</xdr:col>
      <xdr:colOff>38100</xdr:colOff>
      <xdr:row>11</xdr:row>
      <xdr:rowOff>76200</xdr:rowOff>
    </xdr:to>
    <xdr:sp macro="" textlink="">
      <xdr:nvSpPr>
        <xdr:cNvPr id="13" name="Rectangle 12">
          <a:extLst>
            <a:ext uri="{FF2B5EF4-FFF2-40B4-BE49-F238E27FC236}">
              <a16:creationId xmlns:a16="http://schemas.microsoft.com/office/drawing/2014/main" id="{72D705E7-39C6-1554-D189-20720BF845EE}"/>
            </a:ext>
          </a:extLst>
        </xdr:cNvPr>
        <xdr:cNvSpPr/>
      </xdr:nvSpPr>
      <xdr:spPr>
        <a:xfrm>
          <a:off x="6527800" y="1358900"/>
          <a:ext cx="3556000" cy="81280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a:solidFill>
                <a:schemeClr val="bg2"/>
              </a:solidFill>
              <a:latin typeface="+mn-lt"/>
              <a:ea typeface="+mn-ea"/>
              <a:cs typeface="+mn-cs"/>
            </a:rPr>
            <a:t>Units</a:t>
          </a:r>
          <a:r>
            <a:rPr lang="en-GB" sz="1100"/>
            <a:t> </a:t>
          </a:r>
          <a:r>
            <a:rPr lang="en-GB" sz="1800" b="1">
              <a:solidFill>
                <a:schemeClr val="bg2"/>
              </a:solidFill>
              <a:latin typeface="+mn-lt"/>
              <a:ea typeface="+mn-ea"/>
              <a:cs typeface="+mn-cs"/>
            </a:rPr>
            <a:t>Sold</a:t>
          </a:r>
        </a:p>
      </xdr:txBody>
    </xdr:sp>
    <xdr:clientData/>
  </xdr:twoCellAnchor>
  <xdr:twoCellAnchor>
    <xdr:from>
      <xdr:col>11</xdr:col>
      <xdr:colOff>736600</xdr:colOff>
      <xdr:row>7</xdr:row>
      <xdr:rowOff>25400</xdr:rowOff>
    </xdr:from>
    <xdr:to>
      <xdr:col>15</xdr:col>
      <xdr:colOff>812800</xdr:colOff>
      <xdr:row>11</xdr:row>
      <xdr:rowOff>76200</xdr:rowOff>
    </xdr:to>
    <xdr:sp macro="" textlink="">
      <xdr:nvSpPr>
        <xdr:cNvPr id="14" name="Rectangle 13">
          <a:extLst>
            <a:ext uri="{FF2B5EF4-FFF2-40B4-BE49-F238E27FC236}">
              <a16:creationId xmlns:a16="http://schemas.microsoft.com/office/drawing/2014/main" id="{7B2A7101-A4E6-11BC-550E-BF981E7959D6}"/>
            </a:ext>
          </a:extLst>
        </xdr:cNvPr>
        <xdr:cNvSpPr/>
      </xdr:nvSpPr>
      <xdr:spPr>
        <a:xfrm>
          <a:off x="10769600" y="1358900"/>
          <a:ext cx="3378200" cy="81280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800" b="1">
              <a:solidFill>
                <a:schemeClr val="bg2"/>
              </a:solidFill>
              <a:latin typeface="+mn-lt"/>
              <a:ea typeface="+mn-ea"/>
              <a:cs typeface="+mn-cs"/>
            </a:rPr>
            <a:t>Average Price Per Unit</a:t>
          </a:r>
        </a:p>
      </xdr:txBody>
    </xdr:sp>
    <xdr:clientData/>
  </xdr:twoCellAnchor>
  <xdr:twoCellAnchor>
    <xdr:from>
      <xdr:col>17</xdr:col>
      <xdr:colOff>0</xdr:colOff>
      <xdr:row>7</xdr:row>
      <xdr:rowOff>25400</xdr:rowOff>
    </xdr:from>
    <xdr:to>
      <xdr:col>21</xdr:col>
      <xdr:colOff>50800</xdr:colOff>
      <xdr:row>11</xdr:row>
      <xdr:rowOff>76200</xdr:rowOff>
    </xdr:to>
    <xdr:sp macro="" textlink="">
      <xdr:nvSpPr>
        <xdr:cNvPr id="15" name="Rectangle 14">
          <a:extLst>
            <a:ext uri="{FF2B5EF4-FFF2-40B4-BE49-F238E27FC236}">
              <a16:creationId xmlns:a16="http://schemas.microsoft.com/office/drawing/2014/main" id="{42B0E32F-F9B4-873B-8626-7003A7A0CDFA}"/>
            </a:ext>
          </a:extLst>
        </xdr:cNvPr>
        <xdr:cNvSpPr/>
      </xdr:nvSpPr>
      <xdr:spPr>
        <a:xfrm>
          <a:off x="14122400" y="1358900"/>
          <a:ext cx="3581400" cy="812800"/>
        </a:xfrm>
        <a:prstGeom prst="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800" b="1">
              <a:solidFill>
                <a:schemeClr val="bg2"/>
              </a:solidFill>
              <a:latin typeface="+mn-lt"/>
              <a:ea typeface="+mn-ea"/>
              <a:cs typeface="+mn-cs"/>
            </a:rPr>
            <a:t>Total Profit</a:t>
          </a:r>
        </a:p>
      </xdr:txBody>
    </xdr:sp>
    <xdr:clientData/>
  </xdr:twoCellAnchor>
  <xdr:twoCellAnchor>
    <xdr:from>
      <xdr:col>2</xdr:col>
      <xdr:colOff>152400</xdr:colOff>
      <xdr:row>9</xdr:row>
      <xdr:rowOff>12700</xdr:rowOff>
    </xdr:from>
    <xdr:to>
      <xdr:col>5</xdr:col>
      <xdr:colOff>685800</xdr:colOff>
      <xdr:row>11</xdr:row>
      <xdr:rowOff>12700</xdr:rowOff>
    </xdr:to>
    <xdr:sp macro="" textlink="Working!A2">
      <xdr:nvSpPr>
        <xdr:cNvPr id="16" name="TextBox 15">
          <a:extLst>
            <a:ext uri="{FF2B5EF4-FFF2-40B4-BE49-F238E27FC236}">
              <a16:creationId xmlns:a16="http://schemas.microsoft.com/office/drawing/2014/main" id="{FDEA1639-199C-EDD2-FEDB-B9EF949154A9}"/>
            </a:ext>
          </a:extLst>
        </xdr:cNvPr>
        <xdr:cNvSpPr txBox="1"/>
      </xdr:nvSpPr>
      <xdr:spPr>
        <a:xfrm>
          <a:off x="1778000" y="17272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726C22-ECA0-B14B-A334-151A050D4062}" type="TxLink">
            <a:rPr lang="en-US" sz="3200" b="1" i="0" u="none" strike="noStrike">
              <a:solidFill>
                <a:schemeClr val="bg2"/>
              </a:solidFill>
              <a:latin typeface="Calibri"/>
              <a:cs typeface="Calibri"/>
            </a:rPr>
            <a:pPr algn="ctr"/>
            <a:t>1,030,760</a:t>
          </a:fld>
          <a:endParaRPr lang="en-GB" sz="3200" b="1">
            <a:solidFill>
              <a:schemeClr val="bg2"/>
            </a:solidFill>
          </a:endParaRPr>
        </a:p>
      </xdr:txBody>
    </xdr:sp>
    <xdr:clientData/>
  </xdr:twoCellAnchor>
  <xdr:twoCellAnchor>
    <xdr:from>
      <xdr:col>7</xdr:col>
      <xdr:colOff>114300</xdr:colOff>
      <xdr:row>9</xdr:row>
      <xdr:rowOff>25400</xdr:rowOff>
    </xdr:from>
    <xdr:to>
      <xdr:col>10</xdr:col>
      <xdr:colOff>736600</xdr:colOff>
      <xdr:row>11</xdr:row>
      <xdr:rowOff>25400</xdr:rowOff>
    </xdr:to>
    <xdr:sp macro="" textlink="Working!C2">
      <xdr:nvSpPr>
        <xdr:cNvPr id="17" name="TextBox 16">
          <a:extLst>
            <a:ext uri="{FF2B5EF4-FFF2-40B4-BE49-F238E27FC236}">
              <a16:creationId xmlns:a16="http://schemas.microsoft.com/office/drawing/2014/main" id="{B0C6CA2F-4AA1-3818-DD34-BB59D109F388}"/>
            </a:ext>
          </a:extLst>
        </xdr:cNvPr>
        <xdr:cNvSpPr txBox="1"/>
      </xdr:nvSpPr>
      <xdr:spPr>
        <a:xfrm>
          <a:off x="5918200" y="1739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24F7C1-DA41-654F-848F-5A852856040C}" type="TxLink">
            <a:rPr lang="en-US" sz="3200" b="1" i="0" u="none" strike="noStrike">
              <a:solidFill>
                <a:schemeClr val="bg2"/>
              </a:solidFill>
              <a:latin typeface="Calibri"/>
              <a:ea typeface="+mn-ea"/>
              <a:cs typeface="Calibri"/>
            </a:rPr>
            <a:pPr marL="0" indent="0" algn="ctr"/>
            <a:t>2,883</a:t>
          </a:fld>
          <a:endParaRPr lang="en-GB" sz="3200" b="1" i="0" u="none" strike="noStrike">
            <a:solidFill>
              <a:schemeClr val="bg2"/>
            </a:solidFill>
            <a:latin typeface="Calibri"/>
            <a:ea typeface="+mn-ea"/>
            <a:cs typeface="Calibri"/>
          </a:endParaRPr>
        </a:p>
      </xdr:txBody>
    </xdr:sp>
    <xdr:clientData/>
  </xdr:twoCellAnchor>
  <xdr:twoCellAnchor>
    <xdr:from>
      <xdr:col>12</xdr:col>
      <xdr:colOff>101600</xdr:colOff>
      <xdr:row>9</xdr:row>
      <xdr:rowOff>25400</xdr:rowOff>
    </xdr:from>
    <xdr:to>
      <xdr:col>15</xdr:col>
      <xdr:colOff>685800</xdr:colOff>
      <xdr:row>11</xdr:row>
      <xdr:rowOff>25400</xdr:rowOff>
    </xdr:to>
    <xdr:sp macro="" textlink="Working!B2">
      <xdr:nvSpPr>
        <xdr:cNvPr id="18" name="TextBox 17">
          <a:extLst>
            <a:ext uri="{FF2B5EF4-FFF2-40B4-BE49-F238E27FC236}">
              <a16:creationId xmlns:a16="http://schemas.microsoft.com/office/drawing/2014/main" id="{6F5FD4EE-2A4C-D3BF-1F37-2CC1986E90C6}"/>
            </a:ext>
          </a:extLst>
        </xdr:cNvPr>
        <xdr:cNvSpPr txBox="1"/>
      </xdr:nvSpPr>
      <xdr:spPr>
        <a:xfrm>
          <a:off x="10083800" y="1739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187D129-804D-D24A-B401-CC183106D55B}" type="TxLink">
            <a:rPr lang="en-US" sz="3200" b="1" i="0" u="none" strike="noStrike">
              <a:solidFill>
                <a:schemeClr val="bg2"/>
              </a:solidFill>
              <a:latin typeface="Calibri"/>
              <a:ea typeface="+mn-ea"/>
              <a:cs typeface="Calibri"/>
            </a:rPr>
            <a:pPr marL="0" indent="0" algn="ctr"/>
            <a:t>Rs360.2</a:t>
          </a:fld>
          <a:endParaRPr lang="en-GB" sz="3200" b="1" i="0" u="none" strike="noStrike">
            <a:solidFill>
              <a:schemeClr val="bg2"/>
            </a:solidFill>
            <a:latin typeface="Calibri"/>
            <a:ea typeface="+mn-ea"/>
            <a:cs typeface="Calibri"/>
          </a:endParaRPr>
        </a:p>
      </xdr:txBody>
    </xdr:sp>
    <xdr:clientData/>
  </xdr:twoCellAnchor>
  <xdr:twoCellAnchor>
    <xdr:from>
      <xdr:col>17</xdr:col>
      <xdr:colOff>177800</xdr:colOff>
      <xdr:row>9</xdr:row>
      <xdr:rowOff>25400</xdr:rowOff>
    </xdr:from>
    <xdr:to>
      <xdr:col>20</xdr:col>
      <xdr:colOff>749300</xdr:colOff>
      <xdr:row>11</xdr:row>
      <xdr:rowOff>25400</xdr:rowOff>
    </xdr:to>
    <xdr:sp macro="" textlink="Working!D2">
      <xdr:nvSpPr>
        <xdr:cNvPr id="19" name="TextBox 18">
          <a:extLst>
            <a:ext uri="{FF2B5EF4-FFF2-40B4-BE49-F238E27FC236}">
              <a16:creationId xmlns:a16="http://schemas.microsoft.com/office/drawing/2014/main" id="{2EFF80AC-56D9-5D5A-4858-31680305C0C6}"/>
            </a:ext>
          </a:extLst>
        </xdr:cNvPr>
        <xdr:cNvSpPr txBox="1"/>
      </xdr:nvSpPr>
      <xdr:spPr>
        <a:xfrm>
          <a:off x="14300200" y="1739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197BD2E-CF63-284D-870A-529909A1CFC1}" type="TxLink">
            <a:rPr lang="en-US" sz="3200" b="1" i="0" u="none" strike="noStrike">
              <a:solidFill>
                <a:schemeClr val="bg2"/>
              </a:solidFill>
              <a:latin typeface="Calibri"/>
              <a:ea typeface="+mn-ea"/>
              <a:cs typeface="Calibri"/>
            </a:rPr>
            <a:pPr marL="0" indent="0" algn="ctr"/>
            <a:t>184,684</a:t>
          </a:fld>
          <a:endParaRPr lang="en-GB" sz="3200" b="1" i="0" u="none" strike="noStrike">
            <a:solidFill>
              <a:schemeClr val="bg2"/>
            </a:solidFill>
            <a:latin typeface="Calibri"/>
            <a:ea typeface="+mn-ea"/>
            <a:cs typeface="Calibri"/>
          </a:endParaRPr>
        </a:p>
      </xdr:txBody>
    </xdr:sp>
    <xdr:clientData/>
  </xdr:twoCellAnchor>
  <xdr:twoCellAnchor>
    <xdr:from>
      <xdr:col>1</xdr:col>
      <xdr:colOff>152400</xdr:colOff>
      <xdr:row>28</xdr:row>
      <xdr:rowOff>101600</xdr:rowOff>
    </xdr:from>
    <xdr:to>
      <xdr:col>6</xdr:col>
      <xdr:colOff>469900</xdr:colOff>
      <xdr:row>43</xdr:row>
      <xdr:rowOff>177800</xdr:rowOff>
    </xdr:to>
    <xdr:graphicFrame macro="">
      <xdr:nvGraphicFramePr>
        <xdr:cNvPr id="21" name="Chart 20">
          <a:extLst>
            <a:ext uri="{FF2B5EF4-FFF2-40B4-BE49-F238E27FC236}">
              <a16:creationId xmlns:a16="http://schemas.microsoft.com/office/drawing/2014/main" id="{B14F225F-7A31-9942-BBCD-1A23B27448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12700</xdr:colOff>
      <xdr:row>26</xdr:row>
      <xdr:rowOff>0</xdr:rowOff>
    </xdr:from>
    <xdr:to>
      <xdr:col>11</xdr:col>
      <xdr:colOff>114300</xdr:colOff>
      <xdr:row>44</xdr:row>
      <xdr:rowOff>0</xdr:rowOff>
    </xdr:to>
    <xdr:graphicFrame macro="">
      <xdr:nvGraphicFramePr>
        <xdr:cNvPr id="22" name="Chart 21">
          <a:extLst>
            <a:ext uri="{FF2B5EF4-FFF2-40B4-BE49-F238E27FC236}">
              <a16:creationId xmlns:a16="http://schemas.microsoft.com/office/drawing/2014/main" id="{47F2C0C0-93E6-7346-AB41-E11C681ED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514046</xdr:colOff>
      <xdr:row>26</xdr:row>
      <xdr:rowOff>0</xdr:rowOff>
    </xdr:from>
    <xdr:to>
      <xdr:col>16</xdr:col>
      <xdr:colOff>680356</xdr:colOff>
      <xdr:row>44</xdr:row>
      <xdr:rowOff>0</xdr:rowOff>
    </xdr:to>
    <xdr:graphicFrame macro="">
      <xdr:nvGraphicFramePr>
        <xdr:cNvPr id="23" name="Chart 22">
          <a:extLst>
            <a:ext uri="{FF2B5EF4-FFF2-40B4-BE49-F238E27FC236}">
              <a16:creationId xmlns:a16="http://schemas.microsoft.com/office/drawing/2014/main" id="{19CE6513-70B3-9349-9DBA-48434E4FF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137713</xdr:colOff>
      <xdr:row>25</xdr:row>
      <xdr:rowOff>81064</xdr:rowOff>
    </xdr:from>
    <xdr:to>
      <xdr:col>20</xdr:col>
      <xdr:colOff>765062</xdr:colOff>
      <xdr:row>44</xdr:row>
      <xdr:rowOff>30603</xdr:rowOff>
    </xdr:to>
    <xdr:graphicFrame macro="">
      <xdr:nvGraphicFramePr>
        <xdr:cNvPr id="24" name="Chart 23">
          <a:extLst>
            <a:ext uri="{FF2B5EF4-FFF2-40B4-BE49-F238E27FC236}">
              <a16:creationId xmlns:a16="http://schemas.microsoft.com/office/drawing/2014/main" id="{D7BD6C35-C4BE-464C-8919-94A5C7B3F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45903</xdr:colOff>
      <xdr:row>48</xdr:row>
      <xdr:rowOff>15299</xdr:rowOff>
    </xdr:from>
    <xdr:to>
      <xdr:col>21</xdr:col>
      <xdr:colOff>0</xdr:colOff>
      <xdr:row>76</xdr:row>
      <xdr:rowOff>156965</xdr:rowOff>
    </xdr:to>
    <xdr:graphicFrame macro="">
      <xdr:nvGraphicFramePr>
        <xdr:cNvPr id="25" name="Chart 24">
          <a:extLst>
            <a:ext uri="{FF2B5EF4-FFF2-40B4-BE49-F238E27FC236}">
              <a16:creationId xmlns:a16="http://schemas.microsoft.com/office/drawing/2014/main" id="{06415DBC-1500-9F4F-B8B5-F64DB3AB5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90399</xdr:colOff>
      <xdr:row>11</xdr:row>
      <xdr:rowOff>1928</xdr:rowOff>
    </xdr:from>
    <xdr:to>
      <xdr:col>0</xdr:col>
      <xdr:colOff>1506641</xdr:colOff>
      <xdr:row>17</xdr:row>
      <xdr:rowOff>159624</xdr:rowOff>
    </xdr:to>
    <mc:AlternateContent xmlns:mc="http://schemas.openxmlformats.org/markup-compatibility/2006" xmlns:a14="http://schemas.microsoft.com/office/drawing/2010/main">
      <mc:Choice Requires="a14">
        <xdr:graphicFrame macro="">
          <xdr:nvGraphicFramePr>
            <xdr:cNvPr id="26" name="Region">
              <a:extLst>
                <a:ext uri="{FF2B5EF4-FFF2-40B4-BE49-F238E27FC236}">
                  <a16:creationId xmlns:a16="http://schemas.microsoft.com/office/drawing/2014/main" id="{182678E3-6B22-374B-993D-68FD2333B65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0399" y="2096077"/>
              <a:ext cx="1416242" cy="15087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270213</xdr:colOff>
      <xdr:row>0</xdr:row>
      <xdr:rowOff>6072</xdr:rowOff>
    </xdr:from>
    <xdr:to>
      <xdr:col>0</xdr:col>
      <xdr:colOff>1429242</xdr:colOff>
      <xdr:row>6</xdr:row>
      <xdr:rowOff>52971</xdr:rowOff>
    </xdr:to>
    <xdr:pic>
      <xdr:nvPicPr>
        <xdr:cNvPr id="29" name="Graphic 28" descr="Atom with solid fill">
          <a:hlinkClick xmlns:r="http://schemas.openxmlformats.org/officeDocument/2006/relationships" r:id="rId6"/>
          <a:extLst>
            <a:ext uri="{FF2B5EF4-FFF2-40B4-BE49-F238E27FC236}">
              <a16:creationId xmlns:a16="http://schemas.microsoft.com/office/drawing/2014/main" id="{9CFDA389-5135-31BE-6F15-1CFFFDB7DA1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70213" y="6072"/>
          <a:ext cx="1159029" cy="1181793"/>
        </a:xfrm>
        <a:prstGeom prst="rect">
          <a:avLst/>
        </a:prstGeom>
      </xdr:spPr>
    </xdr:pic>
    <xdr:clientData/>
  </xdr:twoCellAnchor>
  <xdr:twoCellAnchor editAs="oneCell">
    <xdr:from>
      <xdr:col>0</xdr:col>
      <xdr:colOff>72107</xdr:colOff>
      <xdr:row>20</xdr:row>
      <xdr:rowOff>42050</xdr:rowOff>
    </xdr:from>
    <xdr:to>
      <xdr:col>0</xdr:col>
      <xdr:colOff>1527612</xdr:colOff>
      <xdr:row>35</xdr:row>
      <xdr:rowOff>27022</xdr:rowOff>
    </xdr:to>
    <mc:AlternateContent xmlns:mc="http://schemas.openxmlformats.org/markup-compatibility/2006" xmlns:a14="http://schemas.microsoft.com/office/drawing/2010/main">
      <mc:Choice Requires="a14">
        <xdr:graphicFrame macro="">
          <xdr:nvGraphicFramePr>
            <xdr:cNvPr id="3" name="Units Sold">
              <a:extLst>
                <a:ext uri="{FF2B5EF4-FFF2-40B4-BE49-F238E27FC236}">
                  <a16:creationId xmlns:a16="http://schemas.microsoft.com/office/drawing/2014/main" id="{6A76FE9D-BB44-1741-B438-53C02F448EA5}"/>
                </a:ext>
              </a:extLst>
            </xdr:cNvPr>
            <xdr:cNvGraphicFramePr/>
          </xdr:nvGraphicFramePr>
          <xdr:xfrm>
            <a:off x="0" y="0"/>
            <a:ext cx="0" cy="0"/>
          </xdr:xfrm>
          <a:graphic>
            <a:graphicData uri="http://schemas.microsoft.com/office/drawing/2010/slicer">
              <sle:slicer xmlns:sle="http://schemas.microsoft.com/office/drawing/2010/slicer" name="Units Sold"/>
            </a:graphicData>
          </a:graphic>
        </xdr:graphicFrame>
      </mc:Choice>
      <mc:Fallback xmlns="">
        <xdr:sp macro="" textlink="">
          <xdr:nvSpPr>
            <xdr:cNvPr id="0" name=""/>
            <xdr:cNvSpPr>
              <a:spLocks noTextEdit="1"/>
            </xdr:cNvSpPr>
          </xdr:nvSpPr>
          <xdr:spPr>
            <a:xfrm>
              <a:off x="72107" y="4095241"/>
              <a:ext cx="1455505" cy="30383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100558</xdr:colOff>
      <xdr:row>0</xdr:row>
      <xdr:rowOff>145737</xdr:rowOff>
    </xdr:from>
    <xdr:to>
      <xdr:col>2</xdr:col>
      <xdr:colOff>1623933</xdr:colOff>
      <xdr:row>6</xdr:row>
      <xdr:rowOff>83278</xdr:rowOff>
    </xdr:to>
    <xdr:sp macro="" textlink="">
      <xdr:nvSpPr>
        <xdr:cNvPr id="8" name="Rounded Rectangle 7">
          <a:extLst>
            <a:ext uri="{FF2B5EF4-FFF2-40B4-BE49-F238E27FC236}">
              <a16:creationId xmlns:a16="http://schemas.microsoft.com/office/drawing/2014/main" id="{DF3D08F2-0F20-3465-25FE-3FEDCFD3E20D}"/>
            </a:ext>
          </a:extLst>
        </xdr:cNvPr>
        <xdr:cNvSpPr/>
      </xdr:nvSpPr>
      <xdr:spPr>
        <a:xfrm>
          <a:off x="2078427" y="145737"/>
          <a:ext cx="2418621" cy="1061803"/>
        </a:xfrm>
        <a:prstGeom prst="roundRect">
          <a:avLst>
            <a:gd name="adj" fmla="val 50000"/>
          </a:avLst>
        </a:prstGeom>
        <a:solidFill>
          <a:schemeClr val="bg2"/>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58919</xdr:colOff>
      <xdr:row>1</xdr:row>
      <xdr:rowOff>121379</xdr:rowOff>
    </xdr:from>
    <xdr:to>
      <xdr:col>3</xdr:col>
      <xdr:colOff>83279</xdr:colOff>
      <xdr:row>5</xdr:row>
      <xdr:rowOff>62460</xdr:rowOff>
    </xdr:to>
    <xdr:sp macro="" textlink="">
      <xdr:nvSpPr>
        <xdr:cNvPr id="10" name="TextBox 9">
          <a:extLst>
            <a:ext uri="{FF2B5EF4-FFF2-40B4-BE49-F238E27FC236}">
              <a16:creationId xmlns:a16="http://schemas.microsoft.com/office/drawing/2014/main" id="{6C30C549-1FF7-530B-5F05-F7312C1E1908}"/>
            </a:ext>
          </a:extLst>
        </xdr:cNvPr>
        <xdr:cNvSpPr txBox="1"/>
      </xdr:nvSpPr>
      <xdr:spPr>
        <a:xfrm>
          <a:off x="2036788" y="308756"/>
          <a:ext cx="2605999" cy="690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t>Region</a:t>
          </a:r>
          <a:r>
            <a:rPr lang="en-GB" sz="3200" b="1"/>
            <a:t>:</a:t>
          </a:r>
        </a:p>
      </xdr:txBody>
    </xdr:sp>
    <xdr:clientData/>
  </xdr:twoCellAnchor>
  <xdr:twoCellAnchor>
    <xdr:from>
      <xdr:col>2</xdr:col>
      <xdr:colOff>0</xdr:colOff>
      <xdr:row>17</xdr:row>
      <xdr:rowOff>350241</xdr:rowOff>
    </xdr:from>
    <xdr:to>
      <xdr:col>7</xdr:col>
      <xdr:colOff>15487</xdr:colOff>
      <xdr:row>29</xdr:row>
      <xdr:rowOff>312295</xdr:rowOff>
    </xdr:to>
    <xdr:graphicFrame macro="">
      <xdr:nvGraphicFramePr>
        <xdr:cNvPr id="28" name="Chart 27">
          <a:extLst>
            <a:ext uri="{FF2B5EF4-FFF2-40B4-BE49-F238E27FC236}">
              <a16:creationId xmlns:a16="http://schemas.microsoft.com/office/drawing/2014/main" id="{AB619723-74D2-6C04-3BB4-5159A0F08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707869</xdr:colOff>
      <xdr:row>8</xdr:row>
      <xdr:rowOff>437213</xdr:rowOff>
    </xdr:from>
    <xdr:to>
      <xdr:col>22</xdr:col>
      <xdr:colOff>770328</xdr:colOff>
      <xdr:row>28</xdr:row>
      <xdr:rowOff>312294</xdr:rowOff>
    </xdr:to>
    <xdr:graphicFrame macro="">
      <xdr:nvGraphicFramePr>
        <xdr:cNvPr id="36" name="Chart 35">
          <a:extLst>
            <a:ext uri="{FF2B5EF4-FFF2-40B4-BE49-F238E27FC236}">
              <a16:creationId xmlns:a16="http://schemas.microsoft.com/office/drawing/2014/main" id="{EB99FA2F-570B-0A93-E947-9948C164F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333114</xdr:colOff>
      <xdr:row>0</xdr:row>
      <xdr:rowOff>145736</xdr:rowOff>
    </xdr:from>
    <xdr:to>
      <xdr:col>0</xdr:col>
      <xdr:colOff>1623933</xdr:colOff>
      <xdr:row>7</xdr:row>
      <xdr:rowOff>124916</xdr:rowOff>
    </xdr:to>
    <xdr:pic>
      <xdr:nvPicPr>
        <xdr:cNvPr id="4" name="Graphic 3" descr="Back with solid fill">
          <a:hlinkClick xmlns:r="http://schemas.openxmlformats.org/officeDocument/2006/relationships" r:id="rId3"/>
          <a:extLst>
            <a:ext uri="{FF2B5EF4-FFF2-40B4-BE49-F238E27FC236}">
              <a16:creationId xmlns:a16="http://schemas.microsoft.com/office/drawing/2014/main" id="{97BC3730-CCC7-5A91-46BA-63129D9925A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33114" y="145736"/>
          <a:ext cx="1290819" cy="1290819"/>
        </a:xfrm>
        <a:prstGeom prst="rect">
          <a:avLst/>
        </a:prstGeom>
      </xdr:spPr>
    </xdr:pic>
    <xdr:clientData/>
  </xdr:twoCellAnchor>
  <xdr:twoCellAnchor>
    <xdr:from>
      <xdr:col>2</xdr:col>
      <xdr:colOff>166557</xdr:colOff>
      <xdr:row>36</xdr:row>
      <xdr:rowOff>62459</xdr:rowOff>
    </xdr:from>
    <xdr:to>
      <xdr:col>22</xdr:col>
      <xdr:colOff>624591</xdr:colOff>
      <xdr:row>78</xdr:row>
      <xdr:rowOff>20820</xdr:rowOff>
    </xdr:to>
    <xdr:graphicFrame macro="">
      <xdr:nvGraphicFramePr>
        <xdr:cNvPr id="5" name="Chart 4">
          <a:extLst>
            <a:ext uri="{FF2B5EF4-FFF2-40B4-BE49-F238E27FC236}">
              <a16:creationId xmlns:a16="http://schemas.microsoft.com/office/drawing/2014/main" id="{25683873-9F4B-4E43-B15A-C8FB762B85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3.59944351852" createdVersion="6" refreshedVersion="6" minRefreshableVersion="3" recordCount="500" xr:uid="{00000000-000A-0000-FFFF-FFFF02000000}">
  <cacheSource type="worksheet">
    <worksheetSource ref="A1:J501" sheet="DB"/>
  </cacheSource>
  <cacheFields count="10">
    <cacheField name="Date" numFmtId="0">
      <sharedItems count="31">
        <s v="2025-07-19"/>
        <s v="2025-07-12"/>
        <s v="2025-07-27"/>
        <s v="2025-07-10"/>
        <s v="2025-07-31"/>
        <s v="2025-07-21"/>
        <s v="2025-07-09"/>
        <s v="2025-07-07"/>
        <s v="2025-07-29"/>
        <s v="2025-07-17"/>
        <s v="2025-07-18"/>
        <s v="2025-07-03"/>
        <s v="2025-07-20"/>
        <s v="2025-07-04"/>
        <s v="2025-07-15"/>
        <s v="2025-07-06"/>
        <s v="2025-07-26"/>
        <s v="2025-07-05"/>
        <s v="2025-07-25"/>
        <s v="2025-07-22"/>
        <s v="2025-07-08"/>
        <s v="2025-07-30"/>
        <s v="2025-07-24"/>
        <s v="2025-07-01"/>
        <s v="2025-07-13"/>
        <s v="2025-07-02"/>
        <s v="2025-07-14"/>
        <s v="2025-07-11"/>
        <s v="2025-07-16"/>
        <s v="2025-07-23"/>
        <s v="2025-07-28"/>
      </sharedItems>
    </cacheField>
    <cacheField name="Region" numFmtId="0">
      <sharedItems count="4">
        <s v="East"/>
        <s v="North"/>
        <s v="West"/>
        <s v="South"/>
      </sharedItems>
    </cacheField>
    <cacheField name="Sales Rep" numFmtId="0">
      <sharedItems count="5">
        <s v="Alice Khan"/>
        <s v="Sana Raza"/>
        <s v="Hira Qureshi"/>
        <s v="Umar Saeed"/>
        <s v="Bilal Ahmed"/>
      </sharedItems>
    </cacheField>
    <cacheField name="Customer" numFmtId="0">
      <sharedItems count="5">
        <s v="Beta LLC"/>
        <s v="XYZ Ltd"/>
        <s v="Delta Inc"/>
        <s v="Gamma Corp"/>
        <s v="Alpha Co"/>
      </sharedItems>
    </cacheField>
    <cacheField name="Product" numFmtId="0">
      <sharedItems count="10">
        <s v="Tablet Mini"/>
        <s v="Laptop Pro 15"/>
        <s v="AC Split 1.5T"/>
        <s v="LED TV 42&quot;"/>
        <s v="Microwave 20L"/>
        <s v="Wireless Earbuds"/>
        <s v="Smartwatch X"/>
        <s v="iPhone 13"/>
        <s v="Blender Pro"/>
        <s v="Gaming Console Z"/>
      </sharedItems>
    </cacheField>
    <cacheField name="Category" numFmtId="0">
      <sharedItems count="7">
        <s v="Mobile"/>
        <s v="Computers"/>
        <s v="Electronics"/>
        <s v="Kitchen"/>
        <s v="Accessories"/>
        <s v="Wearables"/>
        <s v="Gaming"/>
      </sharedItems>
    </cacheField>
    <cacheField name="Units Sold" numFmtId="0">
      <sharedItems containsSemiMixedTypes="0" containsString="0" containsNumber="1" containsInteger="1" minValue="1" maxValue="10" count="10">
        <n v="3"/>
        <n v="4"/>
        <n v="7"/>
        <n v="9"/>
        <n v="5"/>
        <n v="2"/>
        <n v="8"/>
        <n v="10"/>
        <n v="1"/>
        <n v="6"/>
      </sharedItems>
    </cacheField>
    <cacheField name="Unit Price" numFmtId="0">
      <sharedItems containsSemiMixedTypes="0" containsString="0" containsNumber="1" containsInteger="1" minValue="50" maxValue="900"/>
    </cacheField>
    <cacheField name="Total Sales" numFmtId="0">
      <sharedItems containsSemiMixedTypes="0" containsString="0" containsNumber="1" containsInteger="1" minValue="50" maxValue="9000" count="71">
        <n v="750"/>
        <n v="2800"/>
        <n v="3850"/>
        <n v="1750"/>
        <n v="6300"/>
        <n v="240"/>
        <n v="960"/>
        <n v="400"/>
        <n v="4400"/>
        <n v="300"/>
        <n v="450"/>
        <n v="1250"/>
        <n v="7000"/>
        <n v="3600"/>
        <n v="200"/>
        <n v="480"/>
        <n v="1100"/>
        <n v="2100"/>
        <n v="1000"/>
        <n v="500"/>
        <n v="2500"/>
        <n v="350"/>
        <n v="2000"/>
        <n v="160"/>
        <n v="250"/>
        <n v="3300"/>
        <n v="2750"/>
        <n v="600"/>
        <n v="1400"/>
        <n v="2200"/>
        <n v="700"/>
        <n v="3500"/>
        <n v="1500"/>
        <n v="150"/>
        <n v="8100"/>
        <n v="4000"/>
        <n v="5600"/>
        <n v="560"/>
        <n v="800"/>
        <n v="1800"/>
        <n v="1200"/>
        <n v="2450"/>
        <n v="80"/>
        <n v="5500"/>
        <n v="5400"/>
        <n v="900"/>
        <n v="7200"/>
        <n v="1050"/>
        <n v="2700"/>
        <n v="2250"/>
        <n v="720"/>
        <n v="320"/>
        <n v="640"/>
        <n v="1080"/>
        <n v="1600"/>
        <n v="4500"/>
        <n v="9000"/>
        <n v="1350"/>
        <n v="3150"/>
        <n v="4900"/>
        <n v="4200"/>
        <n v="550"/>
        <n v="2400"/>
        <n v="120"/>
        <n v="3200"/>
        <n v="4950"/>
        <n v="360"/>
        <n v="1650"/>
        <n v="840"/>
        <n v="50"/>
        <n v="100"/>
      </sharedItems>
    </cacheField>
    <cacheField name="Profit" numFmtId="0">
      <sharedItems containsSemiMixedTypes="0" containsString="0" containsNumber="1" minValue="6.95" maxValue="2239.1"/>
    </cacheField>
  </cacheFields>
  <extLst>
    <ext xmlns:x14="http://schemas.microsoft.com/office/spreadsheetml/2009/9/main" uri="{725AE2AE-9491-48be-B2B4-4EB974FC3084}">
      <x14:pivotCacheDefinition pivotCacheId="2504692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x v="0"/>
    <x v="0"/>
    <n v="250"/>
    <x v="0"/>
    <n v="176.58"/>
  </r>
  <r>
    <x v="1"/>
    <x v="1"/>
    <x v="0"/>
    <x v="1"/>
    <x v="1"/>
    <x v="1"/>
    <x v="1"/>
    <n v="700"/>
    <x v="1"/>
    <n v="668.35"/>
  </r>
  <r>
    <x v="2"/>
    <x v="0"/>
    <x v="1"/>
    <x v="1"/>
    <x v="2"/>
    <x v="2"/>
    <x v="2"/>
    <n v="550"/>
    <x v="2"/>
    <n v="460.23"/>
  </r>
  <r>
    <x v="3"/>
    <x v="1"/>
    <x v="0"/>
    <x v="2"/>
    <x v="2"/>
    <x v="2"/>
    <x v="2"/>
    <n v="550"/>
    <x v="2"/>
    <n v="768.02"/>
  </r>
  <r>
    <x v="4"/>
    <x v="1"/>
    <x v="2"/>
    <x v="0"/>
    <x v="0"/>
    <x v="0"/>
    <x v="2"/>
    <n v="250"/>
    <x v="3"/>
    <n v="292.83999999999997"/>
  </r>
  <r>
    <x v="0"/>
    <x v="0"/>
    <x v="2"/>
    <x v="1"/>
    <x v="1"/>
    <x v="1"/>
    <x v="3"/>
    <n v="700"/>
    <x v="4"/>
    <n v="943.96"/>
  </r>
  <r>
    <x v="5"/>
    <x v="0"/>
    <x v="2"/>
    <x v="3"/>
    <x v="1"/>
    <x v="1"/>
    <x v="1"/>
    <n v="700"/>
    <x v="1"/>
    <n v="285.77999999999997"/>
  </r>
  <r>
    <x v="6"/>
    <x v="1"/>
    <x v="2"/>
    <x v="3"/>
    <x v="3"/>
    <x v="2"/>
    <x v="4"/>
    <n v="350"/>
    <x v="3"/>
    <n v="368.6"/>
  </r>
  <r>
    <x v="7"/>
    <x v="1"/>
    <x v="3"/>
    <x v="0"/>
    <x v="4"/>
    <x v="3"/>
    <x v="5"/>
    <n v="120"/>
    <x v="5"/>
    <n v="37.01"/>
  </r>
  <r>
    <x v="8"/>
    <x v="2"/>
    <x v="2"/>
    <x v="1"/>
    <x v="4"/>
    <x v="3"/>
    <x v="6"/>
    <n v="120"/>
    <x v="6"/>
    <n v="129.21"/>
  </r>
  <r>
    <x v="9"/>
    <x v="0"/>
    <x v="2"/>
    <x v="2"/>
    <x v="1"/>
    <x v="1"/>
    <x v="3"/>
    <n v="700"/>
    <x v="4"/>
    <n v="1506.36"/>
  </r>
  <r>
    <x v="10"/>
    <x v="3"/>
    <x v="1"/>
    <x v="0"/>
    <x v="5"/>
    <x v="4"/>
    <x v="4"/>
    <n v="80"/>
    <x v="7"/>
    <n v="85.79"/>
  </r>
  <r>
    <x v="1"/>
    <x v="3"/>
    <x v="4"/>
    <x v="1"/>
    <x v="2"/>
    <x v="2"/>
    <x v="6"/>
    <n v="550"/>
    <x v="8"/>
    <n v="1010.64"/>
  </r>
  <r>
    <x v="11"/>
    <x v="0"/>
    <x v="3"/>
    <x v="2"/>
    <x v="6"/>
    <x v="5"/>
    <x v="5"/>
    <n v="150"/>
    <x v="9"/>
    <n v="68.86"/>
  </r>
  <r>
    <x v="12"/>
    <x v="1"/>
    <x v="2"/>
    <x v="1"/>
    <x v="6"/>
    <x v="5"/>
    <x v="0"/>
    <n v="150"/>
    <x v="10"/>
    <n v="55.03"/>
  </r>
  <r>
    <x v="13"/>
    <x v="3"/>
    <x v="3"/>
    <x v="1"/>
    <x v="0"/>
    <x v="0"/>
    <x v="4"/>
    <n v="250"/>
    <x v="11"/>
    <n v="270.67"/>
  </r>
  <r>
    <x v="14"/>
    <x v="1"/>
    <x v="4"/>
    <x v="0"/>
    <x v="1"/>
    <x v="1"/>
    <x v="7"/>
    <n v="700"/>
    <x v="12"/>
    <n v="775.66"/>
  </r>
  <r>
    <x v="15"/>
    <x v="0"/>
    <x v="4"/>
    <x v="4"/>
    <x v="7"/>
    <x v="0"/>
    <x v="1"/>
    <n v="900"/>
    <x v="13"/>
    <n v="697.82"/>
  </r>
  <r>
    <x v="13"/>
    <x v="2"/>
    <x v="2"/>
    <x v="2"/>
    <x v="8"/>
    <x v="3"/>
    <x v="1"/>
    <n v="50"/>
    <x v="14"/>
    <n v="39.44"/>
  </r>
  <r>
    <x v="0"/>
    <x v="0"/>
    <x v="2"/>
    <x v="1"/>
    <x v="3"/>
    <x v="2"/>
    <x v="6"/>
    <n v="350"/>
    <x v="1"/>
    <n v="333.05"/>
  </r>
  <r>
    <x v="10"/>
    <x v="2"/>
    <x v="2"/>
    <x v="0"/>
    <x v="4"/>
    <x v="3"/>
    <x v="6"/>
    <n v="120"/>
    <x v="6"/>
    <n v="105.69"/>
  </r>
  <r>
    <x v="16"/>
    <x v="1"/>
    <x v="4"/>
    <x v="4"/>
    <x v="3"/>
    <x v="2"/>
    <x v="4"/>
    <n v="350"/>
    <x v="3"/>
    <n v="187.15"/>
  </r>
  <r>
    <x v="4"/>
    <x v="3"/>
    <x v="0"/>
    <x v="2"/>
    <x v="4"/>
    <x v="3"/>
    <x v="1"/>
    <n v="120"/>
    <x v="15"/>
    <n v="48.62"/>
  </r>
  <r>
    <x v="11"/>
    <x v="1"/>
    <x v="1"/>
    <x v="4"/>
    <x v="2"/>
    <x v="2"/>
    <x v="5"/>
    <n v="550"/>
    <x v="16"/>
    <n v="195.26"/>
  </r>
  <r>
    <x v="17"/>
    <x v="3"/>
    <x v="4"/>
    <x v="1"/>
    <x v="1"/>
    <x v="1"/>
    <x v="0"/>
    <n v="700"/>
    <x v="17"/>
    <n v="353.17"/>
  </r>
  <r>
    <x v="16"/>
    <x v="3"/>
    <x v="3"/>
    <x v="2"/>
    <x v="0"/>
    <x v="0"/>
    <x v="1"/>
    <n v="250"/>
    <x v="18"/>
    <n v="206.78"/>
  </r>
  <r>
    <x v="1"/>
    <x v="3"/>
    <x v="3"/>
    <x v="0"/>
    <x v="8"/>
    <x v="3"/>
    <x v="7"/>
    <n v="50"/>
    <x v="19"/>
    <n v="121.31"/>
  </r>
  <r>
    <x v="10"/>
    <x v="0"/>
    <x v="2"/>
    <x v="3"/>
    <x v="0"/>
    <x v="0"/>
    <x v="7"/>
    <n v="250"/>
    <x v="20"/>
    <n v="479.68"/>
  </r>
  <r>
    <x v="2"/>
    <x v="1"/>
    <x v="0"/>
    <x v="2"/>
    <x v="3"/>
    <x v="2"/>
    <x v="8"/>
    <n v="350"/>
    <x v="21"/>
    <n v="87.18"/>
  </r>
  <r>
    <x v="8"/>
    <x v="0"/>
    <x v="4"/>
    <x v="0"/>
    <x v="9"/>
    <x v="6"/>
    <x v="4"/>
    <n v="400"/>
    <x v="22"/>
    <n v="455.39"/>
  </r>
  <r>
    <x v="18"/>
    <x v="0"/>
    <x v="4"/>
    <x v="3"/>
    <x v="5"/>
    <x v="4"/>
    <x v="5"/>
    <n v="80"/>
    <x v="23"/>
    <n v="33.880000000000003"/>
  </r>
  <r>
    <x v="12"/>
    <x v="2"/>
    <x v="3"/>
    <x v="1"/>
    <x v="8"/>
    <x v="3"/>
    <x v="7"/>
    <n v="50"/>
    <x v="19"/>
    <n v="54.47"/>
  </r>
  <r>
    <x v="19"/>
    <x v="1"/>
    <x v="0"/>
    <x v="1"/>
    <x v="3"/>
    <x v="2"/>
    <x v="6"/>
    <n v="350"/>
    <x v="1"/>
    <n v="489.99"/>
  </r>
  <r>
    <x v="20"/>
    <x v="3"/>
    <x v="0"/>
    <x v="4"/>
    <x v="8"/>
    <x v="3"/>
    <x v="3"/>
    <n v="50"/>
    <x v="10"/>
    <n v="79.48"/>
  </r>
  <r>
    <x v="21"/>
    <x v="1"/>
    <x v="1"/>
    <x v="0"/>
    <x v="4"/>
    <x v="3"/>
    <x v="1"/>
    <n v="120"/>
    <x v="15"/>
    <n v="103.63"/>
  </r>
  <r>
    <x v="17"/>
    <x v="2"/>
    <x v="1"/>
    <x v="0"/>
    <x v="0"/>
    <x v="0"/>
    <x v="8"/>
    <n v="250"/>
    <x v="24"/>
    <n v="60.55"/>
  </r>
  <r>
    <x v="22"/>
    <x v="1"/>
    <x v="0"/>
    <x v="4"/>
    <x v="2"/>
    <x v="2"/>
    <x v="9"/>
    <n v="550"/>
    <x v="25"/>
    <n v="502.85"/>
  </r>
  <r>
    <x v="21"/>
    <x v="1"/>
    <x v="3"/>
    <x v="0"/>
    <x v="2"/>
    <x v="2"/>
    <x v="4"/>
    <n v="550"/>
    <x v="26"/>
    <n v="659.39"/>
  </r>
  <r>
    <x v="11"/>
    <x v="2"/>
    <x v="3"/>
    <x v="3"/>
    <x v="5"/>
    <x v="4"/>
    <x v="9"/>
    <n v="80"/>
    <x v="15"/>
    <n v="57.3"/>
  </r>
  <r>
    <x v="4"/>
    <x v="3"/>
    <x v="2"/>
    <x v="1"/>
    <x v="8"/>
    <x v="3"/>
    <x v="7"/>
    <n v="50"/>
    <x v="19"/>
    <n v="111.39"/>
  </r>
  <r>
    <x v="8"/>
    <x v="1"/>
    <x v="3"/>
    <x v="3"/>
    <x v="6"/>
    <x v="5"/>
    <x v="1"/>
    <n v="150"/>
    <x v="27"/>
    <n v="77.31"/>
  </r>
  <r>
    <x v="23"/>
    <x v="1"/>
    <x v="0"/>
    <x v="0"/>
    <x v="1"/>
    <x v="1"/>
    <x v="5"/>
    <n v="700"/>
    <x v="28"/>
    <n v="254.22"/>
  </r>
  <r>
    <x v="22"/>
    <x v="2"/>
    <x v="0"/>
    <x v="1"/>
    <x v="2"/>
    <x v="2"/>
    <x v="4"/>
    <n v="550"/>
    <x v="26"/>
    <n v="404.17"/>
  </r>
  <r>
    <x v="19"/>
    <x v="1"/>
    <x v="2"/>
    <x v="2"/>
    <x v="2"/>
    <x v="2"/>
    <x v="1"/>
    <n v="550"/>
    <x v="29"/>
    <n v="388.8"/>
  </r>
  <r>
    <x v="15"/>
    <x v="1"/>
    <x v="3"/>
    <x v="3"/>
    <x v="1"/>
    <x v="1"/>
    <x v="8"/>
    <n v="700"/>
    <x v="30"/>
    <n v="118.5"/>
  </r>
  <r>
    <x v="3"/>
    <x v="0"/>
    <x v="0"/>
    <x v="4"/>
    <x v="3"/>
    <x v="2"/>
    <x v="6"/>
    <n v="350"/>
    <x v="1"/>
    <n v="513.11"/>
  </r>
  <r>
    <x v="1"/>
    <x v="1"/>
    <x v="2"/>
    <x v="3"/>
    <x v="3"/>
    <x v="2"/>
    <x v="7"/>
    <n v="350"/>
    <x v="31"/>
    <n v="805.18"/>
  </r>
  <r>
    <x v="15"/>
    <x v="0"/>
    <x v="3"/>
    <x v="2"/>
    <x v="6"/>
    <x v="5"/>
    <x v="7"/>
    <n v="150"/>
    <x v="32"/>
    <n v="301.89999999999998"/>
  </r>
  <r>
    <x v="24"/>
    <x v="0"/>
    <x v="4"/>
    <x v="0"/>
    <x v="7"/>
    <x v="0"/>
    <x v="2"/>
    <n v="900"/>
    <x v="4"/>
    <n v="699.99"/>
  </r>
  <r>
    <x v="12"/>
    <x v="1"/>
    <x v="0"/>
    <x v="4"/>
    <x v="8"/>
    <x v="3"/>
    <x v="7"/>
    <n v="50"/>
    <x v="19"/>
    <n v="65.790000000000006"/>
  </r>
  <r>
    <x v="3"/>
    <x v="0"/>
    <x v="4"/>
    <x v="2"/>
    <x v="8"/>
    <x v="3"/>
    <x v="0"/>
    <n v="50"/>
    <x v="33"/>
    <n v="23.16"/>
  </r>
  <r>
    <x v="16"/>
    <x v="1"/>
    <x v="4"/>
    <x v="4"/>
    <x v="7"/>
    <x v="0"/>
    <x v="3"/>
    <n v="900"/>
    <x v="34"/>
    <n v="1263.4100000000001"/>
  </r>
  <r>
    <x v="25"/>
    <x v="2"/>
    <x v="0"/>
    <x v="4"/>
    <x v="9"/>
    <x v="6"/>
    <x v="7"/>
    <n v="400"/>
    <x v="35"/>
    <n v="714.41"/>
  </r>
  <r>
    <x v="16"/>
    <x v="3"/>
    <x v="4"/>
    <x v="4"/>
    <x v="1"/>
    <x v="1"/>
    <x v="6"/>
    <n v="700"/>
    <x v="36"/>
    <n v="1063.25"/>
  </r>
  <r>
    <x v="1"/>
    <x v="1"/>
    <x v="3"/>
    <x v="0"/>
    <x v="6"/>
    <x v="5"/>
    <x v="1"/>
    <n v="150"/>
    <x v="27"/>
    <n v="140.88999999999999"/>
  </r>
  <r>
    <x v="18"/>
    <x v="0"/>
    <x v="3"/>
    <x v="1"/>
    <x v="5"/>
    <x v="4"/>
    <x v="2"/>
    <n v="80"/>
    <x v="37"/>
    <n v="71.89"/>
  </r>
  <r>
    <x v="26"/>
    <x v="0"/>
    <x v="2"/>
    <x v="2"/>
    <x v="9"/>
    <x v="6"/>
    <x v="5"/>
    <n v="400"/>
    <x v="38"/>
    <n v="146.71"/>
  </r>
  <r>
    <x v="27"/>
    <x v="0"/>
    <x v="4"/>
    <x v="4"/>
    <x v="1"/>
    <x v="1"/>
    <x v="5"/>
    <n v="700"/>
    <x v="28"/>
    <n v="305.83"/>
  </r>
  <r>
    <x v="28"/>
    <x v="0"/>
    <x v="2"/>
    <x v="2"/>
    <x v="3"/>
    <x v="2"/>
    <x v="4"/>
    <n v="350"/>
    <x v="3"/>
    <n v="324.12"/>
  </r>
  <r>
    <x v="16"/>
    <x v="0"/>
    <x v="1"/>
    <x v="4"/>
    <x v="7"/>
    <x v="0"/>
    <x v="5"/>
    <n v="900"/>
    <x v="39"/>
    <n v="220.67"/>
  </r>
  <r>
    <x v="23"/>
    <x v="2"/>
    <x v="0"/>
    <x v="4"/>
    <x v="4"/>
    <x v="3"/>
    <x v="7"/>
    <n v="120"/>
    <x v="40"/>
    <n v="274.66000000000003"/>
  </r>
  <r>
    <x v="5"/>
    <x v="2"/>
    <x v="0"/>
    <x v="1"/>
    <x v="3"/>
    <x v="2"/>
    <x v="1"/>
    <n v="350"/>
    <x v="28"/>
    <n v="254.01"/>
  </r>
  <r>
    <x v="14"/>
    <x v="2"/>
    <x v="3"/>
    <x v="0"/>
    <x v="0"/>
    <x v="0"/>
    <x v="7"/>
    <n v="250"/>
    <x v="20"/>
    <n v="508.74"/>
  </r>
  <r>
    <x v="28"/>
    <x v="1"/>
    <x v="3"/>
    <x v="1"/>
    <x v="3"/>
    <x v="2"/>
    <x v="2"/>
    <n v="350"/>
    <x v="41"/>
    <n v="420.32"/>
  </r>
  <r>
    <x v="22"/>
    <x v="3"/>
    <x v="0"/>
    <x v="2"/>
    <x v="6"/>
    <x v="5"/>
    <x v="8"/>
    <n v="150"/>
    <x v="33"/>
    <n v="26.17"/>
  </r>
  <r>
    <x v="2"/>
    <x v="1"/>
    <x v="1"/>
    <x v="2"/>
    <x v="0"/>
    <x v="0"/>
    <x v="7"/>
    <n v="250"/>
    <x v="20"/>
    <n v="451"/>
  </r>
  <r>
    <x v="29"/>
    <x v="3"/>
    <x v="4"/>
    <x v="4"/>
    <x v="5"/>
    <x v="4"/>
    <x v="8"/>
    <n v="80"/>
    <x v="42"/>
    <n v="16.38"/>
  </r>
  <r>
    <x v="23"/>
    <x v="1"/>
    <x v="1"/>
    <x v="1"/>
    <x v="7"/>
    <x v="0"/>
    <x v="2"/>
    <n v="900"/>
    <x v="4"/>
    <n v="1066.82"/>
  </r>
  <r>
    <x v="14"/>
    <x v="3"/>
    <x v="0"/>
    <x v="1"/>
    <x v="8"/>
    <x v="3"/>
    <x v="7"/>
    <n v="50"/>
    <x v="19"/>
    <n v="92.48"/>
  </r>
  <r>
    <x v="7"/>
    <x v="0"/>
    <x v="3"/>
    <x v="3"/>
    <x v="0"/>
    <x v="0"/>
    <x v="7"/>
    <n v="250"/>
    <x v="20"/>
    <n v="564.98"/>
  </r>
  <r>
    <x v="4"/>
    <x v="1"/>
    <x v="4"/>
    <x v="1"/>
    <x v="2"/>
    <x v="2"/>
    <x v="7"/>
    <n v="550"/>
    <x v="43"/>
    <n v="616.98"/>
  </r>
  <r>
    <x v="27"/>
    <x v="0"/>
    <x v="2"/>
    <x v="1"/>
    <x v="8"/>
    <x v="3"/>
    <x v="1"/>
    <n v="50"/>
    <x v="14"/>
    <n v="34.22"/>
  </r>
  <r>
    <x v="17"/>
    <x v="3"/>
    <x v="3"/>
    <x v="1"/>
    <x v="5"/>
    <x v="4"/>
    <x v="5"/>
    <n v="80"/>
    <x v="23"/>
    <n v="24.48"/>
  </r>
  <r>
    <x v="23"/>
    <x v="1"/>
    <x v="2"/>
    <x v="2"/>
    <x v="1"/>
    <x v="1"/>
    <x v="4"/>
    <n v="700"/>
    <x v="31"/>
    <n v="580.51"/>
  </r>
  <r>
    <x v="12"/>
    <x v="2"/>
    <x v="3"/>
    <x v="4"/>
    <x v="7"/>
    <x v="0"/>
    <x v="9"/>
    <n v="900"/>
    <x v="44"/>
    <n v="1270.94"/>
  </r>
  <r>
    <x v="28"/>
    <x v="1"/>
    <x v="4"/>
    <x v="3"/>
    <x v="6"/>
    <x v="5"/>
    <x v="9"/>
    <n v="150"/>
    <x v="45"/>
    <n v="181.84"/>
  </r>
  <r>
    <x v="29"/>
    <x v="2"/>
    <x v="3"/>
    <x v="3"/>
    <x v="7"/>
    <x v="0"/>
    <x v="6"/>
    <n v="900"/>
    <x v="46"/>
    <n v="812.04"/>
  </r>
  <r>
    <x v="11"/>
    <x v="1"/>
    <x v="1"/>
    <x v="3"/>
    <x v="3"/>
    <x v="2"/>
    <x v="0"/>
    <n v="350"/>
    <x v="47"/>
    <n v="180.42"/>
  </r>
  <r>
    <x v="4"/>
    <x v="1"/>
    <x v="1"/>
    <x v="4"/>
    <x v="7"/>
    <x v="0"/>
    <x v="5"/>
    <n v="900"/>
    <x v="39"/>
    <n v="433.72"/>
  </r>
  <r>
    <x v="2"/>
    <x v="3"/>
    <x v="2"/>
    <x v="0"/>
    <x v="0"/>
    <x v="0"/>
    <x v="7"/>
    <n v="250"/>
    <x v="20"/>
    <n v="264.07"/>
  </r>
  <r>
    <x v="4"/>
    <x v="0"/>
    <x v="3"/>
    <x v="4"/>
    <x v="7"/>
    <x v="0"/>
    <x v="0"/>
    <n v="900"/>
    <x v="48"/>
    <n v="580.88"/>
  </r>
  <r>
    <x v="9"/>
    <x v="3"/>
    <x v="2"/>
    <x v="0"/>
    <x v="1"/>
    <x v="1"/>
    <x v="5"/>
    <n v="700"/>
    <x v="28"/>
    <n v="239"/>
  </r>
  <r>
    <x v="13"/>
    <x v="0"/>
    <x v="1"/>
    <x v="1"/>
    <x v="1"/>
    <x v="1"/>
    <x v="8"/>
    <n v="700"/>
    <x v="30"/>
    <n v="96.93"/>
  </r>
  <r>
    <x v="29"/>
    <x v="2"/>
    <x v="4"/>
    <x v="3"/>
    <x v="0"/>
    <x v="0"/>
    <x v="3"/>
    <n v="250"/>
    <x v="49"/>
    <n v="302.04000000000002"/>
  </r>
  <r>
    <x v="29"/>
    <x v="3"/>
    <x v="3"/>
    <x v="2"/>
    <x v="0"/>
    <x v="0"/>
    <x v="4"/>
    <n v="250"/>
    <x v="11"/>
    <n v="310.2"/>
  </r>
  <r>
    <x v="4"/>
    <x v="1"/>
    <x v="4"/>
    <x v="0"/>
    <x v="7"/>
    <x v="0"/>
    <x v="9"/>
    <n v="900"/>
    <x v="44"/>
    <n v="1316.05"/>
  </r>
  <r>
    <x v="8"/>
    <x v="3"/>
    <x v="2"/>
    <x v="1"/>
    <x v="8"/>
    <x v="3"/>
    <x v="2"/>
    <n v="50"/>
    <x v="21"/>
    <n v="59.02"/>
  </r>
  <r>
    <x v="20"/>
    <x v="0"/>
    <x v="2"/>
    <x v="2"/>
    <x v="5"/>
    <x v="4"/>
    <x v="3"/>
    <n v="80"/>
    <x v="50"/>
    <n v="113.12"/>
  </r>
  <r>
    <x v="6"/>
    <x v="0"/>
    <x v="4"/>
    <x v="3"/>
    <x v="6"/>
    <x v="5"/>
    <x v="6"/>
    <n v="150"/>
    <x v="40"/>
    <n v="268.51"/>
  </r>
  <r>
    <x v="8"/>
    <x v="0"/>
    <x v="2"/>
    <x v="0"/>
    <x v="6"/>
    <x v="5"/>
    <x v="2"/>
    <n v="150"/>
    <x v="47"/>
    <n v="145.19"/>
  </r>
  <r>
    <x v="30"/>
    <x v="0"/>
    <x v="1"/>
    <x v="4"/>
    <x v="8"/>
    <x v="3"/>
    <x v="3"/>
    <n v="50"/>
    <x v="10"/>
    <n v="87.46"/>
  </r>
  <r>
    <x v="9"/>
    <x v="3"/>
    <x v="3"/>
    <x v="0"/>
    <x v="4"/>
    <x v="3"/>
    <x v="1"/>
    <n v="120"/>
    <x v="15"/>
    <n v="76.319999999999993"/>
  </r>
  <r>
    <x v="2"/>
    <x v="2"/>
    <x v="3"/>
    <x v="3"/>
    <x v="0"/>
    <x v="0"/>
    <x v="8"/>
    <n v="250"/>
    <x v="24"/>
    <n v="32.22"/>
  </r>
  <r>
    <x v="30"/>
    <x v="1"/>
    <x v="4"/>
    <x v="0"/>
    <x v="0"/>
    <x v="0"/>
    <x v="3"/>
    <n v="250"/>
    <x v="49"/>
    <n v="381.74"/>
  </r>
  <r>
    <x v="24"/>
    <x v="0"/>
    <x v="4"/>
    <x v="3"/>
    <x v="0"/>
    <x v="0"/>
    <x v="3"/>
    <n v="250"/>
    <x v="49"/>
    <n v="529.12"/>
  </r>
  <r>
    <x v="27"/>
    <x v="2"/>
    <x v="1"/>
    <x v="1"/>
    <x v="5"/>
    <x v="4"/>
    <x v="0"/>
    <n v="80"/>
    <x v="5"/>
    <n v="52.15"/>
  </r>
  <r>
    <x v="25"/>
    <x v="2"/>
    <x v="0"/>
    <x v="0"/>
    <x v="0"/>
    <x v="0"/>
    <x v="5"/>
    <n v="250"/>
    <x v="19"/>
    <n v="111.71"/>
  </r>
  <r>
    <x v="20"/>
    <x v="3"/>
    <x v="3"/>
    <x v="1"/>
    <x v="0"/>
    <x v="0"/>
    <x v="0"/>
    <n v="250"/>
    <x v="0"/>
    <n v="166.62"/>
  </r>
  <r>
    <x v="12"/>
    <x v="1"/>
    <x v="0"/>
    <x v="0"/>
    <x v="1"/>
    <x v="1"/>
    <x v="4"/>
    <n v="700"/>
    <x v="31"/>
    <n v="598.47"/>
  </r>
  <r>
    <x v="25"/>
    <x v="2"/>
    <x v="2"/>
    <x v="3"/>
    <x v="5"/>
    <x v="4"/>
    <x v="8"/>
    <n v="80"/>
    <x v="42"/>
    <n v="17.28"/>
  </r>
  <r>
    <x v="23"/>
    <x v="0"/>
    <x v="1"/>
    <x v="1"/>
    <x v="7"/>
    <x v="0"/>
    <x v="5"/>
    <n v="900"/>
    <x v="39"/>
    <n v="246.25"/>
  </r>
  <r>
    <x v="11"/>
    <x v="2"/>
    <x v="3"/>
    <x v="4"/>
    <x v="5"/>
    <x v="4"/>
    <x v="9"/>
    <n v="80"/>
    <x v="15"/>
    <n v="119.92"/>
  </r>
  <r>
    <x v="12"/>
    <x v="3"/>
    <x v="2"/>
    <x v="2"/>
    <x v="9"/>
    <x v="6"/>
    <x v="2"/>
    <n v="400"/>
    <x v="1"/>
    <n v="304.04000000000002"/>
  </r>
  <r>
    <x v="24"/>
    <x v="0"/>
    <x v="2"/>
    <x v="3"/>
    <x v="3"/>
    <x v="2"/>
    <x v="4"/>
    <n v="350"/>
    <x v="3"/>
    <n v="399.61"/>
  </r>
  <r>
    <x v="5"/>
    <x v="2"/>
    <x v="1"/>
    <x v="0"/>
    <x v="5"/>
    <x v="4"/>
    <x v="7"/>
    <n v="80"/>
    <x v="38"/>
    <n v="108.3"/>
  </r>
  <r>
    <x v="28"/>
    <x v="1"/>
    <x v="3"/>
    <x v="0"/>
    <x v="5"/>
    <x v="4"/>
    <x v="1"/>
    <n v="80"/>
    <x v="51"/>
    <n v="42.71"/>
  </r>
  <r>
    <x v="13"/>
    <x v="3"/>
    <x v="1"/>
    <x v="4"/>
    <x v="5"/>
    <x v="4"/>
    <x v="6"/>
    <n v="80"/>
    <x v="52"/>
    <n v="91.49"/>
  </r>
  <r>
    <x v="27"/>
    <x v="3"/>
    <x v="4"/>
    <x v="1"/>
    <x v="8"/>
    <x v="3"/>
    <x v="2"/>
    <n v="50"/>
    <x v="21"/>
    <n v="49.13"/>
  </r>
  <r>
    <x v="8"/>
    <x v="0"/>
    <x v="0"/>
    <x v="2"/>
    <x v="4"/>
    <x v="3"/>
    <x v="3"/>
    <n v="120"/>
    <x v="53"/>
    <n v="222.07"/>
  </r>
  <r>
    <x v="21"/>
    <x v="1"/>
    <x v="2"/>
    <x v="3"/>
    <x v="9"/>
    <x v="6"/>
    <x v="1"/>
    <n v="400"/>
    <x v="54"/>
    <n v="315.12"/>
  </r>
  <r>
    <x v="25"/>
    <x v="0"/>
    <x v="4"/>
    <x v="4"/>
    <x v="3"/>
    <x v="2"/>
    <x v="7"/>
    <n v="350"/>
    <x v="31"/>
    <n v="626.65"/>
  </r>
  <r>
    <x v="21"/>
    <x v="2"/>
    <x v="4"/>
    <x v="4"/>
    <x v="7"/>
    <x v="0"/>
    <x v="4"/>
    <n v="900"/>
    <x v="55"/>
    <n v="790.76"/>
  </r>
  <r>
    <x v="6"/>
    <x v="1"/>
    <x v="3"/>
    <x v="4"/>
    <x v="7"/>
    <x v="0"/>
    <x v="8"/>
    <n v="900"/>
    <x v="45"/>
    <n v="215.75"/>
  </r>
  <r>
    <x v="0"/>
    <x v="3"/>
    <x v="2"/>
    <x v="2"/>
    <x v="4"/>
    <x v="3"/>
    <x v="7"/>
    <n v="120"/>
    <x v="40"/>
    <n v="216.55"/>
  </r>
  <r>
    <x v="22"/>
    <x v="3"/>
    <x v="3"/>
    <x v="1"/>
    <x v="7"/>
    <x v="0"/>
    <x v="7"/>
    <n v="900"/>
    <x v="56"/>
    <n v="1275.31"/>
  </r>
  <r>
    <x v="30"/>
    <x v="2"/>
    <x v="2"/>
    <x v="4"/>
    <x v="9"/>
    <x v="6"/>
    <x v="3"/>
    <n v="400"/>
    <x v="13"/>
    <n v="878.86"/>
  </r>
  <r>
    <x v="9"/>
    <x v="1"/>
    <x v="0"/>
    <x v="1"/>
    <x v="6"/>
    <x v="5"/>
    <x v="0"/>
    <n v="150"/>
    <x v="10"/>
    <n v="61.73"/>
  </r>
  <r>
    <x v="19"/>
    <x v="2"/>
    <x v="2"/>
    <x v="0"/>
    <x v="5"/>
    <x v="4"/>
    <x v="6"/>
    <n v="80"/>
    <x v="52"/>
    <n v="88.44"/>
  </r>
  <r>
    <x v="9"/>
    <x v="0"/>
    <x v="1"/>
    <x v="4"/>
    <x v="6"/>
    <x v="5"/>
    <x v="3"/>
    <n v="150"/>
    <x v="57"/>
    <n v="182.1"/>
  </r>
  <r>
    <x v="30"/>
    <x v="2"/>
    <x v="0"/>
    <x v="0"/>
    <x v="6"/>
    <x v="5"/>
    <x v="7"/>
    <n v="150"/>
    <x v="32"/>
    <n v="160.19999999999999"/>
  </r>
  <r>
    <x v="17"/>
    <x v="0"/>
    <x v="4"/>
    <x v="1"/>
    <x v="0"/>
    <x v="0"/>
    <x v="1"/>
    <n v="250"/>
    <x v="18"/>
    <n v="157.4"/>
  </r>
  <r>
    <x v="19"/>
    <x v="0"/>
    <x v="2"/>
    <x v="3"/>
    <x v="1"/>
    <x v="1"/>
    <x v="3"/>
    <n v="700"/>
    <x v="4"/>
    <n v="1126.08"/>
  </r>
  <r>
    <x v="20"/>
    <x v="3"/>
    <x v="4"/>
    <x v="2"/>
    <x v="4"/>
    <x v="3"/>
    <x v="5"/>
    <n v="120"/>
    <x v="5"/>
    <n v="46.93"/>
  </r>
  <r>
    <x v="6"/>
    <x v="0"/>
    <x v="0"/>
    <x v="2"/>
    <x v="5"/>
    <x v="4"/>
    <x v="8"/>
    <n v="80"/>
    <x v="42"/>
    <n v="8.56"/>
  </r>
  <r>
    <x v="17"/>
    <x v="2"/>
    <x v="4"/>
    <x v="2"/>
    <x v="0"/>
    <x v="0"/>
    <x v="0"/>
    <n v="250"/>
    <x v="0"/>
    <n v="138.19"/>
  </r>
  <r>
    <x v="21"/>
    <x v="3"/>
    <x v="1"/>
    <x v="2"/>
    <x v="0"/>
    <x v="0"/>
    <x v="3"/>
    <n v="250"/>
    <x v="49"/>
    <n v="473.32"/>
  </r>
  <r>
    <x v="9"/>
    <x v="0"/>
    <x v="1"/>
    <x v="1"/>
    <x v="8"/>
    <x v="3"/>
    <x v="6"/>
    <n v="50"/>
    <x v="7"/>
    <n v="95.94"/>
  </r>
  <r>
    <x v="21"/>
    <x v="1"/>
    <x v="3"/>
    <x v="1"/>
    <x v="6"/>
    <x v="5"/>
    <x v="6"/>
    <n v="150"/>
    <x v="40"/>
    <n v="167.6"/>
  </r>
  <r>
    <x v="1"/>
    <x v="2"/>
    <x v="3"/>
    <x v="2"/>
    <x v="1"/>
    <x v="1"/>
    <x v="3"/>
    <n v="700"/>
    <x v="4"/>
    <n v="946.47"/>
  </r>
  <r>
    <x v="15"/>
    <x v="3"/>
    <x v="2"/>
    <x v="4"/>
    <x v="8"/>
    <x v="3"/>
    <x v="0"/>
    <n v="50"/>
    <x v="33"/>
    <n v="37.020000000000003"/>
  </r>
  <r>
    <x v="22"/>
    <x v="1"/>
    <x v="0"/>
    <x v="3"/>
    <x v="6"/>
    <x v="5"/>
    <x v="3"/>
    <n v="150"/>
    <x v="57"/>
    <n v="265.27"/>
  </r>
  <r>
    <x v="11"/>
    <x v="2"/>
    <x v="2"/>
    <x v="0"/>
    <x v="3"/>
    <x v="2"/>
    <x v="3"/>
    <n v="350"/>
    <x v="58"/>
    <n v="509.63"/>
  </r>
  <r>
    <x v="30"/>
    <x v="1"/>
    <x v="0"/>
    <x v="2"/>
    <x v="1"/>
    <x v="1"/>
    <x v="2"/>
    <n v="700"/>
    <x v="59"/>
    <n v="1165.8399999999999"/>
  </r>
  <r>
    <x v="30"/>
    <x v="2"/>
    <x v="4"/>
    <x v="1"/>
    <x v="5"/>
    <x v="4"/>
    <x v="9"/>
    <n v="80"/>
    <x v="15"/>
    <n v="72.02"/>
  </r>
  <r>
    <x v="19"/>
    <x v="3"/>
    <x v="3"/>
    <x v="0"/>
    <x v="1"/>
    <x v="1"/>
    <x v="2"/>
    <n v="700"/>
    <x v="59"/>
    <n v="499.16"/>
  </r>
  <r>
    <x v="17"/>
    <x v="3"/>
    <x v="0"/>
    <x v="0"/>
    <x v="8"/>
    <x v="3"/>
    <x v="9"/>
    <n v="50"/>
    <x v="9"/>
    <n v="47.13"/>
  </r>
  <r>
    <x v="29"/>
    <x v="2"/>
    <x v="2"/>
    <x v="1"/>
    <x v="0"/>
    <x v="0"/>
    <x v="7"/>
    <n v="250"/>
    <x v="20"/>
    <n v="538.14"/>
  </r>
  <r>
    <x v="1"/>
    <x v="2"/>
    <x v="4"/>
    <x v="4"/>
    <x v="8"/>
    <x v="3"/>
    <x v="4"/>
    <n v="50"/>
    <x v="24"/>
    <n v="48.17"/>
  </r>
  <r>
    <x v="24"/>
    <x v="1"/>
    <x v="1"/>
    <x v="0"/>
    <x v="1"/>
    <x v="1"/>
    <x v="9"/>
    <n v="700"/>
    <x v="60"/>
    <n v="873.14"/>
  </r>
  <r>
    <x v="24"/>
    <x v="3"/>
    <x v="1"/>
    <x v="0"/>
    <x v="5"/>
    <x v="4"/>
    <x v="2"/>
    <n v="80"/>
    <x v="37"/>
    <n v="94.02"/>
  </r>
  <r>
    <x v="5"/>
    <x v="0"/>
    <x v="3"/>
    <x v="4"/>
    <x v="8"/>
    <x v="3"/>
    <x v="3"/>
    <n v="50"/>
    <x v="10"/>
    <n v="46.44"/>
  </r>
  <r>
    <x v="29"/>
    <x v="0"/>
    <x v="1"/>
    <x v="3"/>
    <x v="3"/>
    <x v="2"/>
    <x v="5"/>
    <n v="350"/>
    <x v="30"/>
    <n v="122.32"/>
  </r>
  <r>
    <x v="10"/>
    <x v="3"/>
    <x v="0"/>
    <x v="1"/>
    <x v="7"/>
    <x v="0"/>
    <x v="2"/>
    <n v="900"/>
    <x v="4"/>
    <n v="1341.5"/>
  </r>
  <r>
    <x v="26"/>
    <x v="0"/>
    <x v="0"/>
    <x v="2"/>
    <x v="2"/>
    <x v="2"/>
    <x v="8"/>
    <n v="550"/>
    <x v="61"/>
    <n v="75.540000000000006"/>
  </r>
  <r>
    <x v="2"/>
    <x v="2"/>
    <x v="4"/>
    <x v="1"/>
    <x v="5"/>
    <x v="4"/>
    <x v="1"/>
    <n v="80"/>
    <x v="51"/>
    <n v="35.42"/>
  </r>
  <r>
    <x v="0"/>
    <x v="2"/>
    <x v="2"/>
    <x v="0"/>
    <x v="4"/>
    <x v="3"/>
    <x v="4"/>
    <n v="120"/>
    <x v="27"/>
    <n v="91.78"/>
  </r>
  <r>
    <x v="12"/>
    <x v="2"/>
    <x v="4"/>
    <x v="0"/>
    <x v="9"/>
    <x v="6"/>
    <x v="9"/>
    <n v="400"/>
    <x v="62"/>
    <n v="529.37"/>
  </r>
  <r>
    <x v="22"/>
    <x v="3"/>
    <x v="0"/>
    <x v="3"/>
    <x v="4"/>
    <x v="3"/>
    <x v="8"/>
    <n v="120"/>
    <x v="63"/>
    <n v="24.96"/>
  </r>
  <r>
    <x v="7"/>
    <x v="1"/>
    <x v="4"/>
    <x v="0"/>
    <x v="6"/>
    <x v="5"/>
    <x v="1"/>
    <n v="150"/>
    <x v="27"/>
    <n v="133.84"/>
  </r>
  <r>
    <x v="1"/>
    <x v="0"/>
    <x v="4"/>
    <x v="3"/>
    <x v="4"/>
    <x v="3"/>
    <x v="9"/>
    <n v="120"/>
    <x v="50"/>
    <n v="97.23"/>
  </r>
  <r>
    <x v="7"/>
    <x v="3"/>
    <x v="3"/>
    <x v="4"/>
    <x v="8"/>
    <x v="3"/>
    <x v="7"/>
    <n v="50"/>
    <x v="19"/>
    <n v="119.15"/>
  </r>
  <r>
    <x v="24"/>
    <x v="2"/>
    <x v="2"/>
    <x v="0"/>
    <x v="9"/>
    <x v="6"/>
    <x v="6"/>
    <n v="400"/>
    <x v="64"/>
    <n v="639.78"/>
  </r>
  <r>
    <x v="23"/>
    <x v="3"/>
    <x v="0"/>
    <x v="2"/>
    <x v="8"/>
    <x v="3"/>
    <x v="1"/>
    <n v="50"/>
    <x v="14"/>
    <n v="47.66"/>
  </r>
  <r>
    <x v="4"/>
    <x v="0"/>
    <x v="0"/>
    <x v="2"/>
    <x v="0"/>
    <x v="0"/>
    <x v="1"/>
    <n v="250"/>
    <x v="18"/>
    <n v="110.86"/>
  </r>
  <r>
    <x v="22"/>
    <x v="3"/>
    <x v="1"/>
    <x v="4"/>
    <x v="9"/>
    <x v="6"/>
    <x v="9"/>
    <n v="400"/>
    <x v="62"/>
    <n v="490.72"/>
  </r>
  <r>
    <x v="17"/>
    <x v="2"/>
    <x v="3"/>
    <x v="3"/>
    <x v="9"/>
    <x v="6"/>
    <x v="6"/>
    <n v="400"/>
    <x v="64"/>
    <n v="790.2"/>
  </r>
  <r>
    <x v="12"/>
    <x v="1"/>
    <x v="0"/>
    <x v="1"/>
    <x v="5"/>
    <x v="4"/>
    <x v="3"/>
    <n v="80"/>
    <x v="50"/>
    <n v="149.36000000000001"/>
  </r>
  <r>
    <x v="23"/>
    <x v="2"/>
    <x v="1"/>
    <x v="2"/>
    <x v="0"/>
    <x v="0"/>
    <x v="9"/>
    <n v="250"/>
    <x v="32"/>
    <n v="305.18"/>
  </r>
  <r>
    <x v="15"/>
    <x v="1"/>
    <x v="3"/>
    <x v="1"/>
    <x v="1"/>
    <x v="1"/>
    <x v="7"/>
    <n v="700"/>
    <x v="12"/>
    <n v="1659.01"/>
  </r>
  <r>
    <x v="12"/>
    <x v="3"/>
    <x v="1"/>
    <x v="4"/>
    <x v="0"/>
    <x v="0"/>
    <x v="1"/>
    <n v="250"/>
    <x v="18"/>
    <n v="173.23"/>
  </r>
  <r>
    <x v="28"/>
    <x v="2"/>
    <x v="2"/>
    <x v="4"/>
    <x v="1"/>
    <x v="1"/>
    <x v="9"/>
    <n v="700"/>
    <x v="60"/>
    <n v="872.52"/>
  </r>
  <r>
    <x v="7"/>
    <x v="0"/>
    <x v="0"/>
    <x v="3"/>
    <x v="3"/>
    <x v="2"/>
    <x v="4"/>
    <n v="350"/>
    <x v="3"/>
    <n v="432.54"/>
  </r>
  <r>
    <x v="18"/>
    <x v="1"/>
    <x v="0"/>
    <x v="0"/>
    <x v="1"/>
    <x v="1"/>
    <x v="2"/>
    <n v="700"/>
    <x v="59"/>
    <n v="839"/>
  </r>
  <r>
    <x v="21"/>
    <x v="1"/>
    <x v="0"/>
    <x v="0"/>
    <x v="4"/>
    <x v="3"/>
    <x v="6"/>
    <n v="120"/>
    <x v="6"/>
    <n v="234.06"/>
  </r>
  <r>
    <x v="16"/>
    <x v="3"/>
    <x v="3"/>
    <x v="0"/>
    <x v="0"/>
    <x v="0"/>
    <x v="0"/>
    <n v="250"/>
    <x v="0"/>
    <n v="155.88999999999999"/>
  </r>
  <r>
    <x v="27"/>
    <x v="1"/>
    <x v="0"/>
    <x v="3"/>
    <x v="9"/>
    <x v="6"/>
    <x v="6"/>
    <n v="400"/>
    <x v="64"/>
    <n v="439.89"/>
  </r>
  <r>
    <x v="20"/>
    <x v="0"/>
    <x v="4"/>
    <x v="0"/>
    <x v="6"/>
    <x v="5"/>
    <x v="5"/>
    <n v="150"/>
    <x v="9"/>
    <n v="57.71"/>
  </r>
  <r>
    <x v="27"/>
    <x v="1"/>
    <x v="2"/>
    <x v="0"/>
    <x v="1"/>
    <x v="1"/>
    <x v="4"/>
    <n v="700"/>
    <x v="31"/>
    <n v="570.38"/>
  </r>
  <r>
    <x v="23"/>
    <x v="2"/>
    <x v="4"/>
    <x v="1"/>
    <x v="6"/>
    <x v="5"/>
    <x v="8"/>
    <n v="150"/>
    <x v="33"/>
    <n v="25.09"/>
  </r>
  <r>
    <x v="9"/>
    <x v="1"/>
    <x v="2"/>
    <x v="2"/>
    <x v="0"/>
    <x v="0"/>
    <x v="3"/>
    <n v="250"/>
    <x v="49"/>
    <n v="544.91"/>
  </r>
  <r>
    <x v="20"/>
    <x v="0"/>
    <x v="2"/>
    <x v="2"/>
    <x v="3"/>
    <x v="2"/>
    <x v="3"/>
    <n v="350"/>
    <x v="58"/>
    <n v="340.18"/>
  </r>
  <r>
    <x v="30"/>
    <x v="0"/>
    <x v="3"/>
    <x v="2"/>
    <x v="3"/>
    <x v="2"/>
    <x v="8"/>
    <n v="350"/>
    <x v="21"/>
    <n v="72.150000000000006"/>
  </r>
  <r>
    <x v="20"/>
    <x v="2"/>
    <x v="0"/>
    <x v="0"/>
    <x v="4"/>
    <x v="3"/>
    <x v="8"/>
    <n v="120"/>
    <x v="63"/>
    <n v="19.510000000000002"/>
  </r>
  <r>
    <x v="19"/>
    <x v="2"/>
    <x v="4"/>
    <x v="4"/>
    <x v="2"/>
    <x v="2"/>
    <x v="4"/>
    <n v="550"/>
    <x v="26"/>
    <n v="391.81"/>
  </r>
  <r>
    <x v="26"/>
    <x v="1"/>
    <x v="4"/>
    <x v="4"/>
    <x v="1"/>
    <x v="1"/>
    <x v="5"/>
    <n v="700"/>
    <x v="28"/>
    <n v="271.37"/>
  </r>
  <r>
    <x v="13"/>
    <x v="2"/>
    <x v="3"/>
    <x v="0"/>
    <x v="2"/>
    <x v="2"/>
    <x v="4"/>
    <n v="550"/>
    <x v="26"/>
    <n v="571.20000000000005"/>
  </r>
  <r>
    <x v="11"/>
    <x v="3"/>
    <x v="4"/>
    <x v="3"/>
    <x v="2"/>
    <x v="2"/>
    <x v="2"/>
    <n v="550"/>
    <x v="2"/>
    <n v="864.78"/>
  </r>
  <r>
    <x v="22"/>
    <x v="3"/>
    <x v="4"/>
    <x v="4"/>
    <x v="1"/>
    <x v="1"/>
    <x v="6"/>
    <n v="700"/>
    <x v="36"/>
    <n v="1311.82"/>
  </r>
  <r>
    <x v="27"/>
    <x v="1"/>
    <x v="4"/>
    <x v="2"/>
    <x v="7"/>
    <x v="0"/>
    <x v="3"/>
    <n v="900"/>
    <x v="34"/>
    <n v="1458.85"/>
  </r>
  <r>
    <x v="8"/>
    <x v="1"/>
    <x v="3"/>
    <x v="0"/>
    <x v="2"/>
    <x v="2"/>
    <x v="9"/>
    <n v="550"/>
    <x v="25"/>
    <n v="618.46"/>
  </r>
  <r>
    <x v="5"/>
    <x v="1"/>
    <x v="1"/>
    <x v="1"/>
    <x v="5"/>
    <x v="4"/>
    <x v="6"/>
    <n v="80"/>
    <x v="52"/>
    <n v="126.18"/>
  </r>
  <r>
    <x v="2"/>
    <x v="3"/>
    <x v="2"/>
    <x v="1"/>
    <x v="4"/>
    <x v="3"/>
    <x v="6"/>
    <n v="120"/>
    <x v="6"/>
    <n v="182.84"/>
  </r>
  <r>
    <x v="13"/>
    <x v="1"/>
    <x v="2"/>
    <x v="3"/>
    <x v="8"/>
    <x v="3"/>
    <x v="2"/>
    <n v="50"/>
    <x v="21"/>
    <n v="79.569999999999993"/>
  </r>
  <r>
    <x v="14"/>
    <x v="1"/>
    <x v="1"/>
    <x v="3"/>
    <x v="0"/>
    <x v="0"/>
    <x v="9"/>
    <n v="250"/>
    <x v="32"/>
    <n v="371.58"/>
  </r>
  <r>
    <x v="13"/>
    <x v="2"/>
    <x v="1"/>
    <x v="1"/>
    <x v="6"/>
    <x v="5"/>
    <x v="5"/>
    <n v="150"/>
    <x v="9"/>
    <n v="43"/>
  </r>
  <r>
    <x v="11"/>
    <x v="1"/>
    <x v="0"/>
    <x v="3"/>
    <x v="5"/>
    <x v="4"/>
    <x v="3"/>
    <n v="80"/>
    <x v="50"/>
    <n v="116.76"/>
  </r>
  <r>
    <x v="11"/>
    <x v="0"/>
    <x v="4"/>
    <x v="4"/>
    <x v="3"/>
    <x v="2"/>
    <x v="0"/>
    <n v="350"/>
    <x v="47"/>
    <n v="247.79"/>
  </r>
  <r>
    <x v="17"/>
    <x v="2"/>
    <x v="2"/>
    <x v="1"/>
    <x v="3"/>
    <x v="2"/>
    <x v="6"/>
    <n v="350"/>
    <x v="1"/>
    <n v="471.26"/>
  </r>
  <r>
    <x v="2"/>
    <x v="0"/>
    <x v="1"/>
    <x v="0"/>
    <x v="9"/>
    <x v="6"/>
    <x v="1"/>
    <n v="400"/>
    <x v="54"/>
    <n v="261.61"/>
  </r>
  <r>
    <x v="8"/>
    <x v="0"/>
    <x v="4"/>
    <x v="4"/>
    <x v="7"/>
    <x v="0"/>
    <x v="1"/>
    <n v="900"/>
    <x v="13"/>
    <n v="748.13"/>
  </r>
  <r>
    <x v="29"/>
    <x v="3"/>
    <x v="1"/>
    <x v="3"/>
    <x v="0"/>
    <x v="0"/>
    <x v="5"/>
    <n v="250"/>
    <x v="19"/>
    <n v="113.34"/>
  </r>
  <r>
    <x v="15"/>
    <x v="0"/>
    <x v="3"/>
    <x v="4"/>
    <x v="9"/>
    <x v="6"/>
    <x v="4"/>
    <n v="400"/>
    <x v="22"/>
    <n v="442.27"/>
  </r>
  <r>
    <x v="15"/>
    <x v="1"/>
    <x v="1"/>
    <x v="2"/>
    <x v="5"/>
    <x v="4"/>
    <x v="5"/>
    <n v="80"/>
    <x v="23"/>
    <n v="30.44"/>
  </r>
  <r>
    <x v="26"/>
    <x v="0"/>
    <x v="1"/>
    <x v="2"/>
    <x v="2"/>
    <x v="2"/>
    <x v="3"/>
    <n v="550"/>
    <x v="65"/>
    <n v="960.3"/>
  </r>
  <r>
    <x v="25"/>
    <x v="1"/>
    <x v="1"/>
    <x v="3"/>
    <x v="9"/>
    <x v="6"/>
    <x v="3"/>
    <n v="400"/>
    <x v="13"/>
    <n v="602.01"/>
  </r>
  <r>
    <x v="24"/>
    <x v="0"/>
    <x v="1"/>
    <x v="0"/>
    <x v="0"/>
    <x v="0"/>
    <x v="7"/>
    <n v="250"/>
    <x v="20"/>
    <n v="332.57"/>
  </r>
  <r>
    <x v="30"/>
    <x v="3"/>
    <x v="2"/>
    <x v="0"/>
    <x v="8"/>
    <x v="3"/>
    <x v="3"/>
    <n v="50"/>
    <x v="10"/>
    <n v="108.22"/>
  </r>
  <r>
    <x v="30"/>
    <x v="0"/>
    <x v="1"/>
    <x v="0"/>
    <x v="7"/>
    <x v="0"/>
    <x v="5"/>
    <n v="900"/>
    <x v="39"/>
    <n v="326.77999999999997"/>
  </r>
  <r>
    <x v="10"/>
    <x v="1"/>
    <x v="4"/>
    <x v="3"/>
    <x v="2"/>
    <x v="2"/>
    <x v="6"/>
    <n v="550"/>
    <x v="8"/>
    <n v="743.85"/>
  </r>
  <r>
    <x v="14"/>
    <x v="0"/>
    <x v="0"/>
    <x v="0"/>
    <x v="1"/>
    <x v="1"/>
    <x v="3"/>
    <n v="700"/>
    <x v="4"/>
    <n v="1503.51"/>
  </r>
  <r>
    <x v="11"/>
    <x v="1"/>
    <x v="0"/>
    <x v="0"/>
    <x v="6"/>
    <x v="5"/>
    <x v="3"/>
    <n v="150"/>
    <x v="57"/>
    <n v="227.3"/>
  </r>
  <r>
    <x v="14"/>
    <x v="1"/>
    <x v="1"/>
    <x v="2"/>
    <x v="2"/>
    <x v="2"/>
    <x v="9"/>
    <n v="550"/>
    <x v="25"/>
    <n v="343.73"/>
  </r>
  <r>
    <x v="26"/>
    <x v="1"/>
    <x v="0"/>
    <x v="1"/>
    <x v="1"/>
    <x v="1"/>
    <x v="9"/>
    <n v="700"/>
    <x v="60"/>
    <n v="751.35"/>
  </r>
  <r>
    <x v="30"/>
    <x v="2"/>
    <x v="3"/>
    <x v="2"/>
    <x v="3"/>
    <x v="2"/>
    <x v="8"/>
    <n v="350"/>
    <x v="21"/>
    <n v="49.34"/>
  </r>
  <r>
    <x v="9"/>
    <x v="3"/>
    <x v="4"/>
    <x v="0"/>
    <x v="7"/>
    <x v="0"/>
    <x v="6"/>
    <n v="900"/>
    <x v="46"/>
    <n v="751"/>
  </r>
  <r>
    <x v="28"/>
    <x v="1"/>
    <x v="0"/>
    <x v="2"/>
    <x v="8"/>
    <x v="3"/>
    <x v="7"/>
    <n v="50"/>
    <x v="19"/>
    <n v="116.6"/>
  </r>
  <r>
    <x v="13"/>
    <x v="3"/>
    <x v="3"/>
    <x v="3"/>
    <x v="3"/>
    <x v="2"/>
    <x v="8"/>
    <n v="350"/>
    <x v="21"/>
    <n v="53.64"/>
  </r>
  <r>
    <x v="27"/>
    <x v="2"/>
    <x v="3"/>
    <x v="0"/>
    <x v="5"/>
    <x v="4"/>
    <x v="6"/>
    <n v="80"/>
    <x v="52"/>
    <n v="156.63"/>
  </r>
  <r>
    <x v="10"/>
    <x v="3"/>
    <x v="0"/>
    <x v="3"/>
    <x v="2"/>
    <x v="2"/>
    <x v="1"/>
    <n v="550"/>
    <x v="29"/>
    <n v="391.88"/>
  </r>
  <r>
    <x v="23"/>
    <x v="1"/>
    <x v="0"/>
    <x v="0"/>
    <x v="8"/>
    <x v="3"/>
    <x v="3"/>
    <n v="50"/>
    <x v="10"/>
    <n v="51.05"/>
  </r>
  <r>
    <x v="3"/>
    <x v="2"/>
    <x v="2"/>
    <x v="2"/>
    <x v="3"/>
    <x v="2"/>
    <x v="3"/>
    <n v="350"/>
    <x v="58"/>
    <n v="668.99"/>
  </r>
  <r>
    <x v="27"/>
    <x v="2"/>
    <x v="4"/>
    <x v="1"/>
    <x v="6"/>
    <x v="5"/>
    <x v="6"/>
    <n v="150"/>
    <x v="40"/>
    <n v="252.63"/>
  </r>
  <r>
    <x v="17"/>
    <x v="3"/>
    <x v="3"/>
    <x v="0"/>
    <x v="9"/>
    <x v="6"/>
    <x v="3"/>
    <n v="400"/>
    <x v="13"/>
    <n v="818.02"/>
  </r>
  <r>
    <x v="27"/>
    <x v="1"/>
    <x v="4"/>
    <x v="3"/>
    <x v="9"/>
    <x v="6"/>
    <x v="4"/>
    <n v="400"/>
    <x v="22"/>
    <n v="395.69"/>
  </r>
  <r>
    <x v="8"/>
    <x v="2"/>
    <x v="3"/>
    <x v="2"/>
    <x v="4"/>
    <x v="3"/>
    <x v="3"/>
    <n v="120"/>
    <x v="53"/>
    <n v="217.8"/>
  </r>
  <r>
    <x v="8"/>
    <x v="3"/>
    <x v="3"/>
    <x v="1"/>
    <x v="9"/>
    <x v="6"/>
    <x v="3"/>
    <n v="400"/>
    <x v="13"/>
    <n v="644.66"/>
  </r>
  <r>
    <x v="19"/>
    <x v="1"/>
    <x v="0"/>
    <x v="0"/>
    <x v="0"/>
    <x v="0"/>
    <x v="3"/>
    <n v="250"/>
    <x v="49"/>
    <n v="542.32000000000005"/>
  </r>
  <r>
    <x v="24"/>
    <x v="1"/>
    <x v="1"/>
    <x v="0"/>
    <x v="1"/>
    <x v="1"/>
    <x v="8"/>
    <n v="700"/>
    <x v="30"/>
    <n v="135.93"/>
  </r>
  <r>
    <x v="19"/>
    <x v="1"/>
    <x v="3"/>
    <x v="1"/>
    <x v="9"/>
    <x v="6"/>
    <x v="9"/>
    <n v="400"/>
    <x v="62"/>
    <n v="296"/>
  </r>
  <r>
    <x v="28"/>
    <x v="0"/>
    <x v="0"/>
    <x v="2"/>
    <x v="0"/>
    <x v="0"/>
    <x v="6"/>
    <n v="250"/>
    <x v="22"/>
    <n v="315.77999999999997"/>
  </r>
  <r>
    <x v="18"/>
    <x v="3"/>
    <x v="1"/>
    <x v="4"/>
    <x v="2"/>
    <x v="2"/>
    <x v="8"/>
    <n v="550"/>
    <x v="61"/>
    <n v="84.96"/>
  </r>
  <r>
    <x v="16"/>
    <x v="1"/>
    <x v="4"/>
    <x v="1"/>
    <x v="0"/>
    <x v="0"/>
    <x v="2"/>
    <n v="250"/>
    <x v="3"/>
    <n v="331.03"/>
  </r>
  <r>
    <x v="18"/>
    <x v="2"/>
    <x v="3"/>
    <x v="1"/>
    <x v="7"/>
    <x v="0"/>
    <x v="6"/>
    <n v="900"/>
    <x v="46"/>
    <n v="870.67"/>
  </r>
  <r>
    <x v="23"/>
    <x v="0"/>
    <x v="3"/>
    <x v="0"/>
    <x v="5"/>
    <x v="4"/>
    <x v="4"/>
    <n v="80"/>
    <x v="7"/>
    <n v="51.04"/>
  </r>
  <r>
    <x v="1"/>
    <x v="1"/>
    <x v="0"/>
    <x v="0"/>
    <x v="6"/>
    <x v="5"/>
    <x v="3"/>
    <n v="150"/>
    <x v="57"/>
    <n v="301.49"/>
  </r>
  <r>
    <x v="1"/>
    <x v="0"/>
    <x v="1"/>
    <x v="2"/>
    <x v="6"/>
    <x v="5"/>
    <x v="4"/>
    <n v="150"/>
    <x v="0"/>
    <n v="81.69"/>
  </r>
  <r>
    <x v="16"/>
    <x v="2"/>
    <x v="2"/>
    <x v="2"/>
    <x v="4"/>
    <x v="3"/>
    <x v="5"/>
    <n v="120"/>
    <x v="5"/>
    <n v="27.63"/>
  </r>
  <r>
    <x v="19"/>
    <x v="0"/>
    <x v="3"/>
    <x v="1"/>
    <x v="2"/>
    <x v="2"/>
    <x v="2"/>
    <n v="550"/>
    <x v="2"/>
    <n v="839.42"/>
  </r>
  <r>
    <x v="20"/>
    <x v="1"/>
    <x v="3"/>
    <x v="2"/>
    <x v="1"/>
    <x v="1"/>
    <x v="2"/>
    <n v="700"/>
    <x v="59"/>
    <n v="554.92999999999995"/>
  </r>
  <r>
    <x v="17"/>
    <x v="1"/>
    <x v="4"/>
    <x v="1"/>
    <x v="5"/>
    <x v="4"/>
    <x v="2"/>
    <n v="80"/>
    <x v="37"/>
    <n v="111.68"/>
  </r>
  <r>
    <x v="26"/>
    <x v="2"/>
    <x v="1"/>
    <x v="1"/>
    <x v="6"/>
    <x v="5"/>
    <x v="0"/>
    <n v="150"/>
    <x v="10"/>
    <n v="81.31"/>
  </r>
  <r>
    <x v="10"/>
    <x v="2"/>
    <x v="2"/>
    <x v="3"/>
    <x v="5"/>
    <x v="4"/>
    <x v="9"/>
    <n v="80"/>
    <x v="15"/>
    <n v="66.97"/>
  </r>
  <r>
    <x v="24"/>
    <x v="2"/>
    <x v="4"/>
    <x v="0"/>
    <x v="5"/>
    <x v="4"/>
    <x v="2"/>
    <n v="80"/>
    <x v="37"/>
    <n v="78.95"/>
  </r>
  <r>
    <x v="20"/>
    <x v="0"/>
    <x v="0"/>
    <x v="2"/>
    <x v="9"/>
    <x v="6"/>
    <x v="8"/>
    <n v="400"/>
    <x v="7"/>
    <n v="50.18"/>
  </r>
  <r>
    <x v="16"/>
    <x v="1"/>
    <x v="0"/>
    <x v="2"/>
    <x v="3"/>
    <x v="2"/>
    <x v="8"/>
    <n v="350"/>
    <x v="21"/>
    <n v="67.63"/>
  </r>
  <r>
    <x v="5"/>
    <x v="2"/>
    <x v="4"/>
    <x v="4"/>
    <x v="4"/>
    <x v="3"/>
    <x v="8"/>
    <n v="120"/>
    <x v="63"/>
    <n v="16.64"/>
  </r>
  <r>
    <x v="28"/>
    <x v="1"/>
    <x v="4"/>
    <x v="0"/>
    <x v="5"/>
    <x v="4"/>
    <x v="4"/>
    <n v="80"/>
    <x v="7"/>
    <n v="91.9"/>
  </r>
  <r>
    <x v="8"/>
    <x v="1"/>
    <x v="4"/>
    <x v="0"/>
    <x v="4"/>
    <x v="3"/>
    <x v="0"/>
    <n v="120"/>
    <x v="66"/>
    <n v="42.49"/>
  </r>
  <r>
    <x v="30"/>
    <x v="2"/>
    <x v="3"/>
    <x v="1"/>
    <x v="0"/>
    <x v="0"/>
    <x v="3"/>
    <n v="250"/>
    <x v="49"/>
    <n v="416.73"/>
  </r>
  <r>
    <x v="13"/>
    <x v="0"/>
    <x v="2"/>
    <x v="4"/>
    <x v="1"/>
    <x v="1"/>
    <x v="0"/>
    <n v="700"/>
    <x v="17"/>
    <n v="291.64999999999998"/>
  </r>
  <r>
    <x v="16"/>
    <x v="0"/>
    <x v="2"/>
    <x v="2"/>
    <x v="2"/>
    <x v="2"/>
    <x v="3"/>
    <n v="550"/>
    <x v="65"/>
    <n v="1118.6099999999999"/>
  </r>
  <r>
    <x v="15"/>
    <x v="0"/>
    <x v="4"/>
    <x v="3"/>
    <x v="2"/>
    <x v="2"/>
    <x v="6"/>
    <n v="550"/>
    <x v="8"/>
    <n v="674.49"/>
  </r>
  <r>
    <x v="4"/>
    <x v="1"/>
    <x v="4"/>
    <x v="2"/>
    <x v="3"/>
    <x v="2"/>
    <x v="7"/>
    <n v="350"/>
    <x v="31"/>
    <n v="761.33"/>
  </r>
  <r>
    <x v="27"/>
    <x v="0"/>
    <x v="4"/>
    <x v="2"/>
    <x v="8"/>
    <x v="3"/>
    <x v="7"/>
    <n v="50"/>
    <x v="19"/>
    <n v="75.28"/>
  </r>
  <r>
    <x v="4"/>
    <x v="0"/>
    <x v="1"/>
    <x v="2"/>
    <x v="4"/>
    <x v="3"/>
    <x v="3"/>
    <n v="120"/>
    <x v="53"/>
    <n v="265.94"/>
  </r>
  <r>
    <x v="17"/>
    <x v="3"/>
    <x v="4"/>
    <x v="4"/>
    <x v="4"/>
    <x v="3"/>
    <x v="9"/>
    <n v="120"/>
    <x v="50"/>
    <n v="88.72"/>
  </r>
  <r>
    <x v="8"/>
    <x v="3"/>
    <x v="0"/>
    <x v="4"/>
    <x v="4"/>
    <x v="3"/>
    <x v="6"/>
    <n v="120"/>
    <x v="6"/>
    <n v="119.4"/>
  </r>
  <r>
    <x v="24"/>
    <x v="1"/>
    <x v="4"/>
    <x v="1"/>
    <x v="4"/>
    <x v="3"/>
    <x v="0"/>
    <n v="120"/>
    <x v="66"/>
    <n v="81.95"/>
  </r>
  <r>
    <x v="25"/>
    <x v="0"/>
    <x v="4"/>
    <x v="1"/>
    <x v="3"/>
    <x v="2"/>
    <x v="3"/>
    <n v="350"/>
    <x v="58"/>
    <n v="669.4"/>
  </r>
  <r>
    <x v="3"/>
    <x v="1"/>
    <x v="2"/>
    <x v="0"/>
    <x v="9"/>
    <x v="6"/>
    <x v="4"/>
    <n v="400"/>
    <x v="22"/>
    <n v="236.32"/>
  </r>
  <r>
    <x v="20"/>
    <x v="2"/>
    <x v="0"/>
    <x v="1"/>
    <x v="2"/>
    <x v="2"/>
    <x v="0"/>
    <n v="550"/>
    <x v="67"/>
    <n v="210.89"/>
  </r>
  <r>
    <x v="11"/>
    <x v="0"/>
    <x v="1"/>
    <x v="0"/>
    <x v="9"/>
    <x v="6"/>
    <x v="2"/>
    <n v="400"/>
    <x v="1"/>
    <n v="616.63"/>
  </r>
  <r>
    <x v="21"/>
    <x v="1"/>
    <x v="2"/>
    <x v="1"/>
    <x v="6"/>
    <x v="5"/>
    <x v="3"/>
    <n v="150"/>
    <x v="57"/>
    <n v="158.69999999999999"/>
  </r>
  <r>
    <x v="13"/>
    <x v="3"/>
    <x v="1"/>
    <x v="2"/>
    <x v="3"/>
    <x v="2"/>
    <x v="4"/>
    <n v="350"/>
    <x v="3"/>
    <n v="217.02"/>
  </r>
  <r>
    <x v="20"/>
    <x v="0"/>
    <x v="1"/>
    <x v="0"/>
    <x v="5"/>
    <x v="4"/>
    <x v="3"/>
    <n v="80"/>
    <x v="50"/>
    <n v="101.23"/>
  </r>
  <r>
    <x v="9"/>
    <x v="3"/>
    <x v="1"/>
    <x v="0"/>
    <x v="8"/>
    <x v="3"/>
    <x v="0"/>
    <n v="50"/>
    <x v="33"/>
    <n v="24.53"/>
  </r>
  <r>
    <x v="20"/>
    <x v="2"/>
    <x v="0"/>
    <x v="3"/>
    <x v="1"/>
    <x v="1"/>
    <x v="9"/>
    <n v="700"/>
    <x v="60"/>
    <n v="937.86"/>
  </r>
  <r>
    <x v="6"/>
    <x v="1"/>
    <x v="3"/>
    <x v="4"/>
    <x v="6"/>
    <x v="5"/>
    <x v="3"/>
    <n v="150"/>
    <x v="57"/>
    <n v="166.83"/>
  </r>
  <r>
    <x v="26"/>
    <x v="1"/>
    <x v="0"/>
    <x v="1"/>
    <x v="3"/>
    <x v="2"/>
    <x v="3"/>
    <n v="350"/>
    <x v="58"/>
    <n v="479.95"/>
  </r>
  <r>
    <x v="9"/>
    <x v="0"/>
    <x v="0"/>
    <x v="1"/>
    <x v="3"/>
    <x v="2"/>
    <x v="0"/>
    <n v="350"/>
    <x v="47"/>
    <n v="116.11"/>
  </r>
  <r>
    <x v="25"/>
    <x v="0"/>
    <x v="0"/>
    <x v="2"/>
    <x v="3"/>
    <x v="2"/>
    <x v="6"/>
    <n v="350"/>
    <x v="1"/>
    <n v="589.89"/>
  </r>
  <r>
    <x v="3"/>
    <x v="3"/>
    <x v="3"/>
    <x v="1"/>
    <x v="9"/>
    <x v="6"/>
    <x v="2"/>
    <n v="400"/>
    <x v="1"/>
    <n v="385.36"/>
  </r>
  <r>
    <x v="17"/>
    <x v="0"/>
    <x v="0"/>
    <x v="2"/>
    <x v="9"/>
    <x v="6"/>
    <x v="0"/>
    <n v="400"/>
    <x v="40"/>
    <n v="250.44"/>
  </r>
  <r>
    <x v="15"/>
    <x v="0"/>
    <x v="1"/>
    <x v="4"/>
    <x v="6"/>
    <x v="5"/>
    <x v="2"/>
    <n v="150"/>
    <x v="47"/>
    <n v="261.51"/>
  </r>
  <r>
    <x v="28"/>
    <x v="2"/>
    <x v="2"/>
    <x v="3"/>
    <x v="8"/>
    <x v="3"/>
    <x v="3"/>
    <n v="50"/>
    <x v="10"/>
    <n v="100.74"/>
  </r>
  <r>
    <x v="29"/>
    <x v="1"/>
    <x v="1"/>
    <x v="2"/>
    <x v="9"/>
    <x v="6"/>
    <x v="8"/>
    <n v="400"/>
    <x v="7"/>
    <n v="63.8"/>
  </r>
  <r>
    <x v="15"/>
    <x v="1"/>
    <x v="4"/>
    <x v="1"/>
    <x v="4"/>
    <x v="3"/>
    <x v="9"/>
    <n v="120"/>
    <x v="50"/>
    <n v="86.7"/>
  </r>
  <r>
    <x v="2"/>
    <x v="3"/>
    <x v="2"/>
    <x v="4"/>
    <x v="7"/>
    <x v="0"/>
    <x v="7"/>
    <n v="900"/>
    <x v="56"/>
    <n v="1149.3599999999999"/>
  </r>
  <r>
    <x v="13"/>
    <x v="0"/>
    <x v="4"/>
    <x v="4"/>
    <x v="2"/>
    <x v="2"/>
    <x v="3"/>
    <n v="550"/>
    <x v="65"/>
    <n v="648.15"/>
  </r>
  <r>
    <x v="27"/>
    <x v="3"/>
    <x v="2"/>
    <x v="0"/>
    <x v="2"/>
    <x v="2"/>
    <x v="5"/>
    <n v="550"/>
    <x v="16"/>
    <n v="177.21"/>
  </r>
  <r>
    <x v="27"/>
    <x v="1"/>
    <x v="1"/>
    <x v="0"/>
    <x v="7"/>
    <x v="0"/>
    <x v="4"/>
    <n v="900"/>
    <x v="55"/>
    <n v="477.16"/>
  </r>
  <r>
    <x v="19"/>
    <x v="3"/>
    <x v="0"/>
    <x v="4"/>
    <x v="1"/>
    <x v="1"/>
    <x v="8"/>
    <n v="700"/>
    <x v="30"/>
    <n v="171.47"/>
  </r>
  <r>
    <x v="20"/>
    <x v="3"/>
    <x v="2"/>
    <x v="4"/>
    <x v="7"/>
    <x v="0"/>
    <x v="6"/>
    <n v="900"/>
    <x v="46"/>
    <n v="1246.03"/>
  </r>
  <r>
    <x v="3"/>
    <x v="3"/>
    <x v="1"/>
    <x v="4"/>
    <x v="6"/>
    <x v="5"/>
    <x v="5"/>
    <n v="150"/>
    <x v="9"/>
    <n v="72.260000000000005"/>
  </r>
  <r>
    <x v="6"/>
    <x v="0"/>
    <x v="3"/>
    <x v="4"/>
    <x v="0"/>
    <x v="0"/>
    <x v="0"/>
    <n v="250"/>
    <x v="0"/>
    <n v="105.11"/>
  </r>
  <r>
    <x v="30"/>
    <x v="3"/>
    <x v="2"/>
    <x v="3"/>
    <x v="7"/>
    <x v="0"/>
    <x v="9"/>
    <n v="900"/>
    <x v="44"/>
    <n v="913.42"/>
  </r>
  <r>
    <x v="0"/>
    <x v="1"/>
    <x v="1"/>
    <x v="0"/>
    <x v="3"/>
    <x v="2"/>
    <x v="7"/>
    <n v="350"/>
    <x v="31"/>
    <n v="780.85"/>
  </r>
  <r>
    <x v="21"/>
    <x v="3"/>
    <x v="1"/>
    <x v="3"/>
    <x v="2"/>
    <x v="2"/>
    <x v="0"/>
    <n v="550"/>
    <x v="67"/>
    <n v="309.99"/>
  </r>
  <r>
    <x v="18"/>
    <x v="1"/>
    <x v="4"/>
    <x v="1"/>
    <x v="9"/>
    <x v="6"/>
    <x v="3"/>
    <n v="400"/>
    <x v="13"/>
    <n v="587.59"/>
  </r>
  <r>
    <x v="5"/>
    <x v="0"/>
    <x v="1"/>
    <x v="1"/>
    <x v="9"/>
    <x v="6"/>
    <x v="0"/>
    <n v="400"/>
    <x v="40"/>
    <n v="174.82"/>
  </r>
  <r>
    <x v="4"/>
    <x v="0"/>
    <x v="1"/>
    <x v="1"/>
    <x v="6"/>
    <x v="5"/>
    <x v="5"/>
    <n v="150"/>
    <x v="9"/>
    <n v="43.16"/>
  </r>
  <r>
    <x v="22"/>
    <x v="3"/>
    <x v="1"/>
    <x v="0"/>
    <x v="3"/>
    <x v="2"/>
    <x v="3"/>
    <n v="350"/>
    <x v="58"/>
    <n v="667.11"/>
  </r>
  <r>
    <x v="18"/>
    <x v="1"/>
    <x v="0"/>
    <x v="3"/>
    <x v="5"/>
    <x v="4"/>
    <x v="8"/>
    <n v="80"/>
    <x v="42"/>
    <n v="9.7100000000000009"/>
  </r>
  <r>
    <x v="12"/>
    <x v="3"/>
    <x v="4"/>
    <x v="3"/>
    <x v="5"/>
    <x v="4"/>
    <x v="4"/>
    <n v="80"/>
    <x v="7"/>
    <n v="58.4"/>
  </r>
  <r>
    <x v="15"/>
    <x v="3"/>
    <x v="2"/>
    <x v="3"/>
    <x v="2"/>
    <x v="2"/>
    <x v="6"/>
    <n v="550"/>
    <x v="8"/>
    <n v="570.66999999999996"/>
  </r>
  <r>
    <x v="29"/>
    <x v="2"/>
    <x v="2"/>
    <x v="1"/>
    <x v="6"/>
    <x v="5"/>
    <x v="1"/>
    <n v="150"/>
    <x v="27"/>
    <n v="127.7"/>
  </r>
  <r>
    <x v="10"/>
    <x v="0"/>
    <x v="0"/>
    <x v="1"/>
    <x v="3"/>
    <x v="2"/>
    <x v="1"/>
    <n v="350"/>
    <x v="28"/>
    <n v="347.41"/>
  </r>
  <r>
    <x v="20"/>
    <x v="0"/>
    <x v="0"/>
    <x v="3"/>
    <x v="9"/>
    <x v="6"/>
    <x v="7"/>
    <n v="400"/>
    <x v="35"/>
    <n v="888.41"/>
  </r>
  <r>
    <x v="12"/>
    <x v="3"/>
    <x v="3"/>
    <x v="0"/>
    <x v="8"/>
    <x v="3"/>
    <x v="7"/>
    <n v="50"/>
    <x v="19"/>
    <n v="84.73"/>
  </r>
  <r>
    <x v="30"/>
    <x v="3"/>
    <x v="3"/>
    <x v="2"/>
    <x v="4"/>
    <x v="3"/>
    <x v="0"/>
    <n v="120"/>
    <x v="66"/>
    <n v="61.18"/>
  </r>
  <r>
    <x v="13"/>
    <x v="2"/>
    <x v="2"/>
    <x v="0"/>
    <x v="0"/>
    <x v="0"/>
    <x v="9"/>
    <n v="250"/>
    <x v="32"/>
    <n v="317.23"/>
  </r>
  <r>
    <x v="24"/>
    <x v="2"/>
    <x v="2"/>
    <x v="1"/>
    <x v="7"/>
    <x v="0"/>
    <x v="6"/>
    <n v="900"/>
    <x v="46"/>
    <n v="1692.79"/>
  </r>
  <r>
    <x v="11"/>
    <x v="2"/>
    <x v="0"/>
    <x v="1"/>
    <x v="1"/>
    <x v="1"/>
    <x v="8"/>
    <n v="700"/>
    <x v="30"/>
    <n v="86.94"/>
  </r>
  <r>
    <x v="23"/>
    <x v="2"/>
    <x v="0"/>
    <x v="4"/>
    <x v="0"/>
    <x v="0"/>
    <x v="6"/>
    <n v="250"/>
    <x v="22"/>
    <n v="466.13"/>
  </r>
  <r>
    <x v="2"/>
    <x v="1"/>
    <x v="1"/>
    <x v="0"/>
    <x v="8"/>
    <x v="3"/>
    <x v="3"/>
    <n v="50"/>
    <x v="10"/>
    <n v="99.87"/>
  </r>
  <r>
    <x v="17"/>
    <x v="0"/>
    <x v="1"/>
    <x v="0"/>
    <x v="1"/>
    <x v="1"/>
    <x v="5"/>
    <n v="700"/>
    <x v="28"/>
    <n v="168.31"/>
  </r>
  <r>
    <x v="25"/>
    <x v="1"/>
    <x v="1"/>
    <x v="1"/>
    <x v="8"/>
    <x v="3"/>
    <x v="3"/>
    <n v="50"/>
    <x v="10"/>
    <n v="112.4"/>
  </r>
  <r>
    <x v="23"/>
    <x v="3"/>
    <x v="0"/>
    <x v="0"/>
    <x v="6"/>
    <x v="5"/>
    <x v="1"/>
    <n v="150"/>
    <x v="27"/>
    <n v="70.180000000000007"/>
  </r>
  <r>
    <x v="19"/>
    <x v="2"/>
    <x v="2"/>
    <x v="1"/>
    <x v="7"/>
    <x v="0"/>
    <x v="9"/>
    <n v="900"/>
    <x v="44"/>
    <n v="806.64"/>
  </r>
  <r>
    <x v="18"/>
    <x v="1"/>
    <x v="1"/>
    <x v="1"/>
    <x v="7"/>
    <x v="0"/>
    <x v="9"/>
    <n v="900"/>
    <x v="44"/>
    <n v="1158.28"/>
  </r>
  <r>
    <x v="15"/>
    <x v="2"/>
    <x v="0"/>
    <x v="1"/>
    <x v="3"/>
    <x v="2"/>
    <x v="4"/>
    <n v="350"/>
    <x v="3"/>
    <n v="185.59"/>
  </r>
  <r>
    <x v="23"/>
    <x v="0"/>
    <x v="3"/>
    <x v="3"/>
    <x v="0"/>
    <x v="0"/>
    <x v="2"/>
    <n v="250"/>
    <x v="3"/>
    <n v="260.97000000000003"/>
  </r>
  <r>
    <x v="21"/>
    <x v="3"/>
    <x v="1"/>
    <x v="2"/>
    <x v="4"/>
    <x v="3"/>
    <x v="1"/>
    <n v="120"/>
    <x v="15"/>
    <n v="71.989999999999995"/>
  </r>
  <r>
    <x v="30"/>
    <x v="1"/>
    <x v="1"/>
    <x v="0"/>
    <x v="3"/>
    <x v="2"/>
    <x v="3"/>
    <n v="350"/>
    <x v="58"/>
    <n v="677.48"/>
  </r>
  <r>
    <x v="5"/>
    <x v="1"/>
    <x v="4"/>
    <x v="4"/>
    <x v="4"/>
    <x v="3"/>
    <x v="3"/>
    <n v="120"/>
    <x v="53"/>
    <n v="172.47"/>
  </r>
  <r>
    <x v="17"/>
    <x v="0"/>
    <x v="2"/>
    <x v="4"/>
    <x v="8"/>
    <x v="3"/>
    <x v="9"/>
    <n v="50"/>
    <x v="9"/>
    <n v="52.83"/>
  </r>
  <r>
    <x v="10"/>
    <x v="3"/>
    <x v="1"/>
    <x v="2"/>
    <x v="4"/>
    <x v="3"/>
    <x v="7"/>
    <n v="120"/>
    <x v="40"/>
    <n v="228.29"/>
  </r>
  <r>
    <x v="29"/>
    <x v="1"/>
    <x v="2"/>
    <x v="3"/>
    <x v="6"/>
    <x v="5"/>
    <x v="3"/>
    <n v="150"/>
    <x v="57"/>
    <n v="265.72000000000003"/>
  </r>
  <r>
    <x v="21"/>
    <x v="3"/>
    <x v="3"/>
    <x v="4"/>
    <x v="4"/>
    <x v="3"/>
    <x v="5"/>
    <n v="120"/>
    <x v="5"/>
    <n v="56.69"/>
  </r>
  <r>
    <x v="7"/>
    <x v="0"/>
    <x v="2"/>
    <x v="1"/>
    <x v="0"/>
    <x v="0"/>
    <x v="1"/>
    <n v="250"/>
    <x v="18"/>
    <n v="126.93"/>
  </r>
  <r>
    <x v="2"/>
    <x v="2"/>
    <x v="0"/>
    <x v="1"/>
    <x v="0"/>
    <x v="0"/>
    <x v="3"/>
    <n v="250"/>
    <x v="49"/>
    <n v="448.58"/>
  </r>
  <r>
    <x v="6"/>
    <x v="0"/>
    <x v="0"/>
    <x v="0"/>
    <x v="4"/>
    <x v="3"/>
    <x v="2"/>
    <n v="120"/>
    <x v="68"/>
    <n v="135.87"/>
  </r>
  <r>
    <x v="16"/>
    <x v="0"/>
    <x v="4"/>
    <x v="1"/>
    <x v="3"/>
    <x v="2"/>
    <x v="9"/>
    <n v="350"/>
    <x v="17"/>
    <n v="380.39"/>
  </r>
  <r>
    <x v="22"/>
    <x v="0"/>
    <x v="3"/>
    <x v="0"/>
    <x v="4"/>
    <x v="3"/>
    <x v="0"/>
    <n v="120"/>
    <x v="66"/>
    <n v="86.07"/>
  </r>
  <r>
    <x v="14"/>
    <x v="1"/>
    <x v="3"/>
    <x v="3"/>
    <x v="1"/>
    <x v="1"/>
    <x v="5"/>
    <n v="700"/>
    <x v="28"/>
    <n v="239.86"/>
  </r>
  <r>
    <x v="18"/>
    <x v="2"/>
    <x v="3"/>
    <x v="4"/>
    <x v="9"/>
    <x v="6"/>
    <x v="9"/>
    <n v="400"/>
    <x v="62"/>
    <n v="368.27"/>
  </r>
  <r>
    <x v="22"/>
    <x v="3"/>
    <x v="0"/>
    <x v="0"/>
    <x v="0"/>
    <x v="0"/>
    <x v="5"/>
    <n v="250"/>
    <x v="19"/>
    <n v="117.74"/>
  </r>
  <r>
    <x v="27"/>
    <x v="1"/>
    <x v="4"/>
    <x v="0"/>
    <x v="8"/>
    <x v="3"/>
    <x v="3"/>
    <n v="50"/>
    <x v="10"/>
    <n v="105.2"/>
  </r>
  <r>
    <x v="20"/>
    <x v="1"/>
    <x v="2"/>
    <x v="1"/>
    <x v="5"/>
    <x v="4"/>
    <x v="4"/>
    <n v="80"/>
    <x v="7"/>
    <n v="68.91"/>
  </r>
  <r>
    <x v="12"/>
    <x v="1"/>
    <x v="2"/>
    <x v="1"/>
    <x v="3"/>
    <x v="2"/>
    <x v="1"/>
    <n v="350"/>
    <x v="28"/>
    <n v="142.63999999999999"/>
  </r>
  <r>
    <x v="14"/>
    <x v="0"/>
    <x v="0"/>
    <x v="4"/>
    <x v="5"/>
    <x v="4"/>
    <x v="8"/>
    <n v="80"/>
    <x v="42"/>
    <n v="15.38"/>
  </r>
  <r>
    <x v="0"/>
    <x v="1"/>
    <x v="1"/>
    <x v="3"/>
    <x v="0"/>
    <x v="0"/>
    <x v="0"/>
    <n v="250"/>
    <x v="0"/>
    <n v="137.16999999999999"/>
  </r>
  <r>
    <x v="26"/>
    <x v="3"/>
    <x v="0"/>
    <x v="4"/>
    <x v="2"/>
    <x v="2"/>
    <x v="2"/>
    <n v="550"/>
    <x v="2"/>
    <n v="919.25"/>
  </r>
  <r>
    <x v="21"/>
    <x v="0"/>
    <x v="0"/>
    <x v="1"/>
    <x v="7"/>
    <x v="0"/>
    <x v="4"/>
    <n v="900"/>
    <x v="55"/>
    <n v="585.07000000000005"/>
  </r>
  <r>
    <x v="30"/>
    <x v="3"/>
    <x v="1"/>
    <x v="2"/>
    <x v="1"/>
    <x v="1"/>
    <x v="3"/>
    <n v="700"/>
    <x v="4"/>
    <n v="1190.81"/>
  </r>
  <r>
    <x v="28"/>
    <x v="2"/>
    <x v="2"/>
    <x v="0"/>
    <x v="9"/>
    <x v="6"/>
    <x v="2"/>
    <n v="400"/>
    <x v="1"/>
    <n v="296.27999999999997"/>
  </r>
  <r>
    <x v="15"/>
    <x v="2"/>
    <x v="2"/>
    <x v="4"/>
    <x v="3"/>
    <x v="2"/>
    <x v="3"/>
    <n v="350"/>
    <x v="58"/>
    <n v="423.37"/>
  </r>
  <r>
    <x v="30"/>
    <x v="1"/>
    <x v="3"/>
    <x v="2"/>
    <x v="5"/>
    <x v="4"/>
    <x v="7"/>
    <n v="80"/>
    <x v="38"/>
    <n v="112.19"/>
  </r>
  <r>
    <x v="9"/>
    <x v="0"/>
    <x v="1"/>
    <x v="1"/>
    <x v="0"/>
    <x v="0"/>
    <x v="8"/>
    <n v="250"/>
    <x v="24"/>
    <n v="36.78"/>
  </r>
  <r>
    <x v="14"/>
    <x v="2"/>
    <x v="4"/>
    <x v="3"/>
    <x v="7"/>
    <x v="0"/>
    <x v="7"/>
    <n v="900"/>
    <x v="56"/>
    <n v="2160.87"/>
  </r>
  <r>
    <x v="2"/>
    <x v="2"/>
    <x v="3"/>
    <x v="4"/>
    <x v="7"/>
    <x v="0"/>
    <x v="1"/>
    <n v="900"/>
    <x v="13"/>
    <n v="696.26"/>
  </r>
  <r>
    <x v="29"/>
    <x v="0"/>
    <x v="0"/>
    <x v="0"/>
    <x v="8"/>
    <x v="3"/>
    <x v="1"/>
    <n v="50"/>
    <x v="14"/>
    <n v="21.6"/>
  </r>
  <r>
    <x v="25"/>
    <x v="1"/>
    <x v="0"/>
    <x v="2"/>
    <x v="8"/>
    <x v="3"/>
    <x v="8"/>
    <n v="50"/>
    <x v="69"/>
    <n v="11.53"/>
  </r>
  <r>
    <x v="5"/>
    <x v="1"/>
    <x v="3"/>
    <x v="0"/>
    <x v="7"/>
    <x v="0"/>
    <x v="6"/>
    <n v="900"/>
    <x v="46"/>
    <n v="1724.42"/>
  </r>
  <r>
    <x v="17"/>
    <x v="3"/>
    <x v="1"/>
    <x v="2"/>
    <x v="1"/>
    <x v="1"/>
    <x v="7"/>
    <n v="700"/>
    <x v="12"/>
    <n v="1417.86"/>
  </r>
  <r>
    <x v="26"/>
    <x v="1"/>
    <x v="2"/>
    <x v="2"/>
    <x v="3"/>
    <x v="2"/>
    <x v="7"/>
    <n v="350"/>
    <x v="31"/>
    <n v="664.38"/>
  </r>
  <r>
    <x v="8"/>
    <x v="3"/>
    <x v="1"/>
    <x v="0"/>
    <x v="3"/>
    <x v="2"/>
    <x v="2"/>
    <n v="350"/>
    <x v="41"/>
    <n v="480.09"/>
  </r>
  <r>
    <x v="2"/>
    <x v="1"/>
    <x v="0"/>
    <x v="1"/>
    <x v="8"/>
    <x v="3"/>
    <x v="0"/>
    <n v="50"/>
    <x v="33"/>
    <n v="26.97"/>
  </r>
  <r>
    <x v="25"/>
    <x v="2"/>
    <x v="1"/>
    <x v="3"/>
    <x v="2"/>
    <x v="2"/>
    <x v="7"/>
    <n v="550"/>
    <x v="43"/>
    <n v="1155.58"/>
  </r>
  <r>
    <x v="1"/>
    <x v="0"/>
    <x v="2"/>
    <x v="3"/>
    <x v="2"/>
    <x v="2"/>
    <x v="5"/>
    <n v="550"/>
    <x v="16"/>
    <n v="267.83"/>
  </r>
  <r>
    <x v="15"/>
    <x v="1"/>
    <x v="1"/>
    <x v="1"/>
    <x v="3"/>
    <x v="2"/>
    <x v="8"/>
    <n v="350"/>
    <x v="21"/>
    <n v="36.68"/>
  </r>
  <r>
    <x v="27"/>
    <x v="0"/>
    <x v="4"/>
    <x v="2"/>
    <x v="0"/>
    <x v="0"/>
    <x v="6"/>
    <n v="250"/>
    <x v="22"/>
    <n v="311.97000000000003"/>
  </r>
  <r>
    <x v="15"/>
    <x v="1"/>
    <x v="2"/>
    <x v="0"/>
    <x v="3"/>
    <x v="2"/>
    <x v="7"/>
    <n v="350"/>
    <x v="31"/>
    <n v="761.7"/>
  </r>
  <r>
    <x v="12"/>
    <x v="2"/>
    <x v="0"/>
    <x v="4"/>
    <x v="8"/>
    <x v="3"/>
    <x v="6"/>
    <n v="50"/>
    <x v="7"/>
    <n v="64.42"/>
  </r>
  <r>
    <x v="19"/>
    <x v="1"/>
    <x v="4"/>
    <x v="3"/>
    <x v="0"/>
    <x v="0"/>
    <x v="3"/>
    <n v="250"/>
    <x v="49"/>
    <n v="555.58000000000004"/>
  </r>
  <r>
    <x v="7"/>
    <x v="3"/>
    <x v="4"/>
    <x v="2"/>
    <x v="2"/>
    <x v="2"/>
    <x v="2"/>
    <n v="550"/>
    <x v="2"/>
    <n v="936.85"/>
  </r>
  <r>
    <x v="1"/>
    <x v="0"/>
    <x v="1"/>
    <x v="1"/>
    <x v="3"/>
    <x v="2"/>
    <x v="8"/>
    <n v="350"/>
    <x v="21"/>
    <n v="48.93"/>
  </r>
  <r>
    <x v="29"/>
    <x v="2"/>
    <x v="2"/>
    <x v="2"/>
    <x v="3"/>
    <x v="2"/>
    <x v="2"/>
    <n v="350"/>
    <x v="41"/>
    <n v="469.31"/>
  </r>
  <r>
    <x v="11"/>
    <x v="1"/>
    <x v="1"/>
    <x v="1"/>
    <x v="3"/>
    <x v="2"/>
    <x v="8"/>
    <n v="350"/>
    <x v="21"/>
    <n v="80.540000000000006"/>
  </r>
  <r>
    <x v="11"/>
    <x v="3"/>
    <x v="2"/>
    <x v="0"/>
    <x v="1"/>
    <x v="1"/>
    <x v="5"/>
    <n v="700"/>
    <x v="28"/>
    <n v="209.16"/>
  </r>
  <r>
    <x v="0"/>
    <x v="1"/>
    <x v="4"/>
    <x v="1"/>
    <x v="5"/>
    <x v="4"/>
    <x v="4"/>
    <n v="80"/>
    <x v="7"/>
    <n v="51.14"/>
  </r>
  <r>
    <x v="3"/>
    <x v="1"/>
    <x v="3"/>
    <x v="2"/>
    <x v="0"/>
    <x v="0"/>
    <x v="9"/>
    <n v="250"/>
    <x v="32"/>
    <n v="150.49"/>
  </r>
  <r>
    <x v="15"/>
    <x v="1"/>
    <x v="0"/>
    <x v="2"/>
    <x v="8"/>
    <x v="3"/>
    <x v="3"/>
    <n v="50"/>
    <x v="10"/>
    <n v="46.09"/>
  </r>
  <r>
    <x v="22"/>
    <x v="1"/>
    <x v="4"/>
    <x v="2"/>
    <x v="1"/>
    <x v="1"/>
    <x v="0"/>
    <n v="700"/>
    <x v="17"/>
    <n v="311.44"/>
  </r>
  <r>
    <x v="17"/>
    <x v="2"/>
    <x v="4"/>
    <x v="2"/>
    <x v="0"/>
    <x v="0"/>
    <x v="9"/>
    <n v="250"/>
    <x v="32"/>
    <n v="241.24"/>
  </r>
  <r>
    <x v="2"/>
    <x v="3"/>
    <x v="0"/>
    <x v="3"/>
    <x v="3"/>
    <x v="2"/>
    <x v="8"/>
    <n v="350"/>
    <x v="21"/>
    <n v="63.4"/>
  </r>
  <r>
    <x v="19"/>
    <x v="1"/>
    <x v="4"/>
    <x v="0"/>
    <x v="1"/>
    <x v="1"/>
    <x v="8"/>
    <n v="700"/>
    <x v="30"/>
    <n v="170.69"/>
  </r>
  <r>
    <x v="18"/>
    <x v="3"/>
    <x v="1"/>
    <x v="2"/>
    <x v="4"/>
    <x v="3"/>
    <x v="9"/>
    <n v="120"/>
    <x v="50"/>
    <n v="76.8"/>
  </r>
  <r>
    <x v="28"/>
    <x v="2"/>
    <x v="2"/>
    <x v="4"/>
    <x v="6"/>
    <x v="5"/>
    <x v="3"/>
    <n v="150"/>
    <x v="57"/>
    <n v="232.52"/>
  </r>
  <r>
    <x v="17"/>
    <x v="0"/>
    <x v="3"/>
    <x v="3"/>
    <x v="4"/>
    <x v="3"/>
    <x v="5"/>
    <n v="120"/>
    <x v="5"/>
    <n v="31.62"/>
  </r>
  <r>
    <x v="10"/>
    <x v="1"/>
    <x v="4"/>
    <x v="0"/>
    <x v="7"/>
    <x v="0"/>
    <x v="5"/>
    <n v="900"/>
    <x v="39"/>
    <n v="196.52"/>
  </r>
  <r>
    <x v="1"/>
    <x v="2"/>
    <x v="4"/>
    <x v="3"/>
    <x v="0"/>
    <x v="0"/>
    <x v="4"/>
    <n v="250"/>
    <x v="11"/>
    <n v="289.73"/>
  </r>
  <r>
    <x v="29"/>
    <x v="1"/>
    <x v="1"/>
    <x v="0"/>
    <x v="5"/>
    <x v="4"/>
    <x v="7"/>
    <n v="80"/>
    <x v="38"/>
    <n v="121.79"/>
  </r>
  <r>
    <x v="26"/>
    <x v="0"/>
    <x v="1"/>
    <x v="4"/>
    <x v="3"/>
    <x v="2"/>
    <x v="6"/>
    <n v="350"/>
    <x v="1"/>
    <n v="405.89"/>
  </r>
  <r>
    <x v="3"/>
    <x v="3"/>
    <x v="4"/>
    <x v="2"/>
    <x v="8"/>
    <x v="3"/>
    <x v="6"/>
    <n v="50"/>
    <x v="7"/>
    <n v="80.91"/>
  </r>
  <r>
    <x v="4"/>
    <x v="2"/>
    <x v="4"/>
    <x v="4"/>
    <x v="4"/>
    <x v="3"/>
    <x v="1"/>
    <n v="120"/>
    <x v="15"/>
    <n v="51.87"/>
  </r>
  <r>
    <x v="11"/>
    <x v="0"/>
    <x v="0"/>
    <x v="3"/>
    <x v="3"/>
    <x v="2"/>
    <x v="4"/>
    <n v="350"/>
    <x v="3"/>
    <n v="342.13"/>
  </r>
  <r>
    <x v="22"/>
    <x v="2"/>
    <x v="1"/>
    <x v="0"/>
    <x v="7"/>
    <x v="0"/>
    <x v="8"/>
    <n v="900"/>
    <x v="45"/>
    <n v="98.38"/>
  </r>
  <r>
    <x v="13"/>
    <x v="3"/>
    <x v="3"/>
    <x v="2"/>
    <x v="3"/>
    <x v="2"/>
    <x v="8"/>
    <n v="350"/>
    <x v="21"/>
    <n v="56.79"/>
  </r>
  <r>
    <x v="5"/>
    <x v="2"/>
    <x v="3"/>
    <x v="3"/>
    <x v="6"/>
    <x v="5"/>
    <x v="7"/>
    <n v="150"/>
    <x v="32"/>
    <n v="270.39999999999998"/>
  </r>
  <r>
    <x v="25"/>
    <x v="2"/>
    <x v="4"/>
    <x v="2"/>
    <x v="0"/>
    <x v="0"/>
    <x v="6"/>
    <n v="250"/>
    <x v="22"/>
    <n v="331.25"/>
  </r>
  <r>
    <x v="19"/>
    <x v="0"/>
    <x v="3"/>
    <x v="2"/>
    <x v="1"/>
    <x v="1"/>
    <x v="1"/>
    <n v="700"/>
    <x v="1"/>
    <n v="645.24"/>
  </r>
  <r>
    <x v="28"/>
    <x v="0"/>
    <x v="4"/>
    <x v="4"/>
    <x v="9"/>
    <x v="6"/>
    <x v="3"/>
    <n v="400"/>
    <x v="13"/>
    <n v="737.89"/>
  </r>
  <r>
    <x v="0"/>
    <x v="0"/>
    <x v="0"/>
    <x v="1"/>
    <x v="5"/>
    <x v="4"/>
    <x v="8"/>
    <n v="80"/>
    <x v="42"/>
    <n v="19.350000000000001"/>
  </r>
  <r>
    <x v="18"/>
    <x v="3"/>
    <x v="0"/>
    <x v="2"/>
    <x v="1"/>
    <x v="1"/>
    <x v="9"/>
    <n v="700"/>
    <x v="60"/>
    <n v="433.64"/>
  </r>
  <r>
    <x v="28"/>
    <x v="3"/>
    <x v="4"/>
    <x v="4"/>
    <x v="2"/>
    <x v="2"/>
    <x v="9"/>
    <n v="550"/>
    <x v="25"/>
    <n v="548.94000000000005"/>
  </r>
  <r>
    <x v="5"/>
    <x v="1"/>
    <x v="4"/>
    <x v="3"/>
    <x v="4"/>
    <x v="3"/>
    <x v="9"/>
    <n v="120"/>
    <x v="50"/>
    <n v="176.57"/>
  </r>
  <r>
    <x v="9"/>
    <x v="3"/>
    <x v="0"/>
    <x v="0"/>
    <x v="9"/>
    <x v="6"/>
    <x v="5"/>
    <n v="400"/>
    <x v="38"/>
    <n v="130.86000000000001"/>
  </r>
  <r>
    <x v="8"/>
    <x v="2"/>
    <x v="1"/>
    <x v="3"/>
    <x v="0"/>
    <x v="0"/>
    <x v="1"/>
    <n v="250"/>
    <x v="18"/>
    <n v="174.06"/>
  </r>
  <r>
    <x v="28"/>
    <x v="1"/>
    <x v="2"/>
    <x v="4"/>
    <x v="7"/>
    <x v="0"/>
    <x v="3"/>
    <n v="900"/>
    <x v="34"/>
    <n v="940.14"/>
  </r>
  <r>
    <x v="29"/>
    <x v="1"/>
    <x v="0"/>
    <x v="1"/>
    <x v="9"/>
    <x v="6"/>
    <x v="4"/>
    <n v="400"/>
    <x v="22"/>
    <n v="476.26"/>
  </r>
  <r>
    <x v="18"/>
    <x v="3"/>
    <x v="1"/>
    <x v="1"/>
    <x v="5"/>
    <x v="4"/>
    <x v="8"/>
    <n v="80"/>
    <x v="42"/>
    <n v="19.61"/>
  </r>
  <r>
    <x v="12"/>
    <x v="2"/>
    <x v="0"/>
    <x v="2"/>
    <x v="1"/>
    <x v="1"/>
    <x v="6"/>
    <n v="700"/>
    <x v="36"/>
    <n v="1137.98"/>
  </r>
  <r>
    <x v="11"/>
    <x v="1"/>
    <x v="1"/>
    <x v="0"/>
    <x v="4"/>
    <x v="3"/>
    <x v="7"/>
    <n v="120"/>
    <x v="40"/>
    <n v="131.46"/>
  </r>
  <r>
    <x v="6"/>
    <x v="0"/>
    <x v="2"/>
    <x v="4"/>
    <x v="8"/>
    <x v="3"/>
    <x v="9"/>
    <n v="50"/>
    <x v="9"/>
    <n v="38.76"/>
  </r>
  <r>
    <x v="27"/>
    <x v="3"/>
    <x v="0"/>
    <x v="3"/>
    <x v="4"/>
    <x v="3"/>
    <x v="8"/>
    <n v="120"/>
    <x v="63"/>
    <n v="14.53"/>
  </r>
  <r>
    <x v="2"/>
    <x v="1"/>
    <x v="4"/>
    <x v="2"/>
    <x v="3"/>
    <x v="2"/>
    <x v="1"/>
    <n v="350"/>
    <x v="28"/>
    <n v="229.04"/>
  </r>
  <r>
    <x v="1"/>
    <x v="3"/>
    <x v="3"/>
    <x v="4"/>
    <x v="5"/>
    <x v="4"/>
    <x v="2"/>
    <n v="80"/>
    <x v="37"/>
    <n v="103.99"/>
  </r>
  <r>
    <x v="16"/>
    <x v="2"/>
    <x v="0"/>
    <x v="0"/>
    <x v="7"/>
    <x v="0"/>
    <x v="1"/>
    <n v="900"/>
    <x v="13"/>
    <n v="561.24"/>
  </r>
  <r>
    <x v="23"/>
    <x v="3"/>
    <x v="2"/>
    <x v="0"/>
    <x v="5"/>
    <x v="4"/>
    <x v="1"/>
    <n v="80"/>
    <x v="51"/>
    <n v="47.21"/>
  </r>
  <r>
    <x v="22"/>
    <x v="0"/>
    <x v="3"/>
    <x v="3"/>
    <x v="1"/>
    <x v="1"/>
    <x v="7"/>
    <n v="700"/>
    <x v="12"/>
    <n v="1379.57"/>
  </r>
  <r>
    <x v="4"/>
    <x v="2"/>
    <x v="1"/>
    <x v="0"/>
    <x v="3"/>
    <x v="2"/>
    <x v="5"/>
    <n v="350"/>
    <x v="30"/>
    <n v="143.37"/>
  </r>
  <r>
    <x v="15"/>
    <x v="1"/>
    <x v="4"/>
    <x v="0"/>
    <x v="1"/>
    <x v="1"/>
    <x v="3"/>
    <n v="700"/>
    <x v="4"/>
    <n v="1080.3699999999999"/>
  </r>
  <r>
    <x v="9"/>
    <x v="0"/>
    <x v="1"/>
    <x v="4"/>
    <x v="3"/>
    <x v="2"/>
    <x v="4"/>
    <n v="350"/>
    <x v="3"/>
    <n v="430.85"/>
  </r>
  <r>
    <x v="7"/>
    <x v="3"/>
    <x v="1"/>
    <x v="2"/>
    <x v="9"/>
    <x v="6"/>
    <x v="3"/>
    <n v="400"/>
    <x v="13"/>
    <n v="648.13"/>
  </r>
  <r>
    <x v="13"/>
    <x v="2"/>
    <x v="4"/>
    <x v="1"/>
    <x v="3"/>
    <x v="2"/>
    <x v="3"/>
    <n v="350"/>
    <x v="58"/>
    <n v="731.17"/>
  </r>
  <r>
    <x v="28"/>
    <x v="0"/>
    <x v="1"/>
    <x v="2"/>
    <x v="4"/>
    <x v="3"/>
    <x v="7"/>
    <n v="120"/>
    <x v="40"/>
    <n v="236.65"/>
  </r>
  <r>
    <x v="13"/>
    <x v="2"/>
    <x v="4"/>
    <x v="2"/>
    <x v="5"/>
    <x v="4"/>
    <x v="4"/>
    <n v="80"/>
    <x v="7"/>
    <n v="95.71"/>
  </r>
  <r>
    <x v="6"/>
    <x v="1"/>
    <x v="4"/>
    <x v="0"/>
    <x v="3"/>
    <x v="2"/>
    <x v="1"/>
    <n v="350"/>
    <x v="28"/>
    <n v="149.18"/>
  </r>
  <r>
    <x v="4"/>
    <x v="1"/>
    <x v="2"/>
    <x v="4"/>
    <x v="9"/>
    <x v="6"/>
    <x v="3"/>
    <n v="400"/>
    <x v="13"/>
    <n v="892.75"/>
  </r>
  <r>
    <x v="12"/>
    <x v="2"/>
    <x v="2"/>
    <x v="4"/>
    <x v="7"/>
    <x v="0"/>
    <x v="1"/>
    <n v="900"/>
    <x v="13"/>
    <n v="741.13"/>
  </r>
  <r>
    <x v="26"/>
    <x v="1"/>
    <x v="4"/>
    <x v="4"/>
    <x v="7"/>
    <x v="0"/>
    <x v="0"/>
    <n v="900"/>
    <x v="48"/>
    <n v="288.93"/>
  </r>
  <r>
    <x v="17"/>
    <x v="2"/>
    <x v="1"/>
    <x v="2"/>
    <x v="8"/>
    <x v="3"/>
    <x v="7"/>
    <n v="50"/>
    <x v="19"/>
    <n v="122.08"/>
  </r>
  <r>
    <x v="2"/>
    <x v="2"/>
    <x v="2"/>
    <x v="2"/>
    <x v="6"/>
    <x v="5"/>
    <x v="1"/>
    <n v="150"/>
    <x v="27"/>
    <n v="84.55"/>
  </r>
  <r>
    <x v="10"/>
    <x v="2"/>
    <x v="2"/>
    <x v="4"/>
    <x v="2"/>
    <x v="2"/>
    <x v="0"/>
    <n v="550"/>
    <x v="67"/>
    <n v="230.38"/>
  </r>
  <r>
    <x v="24"/>
    <x v="3"/>
    <x v="0"/>
    <x v="2"/>
    <x v="9"/>
    <x v="6"/>
    <x v="8"/>
    <n v="400"/>
    <x v="7"/>
    <n v="72.400000000000006"/>
  </r>
  <r>
    <x v="26"/>
    <x v="2"/>
    <x v="0"/>
    <x v="4"/>
    <x v="1"/>
    <x v="1"/>
    <x v="3"/>
    <n v="700"/>
    <x v="4"/>
    <n v="930.76"/>
  </r>
  <r>
    <x v="22"/>
    <x v="1"/>
    <x v="2"/>
    <x v="0"/>
    <x v="3"/>
    <x v="2"/>
    <x v="7"/>
    <n v="350"/>
    <x v="31"/>
    <n v="868.62"/>
  </r>
  <r>
    <x v="14"/>
    <x v="3"/>
    <x v="3"/>
    <x v="3"/>
    <x v="8"/>
    <x v="3"/>
    <x v="5"/>
    <n v="50"/>
    <x v="70"/>
    <n v="20.399999999999999"/>
  </r>
  <r>
    <x v="20"/>
    <x v="1"/>
    <x v="3"/>
    <x v="2"/>
    <x v="2"/>
    <x v="2"/>
    <x v="1"/>
    <n v="550"/>
    <x v="29"/>
    <n v="271.55"/>
  </r>
  <r>
    <x v="20"/>
    <x v="3"/>
    <x v="4"/>
    <x v="1"/>
    <x v="2"/>
    <x v="2"/>
    <x v="5"/>
    <n v="550"/>
    <x v="16"/>
    <n v="266.99"/>
  </r>
  <r>
    <x v="16"/>
    <x v="0"/>
    <x v="1"/>
    <x v="0"/>
    <x v="2"/>
    <x v="2"/>
    <x v="6"/>
    <n v="550"/>
    <x v="8"/>
    <n v="797.2"/>
  </r>
  <r>
    <x v="0"/>
    <x v="0"/>
    <x v="0"/>
    <x v="4"/>
    <x v="6"/>
    <x v="5"/>
    <x v="6"/>
    <n v="150"/>
    <x v="40"/>
    <n v="127.35"/>
  </r>
  <r>
    <x v="22"/>
    <x v="1"/>
    <x v="3"/>
    <x v="3"/>
    <x v="1"/>
    <x v="1"/>
    <x v="2"/>
    <n v="700"/>
    <x v="59"/>
    <n v="937.88"/>
  </r>
  <r>
    <x v="10"/>
    <x v="1"/>
    <x v="0"/>
    <x v="2"/>
    <x v="1"/>
    <x v="1"/>
    <x v="1"/>
    <n v="700"/>
    <x v="1"/>
    <n v="314.74"/>
  </r>
  <r>
    <x v="7"/>
    <x v="3"/>
    <x v="1"/>
    <x v="0"/>
    <x v="2"/>
    <x v="2"/>
    <x v="6"/>
    <n v="550"/>
    <x v="8"/>
    <n v="845.04"/>
  </r>
  <r>
    <x v="8"/>
    <x v="2"/>
    <x v="4"/>
    <x v="4"/>
    <x v="5"/>
    <x v="4"/>
    <x v="5"/>
    <n v="80"/>
    <x v="23"/>
    <n v="31.2"/>
  </r>
  <r>
    <x v="9"/>
    <x v="2"/>
    <x v="1"/>
    <x v="1"/>
    <x v="7"/>
    <x v="0"/>
    <x v="4"/>
    <n v="900"/>
    <x v="55"/>
    <n v="905.54"/>
  </r>
  <r>
    <x v="8"/>
    <x v="3"/>
    <x v="4"/>
    <x v="2"/>
    <x v="6"/>
    <x v="5"/>
    <x v="3"/>
    <n v="150"/>
    <x v="57"/>
    <n v="260.89"/>
  </r>
  <r>
    <x v="6"/>
    <x v="2"/>
    <x v="4"/>
    <x v="0"/>
    <x v="2"/>
    <x v="2"/>
    <x v="1"/>
    <n v="550"/>
    <x v="29"/>
    <n v="276.76"/>
  </r>
  <r>
    <x v="24"/>
    <x v="1"/>
    <x v="2"/>
    <x v="1"/>
    <x v="0"/>
    <x v="0"/>
    <x v="9"/>
    <n v="250"/>
    <x v="32"/>
    <n v="230.88"/>
  </r>
  <r>
    <x v="21"/>
    <x v="3"/>
    <x v="4"/>
    <x v="4"/>
    <x v="5"/>
    <x v="4"/>
    <x v="4"/>
    <n v="80"/>
    <x v="7"/>
    <n v="63.24"/>
  </r>
  <r>
    <x v="8"/>
    <x v="0"/>
    <x v="0"/>
    <x v="3"/>
    <x v="9"/>
    <x v="6"/>
    <x v="8"/>
    <n v="400"/>
    <x v="7"/>
    <n v="95.78"/>
  </r>
  <r>
    <x v="24"/>
    <x v="0"/>
    <x v="1"/>
    <x v="3"/>
    <x v="2"/>
    <x v="2"/>
    <x v="0"/>
    <n v="550"/>
    <x v="67"/>
    <n v="402.89"/>
  </r>
  <r>
    <x v="4"/>
    <x v="0"/>
    <x v="2"/>
    <x v="1"/>
    <x v="7"/>
    <x v="0"/>
    <x v="4"/>
    <n v="900"/>
    <x v="55"/>
    <n v="617.65"/>
  </r>
  <r>
    <x v="6"/>
    <x v="3"/>
    <x v="4"/>
    <x v="1"/>
    <x v="3"/>
    <x v="2"/>
    <x v="4"/>
    <n v="350"/>
    <x v="3"/>
    <n v="286.24"/>
  </r>
  <r>
    <x v="16"/>
    <x v="0"/>
    <x v="3"/>
    <x v="0"/>
    <x v="6"/>
    <x v="5"/>
    <x v="3"/>
    <n v="150"/>
    <x v="57"/>
    <n v="220.82"/>
  </r>
  <r>
    <x v="0"/>
    <x v="1"/>
    <x v="2"/>
    <x v="2"/>
    <x v="7"/>
    <x v="0"/>
    <x v="1"/>
    <n v="900"/>
    <x v="13"/>
    <n v="716.54"/>
  </r>
  <r>
    <x v="25"/>
    <x v="2"/>
    <x v="2"/>
    <x v="4"/>
    <x v="8"/>
    <x v="3"/>
    <x v="6"/>
    <n v="50"/>
    <x v="7"/>
    <n v="72.3"/>
  </r>
  <r>
    <x v="20"/>
    <x v="3"/>
    <x v="3"/>
    <x v="1"/>
    <x v="8"/>
    <x v="3"/>
    <x v="2"/>
    <n v="50"/>
    <x v="21"/>
    <n v="60.49"/>
  </r>
  <r>
    <x v="13"/>
    <x v="3"/>
    <x v="3"/>
    <x v="4"/>
    <x v="4"/>
    <x v="3"/>
    <x v="5"/>
    <n v="120"/>
    <x v="5"/>
    <n v="35.520000000000003"/>
  </r>
  <r>
    <x v="22"/>
    <x v="3"/>
    <x v="2"/>
    <x v="0"/>
    <x v="0"/>
    <x v="0"/>
    <x v="5"/>
    <n v="250"/>
    <x v="19"/>
    <n v="80.98"/>
  </r>
  <r>
    <x v="0"/>
    <x v="1"/>
    <x v="4"/>
    <x v="3"/>
    <x v="1"/>
    <x v="1"/>
    <x v="3"/>
    <n v="700"/>
    <x v="4"/>
    <n v="1412.43"/>
  </r>
  <r>
    <x v="17"/>
    <x v="0"/>
    <x v="1"/>
    <x v="0"/>
    <x v="5"/>
    <x v="4"/>
    <x v="3"/>
    <n v="80"/>
    <x v="50"/>
    <n v="152.38"/>
  </r>
  <r>
    <x v="17"/>
    <x v="0"/>
    <x v="0"/>
    <x v="1"/>
    <x v="6"/>
    <x v="5"/>
    <x v="4"/>
    <n v="150"/>
    <x v="0"/>
    <n v="141.16"/>
  </r>
  <r>
    <x v="30"/>
    <x v="2"/>
    <x v="3"/>
    <x v="4"/>
    <x v="3"/>
    <x v="2"/>
    <x v="4"/>
    <n v="350"/>
    <x v="3"/>
    <n v="317.92"/>
  </r>
  <r>
    <x v="22"/>
    <x v="3"/>
    <x v="2"/>
    <x v="4"/>
    <x v="9"/>
    <x v="6"/>
    <x v="1"/>
    <n v="400"/>
    <x v="54"/>
    <n v="163.43"/>
  </r>
  <r>
    <x v="9"/>
    <x v="2"/>
    <x v="4"/>
    <x v="1"/>
    <x v="0"/>
    <x v="0"/>
    <x v="0"/>
    <n v="250"/>
    <x v="0"/>
    <n v="145.19999999999999"/>
  </r>
  <r>
    <x v="29"/>
    <x v="3"/>
    <x v="4"/>
    <x v="1"/>
    <x v="0"/>
    <x v="0"/>
    <x v="3"/>
    <n v="250"/>
    <x v="49"/>
    <n v="281.55"/>
  </r>
  <r>
    <x v="25"/>
    <x v="0"/>
    <x v="0"/>
    <x v="1"/>
    <x v="4"/>
    <x v="3"/>
    <x v="3"/>
    <n v="120"/>
    <x v="53"/>
    <n v="164.9"/>
  </r>
  <r>
    <x v="0"/>
    <x v="3"/>
    <x v="2"/>
    <x v="1"/>
    <x v="8"/>
    <x v="3"/>
    <x v="9"/>
    <n v="50"/>
    <x v="9"/>
    <n v="37.32"/>
  </r>
  <r>
    <x v="30"/>
    <x v="2"/>
    <x v="4"/>
    <x v="0"/>
    <x v="1"/>
    <x v="1"/>
    <x v="9"/>
    <n v="700"/>
    <x v="60"/>
    <n v="899.45"/>
  </r>
  <r>
    <x v="26"/>
    <x v="1"/>
    <x v="3"/>
    <x v="0"/>
    <x v="7"/>
    <x v="0"/>
    <x v="3"/>
    <n v="900"/>
    <x v="34"/>
    <n v="1122.01"/>
  </r>
  <r>
    <x v="26"/>
    <x v="2"/>
    <x v="3"/>
    <x v="0"/>
    <x v="2"/>
    <x v="2"/>
    <x v="0"/>
    <n v="550"/>
    <x v="67"/>
    <n v="370.85"/>
  </r>
  <r>
    <x v="29"/>
    <x v="2"/>
    <x v="3"/>
    <x v="0"/>
    <x v="8"/>
    <x v="3"/>
    <x v="8"/>
    <n v="50"/>
    <x v="69"/>
    <n v="6.95"/>
  </r>
  <r>
    <x v="6"/>
    <x v="2"/>
    <x v="1"/>
    <x v="2"/>
    <x v="7"/>
    <x v="0"/>
    <x v="7"/>
    <n v="900"/>
    <x v="56"/>
    <n v="2239.1"/>
  </r>
  <r>
    <x v="23"/>
    <x v="1"/>
    <x v="1"/>
    <x v="0"/>
    <x v="2"/>
    <x v="2"/>
    <x v="2"/>
    <n v="550"/>
    <x v="2"/>
    <n v="595.61"/>
  </r>
  <r>
    <x v="15"/>
    <x v="0"/>
    <x v="0"/>
    <x v="2"/>
    <x v="3"/>
    <x v="2"/>
    <x v="4"/>
    <n v="350"/>
    <x v="3"/>
    <n v="267.37"/>
  </r>
  <r>
    <x v="6"/>
    <x v="3"/>
    <x v="2"/>
    <x v="3"/>
    <x v="8"/>
    <x v="3"/>
    <x v="6"/>
    <n v="50"/>
    <x v="7"/>
    <n v="97.47"/>
  </r>
  <r>
    <x v="8"/>
    <x v="3"/>
    <x v="3"/>
    <x v="1"/>
    <x v="1"/>
    <x v="1"/>
    <x v="3"/>
    <n v="700"/>
    <x v="4"/>
    <n v="1170.5"/>
  </r>
  <r>
    <x v="4"/>
    <x v="0"/>
    <x v="0"/>
    <x v="1"/>
    <x v="6"/>
    <x v="5"/>
    <x v="2"/>
    <n v="150"/>
    <x v="47"/>
    <n v="122.15"/>
  </r>
  <r>
    <x v="26"/>
    <x v="2"/>
    <x v="0"/>
    <x v="4"/>
    <x v="2"/>
    <x v="2"/>
    <x v="4"/>
    <n v="550"/>
    <x v="26"/>
    <n v="437.27"/>
  </r>
  <r>
    <x v="15"/>
    <x v="1"/>
    <x v="4"/>
    <x v="4"/>
    <x v="2"/>
    <x v="2"/>
    <x v="2"/>
    <n v="550"/>
    <x v="2"/>
    <n v="877.53"/>
  </r>
  <r>
    <x v="13"/>
    <x v="3"/>
    <x v="4"/>
    <x v="4"/>
    <x v="4"/>
    <x v="3"/>
    <x v="7"/>
    <n v="120"/>
    <x v="40"/>
    <n v="294.63"/>
  </r>
  <r>
    <x v="8"/>
    <x v="1"/>
    <x v="4"/>
    <x v="2"/>
    <x v="6"/>
    <x v="5"/>
    <x v="8"/>
    <n v="150"/>
    <x v="33"/>
    <n v="36.31"/>
  </r>
  <r>
    <x v="21"/>
    <x v="1"/>
    <x v="0"/>
    <x v="3"/>
    <x v="5"/>
    <x v="4"/>
    <x v="4"/>
    <n v="80"/>
    <x v="7"/>
    <n v="40.159999999999997"/>
  </r>
  <r>
    <x v="15"/>
    <x v="0"/>
    <x v="2"/>
    <x v="3"/>
    <x v="2"/>
    <x v="2"/>
    <x v="9"/>
    <n v="550"/>
    <x v="25"/>
    <n v="540.70000000000005"/>
  </r>
  <r>
    <x v="22"/>
    <x v="1"/>
    <x v="3"/>
    <x v="1"/>
    <x v="8"/>
    <x v="3"/>
    <x v="8"/>
    <n v="50"/>
    <x v="69"/>
    <n v="8.01"/>
  </r>
  <r>
    <x v="25"/>
    <x v="0"/>
    <x v="0"/>
    <x v="0"/>
    <x v="2"/>
    <x v="2"/>
    <x v="4"/>
    <n v="550"/>
    <x v="26"/>
    <n v="318.67"/>
  </r>
  <r>
    <x v="7"/>
    <x v="1"/>
    <x v="0"/>
    <x v="3"/>
    <x v="6"/>
    <x v="5"/>
    <x v="8"/>
    <n v="150"/>
    <x v="33"/>
    <n v="29.07"/>
  </r>
  <r>
    <x v="0"/>
    <x v="3"/>
    <x v="3"/>
    <x v="3"/>
    <x v="4"/>
    <x v="3"/>
    <x v="5"/>
    <n v="120"/>
    <x v="5"/>
    <n v="29.98"/>
  </r>
  <r>
    <x v="29"/>
    <x v="2"/>
    <x v="1"/>
    <x v="3"/>
    <x v="1"/>
    <x v="1"/>
    <x v="3"/>
    <n v="700"/>
    <x v="4"/>
    <n v="1526.99"/>
  </r>
  <r>
    <x v="5"/>
    <x v="3"/>
    <x v="3"/>
    <x v="2"/>
    <x v="8"/>
    <x v="3"/>
    <x v="1"/>
    <n v="50"/>
    <x v="14"/>
    <n v="25.12"/>
  </r>
  <r>
    <x v="0"/>
    <x v="3"/>
    <x v="2"/>
    <x v="2"/>
    <x v="6"/>
    <x v="5"/>
    <x v="4"/>
    <n v="150"/>
    <x v="0"/>
    <n v="183.75"/>
  </r>
  <r>
    <x v="27"/>
    <x v="0"/>
    <x v="2"/>
    <x v="2"/>
    <x v="4"/>
    <x v="3"/>
    <x v="6"/>
    <n v="120"/>
    <x v="6"/>
    <n v="217.93"/>
  </r>
  <r>
    <x v="3"/>
    <x v="0"/>
    <x v="2"/>
    <x v="2"/>
    <x v="7"/>
    <x v="0"/>
    <x v="3"/>
    <n v="900"/>
    <x v="34"/>
    <n v="1466.58"/>
  </r>
  <r>
    <x v="20"/>
    <x v="0"/>
    <x v="1"/>
    <x v="3"/>
    <x v="2"/>
    <x v="2"/>
    <x v="8"/>
    <n v="550"/>
    <x v="61"/>
    <n v="102.13"/>
  </r>
  <r>
    <x v="16"/>
    <x v="3"/>
    <x v="0"/>
    <x v="3"/>
    <x v="8"/>
    <x v="3"/>
    <x v="8"/>
    <n v="50"/>
    <x v="69"/>
    <n v="8.4600000000000009"/>
  </r>
  <r>
    <x v="1"/>
    <x v="2"/>
    <x v="3"/>
    <x v="3"/>
    <x v="2"/>
    <x v="2"/>
    <x v="1"/>
    <n v="550"/>
    <x v="29"/>
    <n v="250.73"/>
  </r>
  <r>
    <x v="22"/>
    <x v="2"/>
    <x v="3"/>
    <x v="4"/>
    <x v="1"/>
    <x v="1"/>
    <x v="7"/>
    <n v="700"/>
    <x v="12"/>
    <n v="740.4"/>
  </r>
  <r>
    <x v="9"/>
    <x v="3"/>
    <x v="3"/>
    <x v="2"/>
    <x v="3"/>
    <x v="2"/>
    <x v="2"/>
    <n v="350"/>
    <x v="41"/>
    <n v="508.67"/>
  </r>
  <r>
    <x v="21"/>
    <x v="1"/>
    <x v="4"/>
    <x v="1"/>
    <x v="7"/>
    <x v="0"/>
    <x v="1"/>
    <n v="900"/>
    <x v="13"/>
    <n v="534.98"/>
  </r>
  <r>
    <x v="11"/>
    <x v="0"/>
    <x v="3"/>
    <x v="3"/>
    <x v="5"/>
    <x v="4"/>
    <x v="8"/>
    <n v="80"/>
    <x v="42"/>
    <n v="12.02"/>
  </r>
  <r>
    <x v="29"/>
    <x v="1"/>
    <x v="1"/>
    <x v="4"/>
    <x v="5"/>
    <x v="4"/>
    <x v="0"/>
    <n v="80"/>
    <x v="5"/>
    <n v="28.36"/>
  </r>
  <r>
    <x v="17"/>
    <x v="3"/>
    <x v="0"/>
    <x v="3"/>
    <x v="6"/>
    <x v="5"/>
    <x v="8"/>
    <n v="150"/>
    <x v="33"/>
    <n v="16.510000000000002"/>
  </r>
  <r>
    <x v="27"/>
    <x v="1"/>
    <x v="2"/>
    <x v="3"/>
    <x v="0"/>
    <x v="0"/>
    <x v="3"/>
    <n v="250"/>
    <x v="49"/>
    <n v="319.36"/>
  </r>
  <r>
    <x v="28"/>
    <x v="1"/>
    <x v="0"/>
    <x v="2"/>
    <x v="9"/>
    <x v="6"/>
    <x v="2"/>
    <n v="400"/>
    <x v="1"/>
    <n v="571.79"/>
  </r>
  <r>
    <x v="29"/>
    <x v="0"/>
    <x v="0"/>
    <x v="4"/>
    <x v="2"/>
    <x v="2"/>
    <x v="7"/>
    <n v="550"/>
    <x v="43"/>
    <n v="938.09"/>
  </r>
  <r>
    <x v="18"/>
    <x v="0"/>
    <x v="4"/>
    <x v="2"/>
    <x v="2"/>
    <x v="2"/>
    <x v="9"/>
    <n v="550"/>
    <x v="25"/>
    <n v="745.95"/>
  </r>
  <r>
    <x v="29"/>
    <x v="0"/>
    <x v="0"/>
    <x v="4"/>
    <x v="4"/>
    <x v="3"/>
    <x v="6"/>
    <n v="120"/>
    <x v="6"/>
    <n v="189.89"/>
  </r>
  <r>
    <x v="11"/>
    <x v="1"/>
    <x v="0"/>
    <x v="1"/>
    <x v="0"/>
    <x v="0"/>
    <x v="1"/>
    <n v="250"/>
    <x v="18"/>
    <n v="237.7"/>
  </r>
  <r>
    <x v="16"/>
    <x v="3"/>
    <x v="2"/>
    <x v="0"/>
    <x v="2"/>
    <x v="2"/>
    <x v="1"/>
    <n v="550"/>
    <x v="29"/>
    <n v="291.05"/>
  </r>
  <r>
    <x v="12"/>
    <x v="0"/>
    <x v="4"/>
    <x v="0"/>
    <x v="9"/>
    <x v="6"/>
    <x v="0"/>
    <n v="400"/>
    <x v="40"/>
    <n v="196.37"/>
  </r>
  <r>
    <x v="20"/>
    <x v="0"/>
    <x v="4"/>
    <x v="3"/>
    <x v="7"/>
    <x v="0"/>
    <x v="1"/>
    <n v="900"/>
    <x v="13"/>
    <n v="686.77"/>
  </r>
  <r>
    <x v="26"/>
    <x v="3"/>
    <x v="1"/>
    <x v="1"/>
    <x v="9"/>
    <x v="6"/>
    <x v="1"/>
    <n v="400"/>
    <x v="54"/>
    <n v="236.24"/>
  </r>
  <r>
    <x v="4"/>
    <x v="2"/>
    <x v="4"/>
    <x v="1"/>
    <x v="9"/>
    <x v="6"/>
    <x v="0"/>
    <n v="400"/>
    <x v="40"/>
    <n v="178.63"/>
  </r>
  <r>
    <x v="3"/>
    <x v="3"/>
    <x v="0"/>
    <x v="2"/>
    <x v="9"/>
    <x v="6"/>
    <x v="0"/>
    <n v="400"/>
    <x v="40"/>
    <n v="274.64"/>
  </r>
  <r>
    <x v="1"/>
    <x v="2"/>
    <x v="4"/>
    <x v="2"/>
    <x v="1"/>
    <x v="1"/>
    <x v="1"/>
    <n v="700"/>
    <x v="1"/>
    <n v="620.54"/>
  </r>
  <r>
    <x v="7"/>
    <x v="1"/>
    <x v="1"/>
    <x v="2"/>
    <x v="7"/>
    <x v="0"/>
    <x v="6"/>
    <n v="900"/>
    <x v="46"/>
    <n v="1530.34"/>
  </r>
  <r>
    <x v="9"/>
    <x v="3"/>
    <x v="0"/>
    <x v="0"/>
    <x v="6"/>
    <x v="5"/>
    <x v="0"/>
    <n v="150"/>
    <x v="10"/>
    <n v="72.540000000000006"/>
  </r>
  <r>
    <x v="0"/>
    <x v="2"/>
    <x v="2"/>
    <x v="2"/>
    <x v="2"/>
    <x v="2"/>
    <x v="2"/>
    <n v="550"/>
    <x v="2"/>
    <n v="786.12"/>
  </r>
  <r>
    <x v="15"/>
    <x v="2"/>
    <x v="3"/>
    <x v="2"/>
    <x v="7"/>
    <x v="0"/>
    <x v="3"/>
    <n v="900"/>
    <x v="34"/>
    <n v="987.32"/>
  </r>
  <r>
    <x v="25"/>
    <x v="3"/>
    <x v="4"/>
    <x v="1"/>
    <x v="6"/>
    <x v="5"/>
    <x v="0"/>
    <n v="150"/>
    <x v="10"/>
    <n v="90.04"/>
  </r>
  <r>
    <x v="30"/>
    <x v="2"/>
    <x v="2"/>
    <x v="1"/>
    <x v="1"/>
    <x v="1"/>
    <x v="8"/>
    <n v="700"/>
    <x v="30"/>
    <n v="107.68"/>
  </r>
  <r>
    <x v="30"/>
    <x v="2"/>
    <x v="4"/>
    <x v="3"/>
    <x v="8"/>
    <x v="3"/>
    <x v="4"/>
    <n v="50"/>
    <x v="24"/>
    <n v="55.83"/>
  </r>
  <r>
    <x v="1"/>
    <x v="0"/>
    <x v="0"/>
    <x v="3"/>
    <x v="6"/>
    <x v="5"/>
    <x v="7"/>
    <n v="150"/>
    <x v="32"/>
    <n v="171.72"/>
  </r>
  <r>
    <x v="9"/>
    <x v="1"/>
    <x v="0"/>
    <x v="3"/>
    <x v="3"/>
    <x v="2"/>
    <x v="2"/>
    <n v="350"/>
    <x v="41"/>
    <n v="432.16"/>
  </r>
  <r>
    <x v="16"/>
    <x v="3"/>
    <x v="1"/>
    <x v="3"/>
    <x v="9"/>
    <x v="6"/>
    <x v="2"/>
    <n v="400"/>
    <x v="1"/>
    <n v="510.12"/>
  </r>
  <r>
    <x v="5"/>
    <x v="0"/>
    <x v="3"/>
    <x v="2"/>
    <x v="0"/>
    <x v="0"/>
    <x v="8"/>
    <n v="250"/>
    <x v="24"/>
    <n v="42.33"/>
  </r>
  <r>
    <x v="21"/>
    <x v="0"/>
    <x v="0"/>
    <x v="1"/>
    <x v="2"/>
    <x v="2"/>
    <x v="4"/>
    <n v="550"/>
    <x v="26"/>
    <n v="631.79999999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9E666E-4E8B-8249-8E0B-EDC1AC52BB8E}" name="PivotTable7"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rowHeaderCaption="Customers">
  <location ref="B28:D34" firstHeaderRow="0" firstDataRow="1" firstDataCol="1" rowPageCount="1" colPageCount="1"/>
  <pivotFields count="10">
    <pivotField showAll="0"/>
    <pivotField showAll="0"/>
    <pivotField showAll="0"/>
    <pivotField axis="axisRow" showAll="0">
      <items count="6">
        <item x="4"/>
        <item x="0"/>
        <item x="2"/>
        <item x="3"/>
        <item x="1"/>
        <item t="default"/>
      </items>
    </pivotField>
    <pivotField showAll="0"/>
    <pivotField showAll="0"/>
    <pivotField axis="axisPage" showAll="0">
      <items count="11">
        <item x="8"/>
        <item x="5"/>
        <item x="0"/>
        <item x="1"/>
        <item x="4"/>
        <item x="9"/>
        <item x="2"/>
        <item x="6"/>
        <item x="3"/>
        <item x="7"/>
        <item t="default"/>
      </items>
    </pivotField>
    <pivotField showAll="0"/>
    <pivotField dataField="1" showAll="0"/>
    <pivotField dataField="1" showAll="0"/>
  </pivotFields>
  <rowFields count="1">
    <field x="3"/>
  </rowFields>
  <rowItems count="6">
    <i>
      <x/>
    </i>
    <i>
      <x v="1"/>
    </i>
    <i>
      <x v="2"/>
    </i>
    <i>
      <x v="3"/>
    </i>
    <i>
      <x v="4"/>
    </i>
    <i t="grand">
      <x/>
    </i>
  </rowItems>
  <colFields count="1">
    <field x="-2"/>
  </colFields>
  <colItems count="2">
    <i>
      <x/>
    </i>
    <i i="1">
      <x v="1"/>
    </i>
  </colItems>
  <pageFields count="1">
    <pageField fld="6" hier="-1"/>
  </pageFields>
  <dataFields count="2">
    <dataField name="Sum of Profit" fld="9" baseField="0" baseItem="0" numFmtId="1"/>
    <dataField name="Sum of Total Sales" fld="8" baseField="0" baseItem="0"/>
  </dataFields>
  <formats count="13">
    <format dxfId="25">
      <pivotArea outline="0" collapsedLevelsAreSubtotals="1" fieldPosition="0">
        <references count="1">
          <reference field="4294967294" count="1" selected="0">
            <x v="0"/>
          </reference>
        </references>
      </pivotArea>
    </format>
    <format dxfId="24">
      <pivotArea type="all" dataOnly="0" outline="0" fieldPosition="0"/>
    </format>
    <format dxfId="23">
      <pivotArea outline="0" collapsedLevelsAreSubtotals="1" fieldPosition="0"/>
    </format>
    <format dxfId="22">
      <pivotArea field="3" type="button" dataOnly="0" labelOnly="1" outline="0" axis="axisRow" fieldPosition="0"/>
    </format>
    <format dxfId="21">
      <pivotArea dataOnly="0" labelOnly="1" fieldPosition="0">
        <references count="1">
          <reference field="3" count="0"/>
        </references>
      </pivotArea>
    </format>
    <format dxfId="20">
      <pivotArea dataOnly="0" labelOnly="1" grandRow="1" outline="0" fieldPosition="0"/>
    </format>
    <format dxfId="19">
      <pivotArea dataOnly="0" labelOnly="1" outline="0" fieldPosition="0">
        <references count="1">
          <reference field="4294967294" count="2">
            <x v="0"/>
            <x v="1"/>
          </reference>
        </references>
      </pivotArea>
    </format>
    <format dxfId="18">
      <pivotArea type="all" dataOnly="0" outline="0" fieldPosition="0"/>
    </format>
    <format dxfId="17">
      <pivotArea outline="0" collapsedLevelsAreSubtotals="1" fieldPosition="0"/>
    </format>
    <format dxfId="16">
      <pivotArea field="3" type="button" dataOnly="0" labelOnly="1" outline="0" axis="axisRow" fieldPosition="0"/>
    </format>
    <format dxfId="15">
      <pivotArea dataOnly="0" labelOnly="1" fieldPosition="0">
        <references count="1">
          <reference field="3" count="0"/>
        </references>
      </pivotArea>
    </format>
    <format dxfId="14">
      <pivotArea dataOnly="0" labelOnly="1" grandRow="1" outline="0" fieldPosition="0"/>
    </format>
    <format dxfId="13">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B8DC0C-961D-3E47-BA37-B82DD3CFF744}" name="Sales and profits category and product wise" cacheId="137" dataPosition="0" applyNumberFormats="0" applyBorderFormats="0" applyFontFormats="0" applyPatternFormats="0" applyAlignmentFormats="0" applyWidthHeightFormats="1" dataCaption="Values" updatedVersion="8" minRefreshableVersion="3" useAutoFormatting="1" itemPrintTitles="1" createdVersion="6" indent="0" compact="0" compactData="0" gridDropZones="1" multipleFieldFilters="0" chartFormat="34" rowHeaderCaption="Products Category Wise">
  <location ref="A3:D22" firstHeaderRow="1" firstDataRow="2" firstDataCol="2" rowPageCount="1" colPageCount="1"/>
  <pivotFields count="10">
    <pivotField compact="0" outline="0" showAll="0"/>
    <pivotField axis="axisPage" compact="0" outline="0" showAll="0">
      <items count="5">
        <item x="0"/>
        <item x="1"/>
        <item x="3"/>
        <item x="2"/>
        <item t="default"/>
      </items>
    </pivotField>
    <pivotField compact="0" outline="0" showAll="0"/>
    <pivotField compact="0" outline="0" showAll="0"/>
    <pivotField axis="axisRow" compact="0" outline="0" showAll="0">
      <items count="11">
        <item x="2"/>
        <item x="8"/>
        <item x="9"/>
        <item x="7"/>
        <item x="1"/>
        <item x="3"/>
        <item x="4"/>
        <item x="6"/>
        <item x="0"/>
        <item x="5"/>
        <item t="default"/>
      </items>
    </pivotField>
    <pivotField axis="axisRow" compact="0" outline="0" showAll="0">
      <items count="8">
        <item x="4"/>
        <item x="1"/>
        <item x="2"/>
        <item x="6"/>
        <item x="3"/>
        <item x="0"/>
        <item x="5"/>
        <item t="default"/>
      </items>
    </pivotField>
    <pivotField compact="0" outline="0" showAll="0"/>
    <pivotField compact="0" outline="0" showAll="0"/>
    <pivotField dataField="1" compact="0" outline="0" showAll="0"/>
    <pivotField dataField="1" compact="0" outline="0" showAll="0"/>
  </pivotFields>
  <rowFields count="2">
    <field x="5"/>
    <field x="4"/>
  </rowFields>
  <rowItems count="18">
    <i>
      <x/>
      <x v="9"/>
    </i>
    <i t="default">
      <x/>
    </i>
    <i>
      <x v="1"/>
      <x v="4"/>
    </i>
    <i t="default">
      <x v="1"/>
    </i>
    <i>
      <x v="2"/>
      <x/>
    </i>
    <i r="1">
      <x v="5"/>
    </i>
    <i t="default">
      <x v="2"/>
    </i>
    <i>
      <x v="3"/>
      <x v="2"/>
    </i>
    <i t="default">
      <x v="3"/>
    </i>
    <i>
      <x v="4"/>
      <x v="1"/>
    </i>
    <i r="1">
      <x v="6"/>
    </i>
    <i t="default">
      <x v="4"/>
    </i>
    <i>
      <x v="5"/>
      <x v="3"/>
    </i>
    <i r="1">
      <x v="8"/>
    </i>
    <i t="default">
      <x v="5"/>
    </i>
    <i>
      <x v="6"/>
      <x v="7"/>
    </i>
    <i t="default">
      <x v="6"/>
    </i>
    <i t="grand">
      <x/>
    </i>
  </rowItems>
  <colFields count="1">
    <field x="-2"/>
  </colFields>
  <colItems count="2">
    <i>
      <x/>
    </i>
    <i i="1">
      <x v="1"/>
    </i>
  </colItems>
  <pageFields count="1">
    <pageField fld="1" hier="-1"/>
  </pageFields>
  <dataFields count="2">
    <dataField name="Sum of Total Sales" fld="8" baseField="0" baseItem="0"/>
    <dataField name="Sum of Profit" fld="9" baseField="0" baseItem="0"/>
  </dataFields>
  <formats count="40">
    <format dxfId="65">
      <pivotArea type="all" dataOnly="0" outline="0" fieldPosition="0"/>
    </format>
    <format dxfId="64">
      <pivotArea outline="0" collapsedLevelsAreSubtotals="1" fieldPosition="0"/>
    </format>
    <format dxfId="63">
      <pivotArea field="5" type="button" dataOnly="0" labelOnly="1" outline="0" axis="axisRow" fieldPosition="0"/>
    </format>
    <format dxfId="62">
      <pivotArea dataOnly="0" labelOnly="1" fieldPosition="0">
        <references count="1">
          <reference field="5" count="0"/>
        </references>
      </pivotArea>
    </format>
    <format dxfId="61">
      <pivotArea dataOnly="0" labelOnly="1" grandRow="1" outline="0" fieldPosition="0"/>
    </format>
    <format dxfId="60">
      <pivotArea dataOnly="0" labelOnly="1" fieldPosition="0">
        <references count="2">
          <reference field="4" count="1">
            <x v="9"/>
          </reference>
          <reference field="5" count="1" selected="0">
            <x v="0"/>
          </reference>
        </references>
      </pivotArea>
    </format>
    <format dxfId="59">
      <pivotArea dataOnly="0" labelOnly="1" fieldPosition="0">
        <references count="2">
          <reference field="4" count="1">
            <x v="4"/>
          </reference>
          <reference field="5" count="1" selected="0">
            <x v="1"/>
          </reference>
        </references>
      </pivotArea>
    </format>
    <format dxfId="58">
      <pivotArea dataOnly="0" labelOnly="1" fieldPosition="0">
        <references count="2">
          <reference field="4" count="2">
            <x v="0"/>
            <x v="5"/>
          </reference>
          <reference field="5" count="1" selected="0">
            <x v="2"/>
          </reference>
        </references>
      </pivotArea>
    </format>
    <format dxfId="57">
      <pivotArea dataOnly="0" labelOnly="1" fieldPosition="0">
        <references count="2">
          <reference field="4" count="1">
            <x v="2"/>
          </reference>
          <reference field="5" count="1" selected="0">
            <x v="3"/>
          </reference>
        </references>
      </pivotArea>
    </format>
    <format dxfId="56">
      <pivotArea dataOnly="0" labelOnly="1" fieldPosition="0">
        <references count="2">
          <reference field="4" count="2">
            <x v="1"/>
            <x v="6"/>
          </reference>
          <reference field="5" count="1" selected="0">
            <x v="4"/>
          </reference>
        </references>
      </pivotArea>
    </format>
    <format dxfId="55">
      <pivotArea dataOnly="0" labelOnly="1" fieldPosition="0">
        <references count="2">
          <reference field="4" count="2">
            <x v="3"/>
            <x v="8"/>
          </reference>
          <reference field="5" count="1" selected="0">
            <x v="5"/>
          </reference>
        </references>
      </pivotArea>
    </format>
    <format dxfId="54">
      <pivotArea dataOnly="0" labelOnly="1" fieldPosition="0">
        <references count="2">
          <reference field="4" count="1">
            <x v="7"/>
          </reference>
          <reference field="5" count="1" selected="0">
            <x v="6"/>
          </reference>
        </references>
      </pivotArea>
    </format>
    <format dxfId="53">
      <pivotArea dataOnly="0" labelOnly="1" outline="0" fieldPosition="0">
        <references count="1">
          <reference field="4294967294" count="2">
            <x v="0"/>
            <x v="1"/>
          </reference>
        </references>
      </pivotArea>
    </format>
    <format dxfId="52">
      <pivotArea type="all" dataOnly="0" outline="0" fieldPosition="0"/>
    </format>
    <format dxfId="51">
      <pivotArea outline="0" collapsedLevelsAreSubtotals="1" fieldPosition="0"/>
    </format>
    <format dxfId="50">
      <pivotArea field="5" type="button" dataOnly="0" labelOnly="1" outline="0" axis="axisRow" fieldPosition="0"/>
    </format>
    <format dxfId="49">
      <pivotArea dataOnly="0" labelOnly="1" fieldPosition="0">
        <references count="1">
          <reference field="5" count="0"/>
        </references>
      </pivotArea>
    </format>
    <format dxfId="48">
      <pivotArea dataOnly="0" labelOnly="1" grandRow="1" outline="0" fieldPosition="0"/>
    </format>
    <format dxfId="47">
      <pivotArea dataOnly="0" labelOnly="1" fieldPosition="0">
        <references count="2">
          <reference field="4" count="1">
            <x v="9"/>
          </reference>
          <reference field="5" count="1" selected="0">
            <x v="0"/>
          </reference>
        </references>
      </pivotArea>
    </format>
    <format dxfId="46">
      <pivotArea dataOnly="0" labelOnly="1" fieldPosition="0">
        <references count="2">
          <reference field="4" count="1">
            <x v="4"/>
          </reference>
          <reference field="5" count="1" selected="0">
            <x v="1"/>
          </reference>
        </references>
      </pivotArea>
    </format>
    <format dxfId="45">
      <pivotArea dataOnly="0" labelOnly="1" fieldPosition="0">
        <references count="2">
          <reference field="4" count="2">
            <x v="0"/>
            <x v="5"/>
          </reference>
          <reference field="5" count="1" selected="0">
            <x v="2"/>
          </reference>
        </references>
      </pivotArea>
    </format>
    <format dxfId="44">
      <pivotArea dataOnly="0" labelOnly="1" fieldPosition="0">
        <references count="2">
          <reference field="4" count="1">
            <x v="2"/>
          </reference>
          <reference field="5" count="1" selected="0">
            <x v="3"/>
          </reference>
        </references>
      </pivotArea>
    </format>
    <format dxfId="43">
      <pivotArea dataOnly="0" labelOnly="1" fieldPosition="0">
        <references count="2">
          <reference field="4" count="2">
            <x v="1"/>
            <x v="6"/>
          </reference>
          <reference field="5" count="1" selected="0">
            <x v="4"/>
          </reference>
        </references>
      </pivotArea>
    </format>
    <format dxfId="42">
      <pivotArea dataOnly="0" labelOnly="1" fieldPosition="0">
        <references count="2">
          <reference field="4" count="2">
            <x v="3"/>
            <x v="8"/>
          </reference>
          <reference field="5" count="1" selected="0">
            <x v="5"/>
          </reference>
        </references>
      </pivotArea>
    </format>
    <format dxfId="41">
      <pivotArea dataOnly="0" labelOnly="1" fieldPosition="0">
        <references count="2">
          <reference field="4" count="1">
            <x v="7"/>
          </reference>
          <reference field="5" count="1" selected="0">
            <x v="6"/>
          </reference>
        </references>
      </pivotArea>
    </format>
    <format dxfId="40">
      <pivotArea dataOnly="0" labelOnly="1" outline="0" fieldPosition="0">
        <references count="1">
          <reference field="4294967294" count="2">
            <x v="0"/>
            <x v="1"/>
          </reference>
        </references>
      </pivotArea>
    </format>
    <format dxfId="39">
      <pivotArea type="all" dataOnly="0" outline="0" fieldPosition="0"/>
    </format>
    <format dxfId="38">
      <pivotArea outline="0" collapsedLevelsAreSubtotals="1" fieldPosition="0"/>
    </format>
    <format dxfId="37">
      <pivotArea field="5" type="button" dataOnly="0" labelOnly="1" outline="0" axis="axisRow" fieldPosition="0"/>
    </format>
    <format dxfId="36">
      <pivotArea dataOnly="0" labelOnly="1" fieldPosition="0">
        <references count="1">
          <reference field="5" count="0"/>
        </references>
      </pivotArea>
    </format>
    <format dxfId="35">
      <pivotArea dataOnly="0" labelOnly="1" grandRow="1" outline="0" fieldPosition="0"/>
    </format>
    <format dxfId="34">
      <pivotArea dataOnly="0" labelOnly="1" fieldPosition="0">
        <references count="2">
          <reference field="4" count="1">
            <x v="9"/>
          </reference>
          <reference field="5" count="1" selected="0">
            <x v="0"/>
          </reference>
        </references>
      </pivotArea>
    </format>
    <format dxfId="33">
      <pivotArea dataOnly="0" labelOnly="1" fieldPosition="0">
        <references count="2">
          <reference field="4" count="1">
            <x v="4"/>
          </reference>
          <reference field="5" count="1" selected="0">
            <x v="1"/>
          </reference>
        </references>
      </pivotArea>
    </format>
    <format dxfId="32">
      <pivotArea dataOnly="0" labelOnly="1" fieldPosition="0">
        <references count="2">
          <reference field="4" count="2">
            <x v="0"/>
            <x v="5"/>
          </reference>
          <reference field="5" count="1" selected="0">
            <x v="2"/>
          </reference>
        </references>
      </pivotArea>
    </format>
    <format dxfId="31">
      <pivotArea dataOnly="0" labelOnly="1" fieldPosition="0">
        <references count="2">
          <reference field="4" count="1">
            <x v="2"/>
          </reference>
          <reference field="5" count="1" selected="0">
            <x v="3"/>
          </reference>
        </references>
      </pivotArea>
    </format>
    <format dxfId="30">
      <pivotArea dataOnly="0" labelOnly="1" fieldPosition="0">
        <references count="2">
          <reference field="4" count="2">
            <x v="1"/>
            <x v="6"/>
          </reference>
          <reference field="5" count="1" selected="0">
            <x v="4"/>
          </reference>
        </references>
      </pivotArea>
    </format>
    <format dxfId="29">
      <pivotArea dataOnly="0" labelOnly="1" fieldPosition="0">
        <references count="2">
          <reference field="4" count="2">
            <x v="3"/>
            <x v="8"/>
          </reference>
          <reference field="5" count="1" selected="0">
            <x v="5"/>
          </reference>
        </references>
      </pivotArea>
    </format>
    <format dxfId="28">
      <pivotArea dataOnly="0" labelOnly="1" fieldPosition="0">
        <references count="2">
          <reference field="4" count="1">
            <x v="7"/>
          </reference>
          <reference field="5" count="1" selected="0">
            <x v="6"/>
          </reference>
        </references>
      </pivotArea>
    </format>
    <format dxfId="27">
      <pivotArea dataOnly="0" labelOnly="1" outline="0" fieldPosition="0">
        <references count="1">
          <reference field="4294967294" count="2">
            <x v="0"/>
            <x v="1"/>
          </reference>
        </references>
      </pivotArea>
    </format>
    <format dxfId="26">
      <pivotArea dataOnly="0" outline="0" fieldPosition="0">
        <references count="1">
          <reference field="5" count="0" defaultSubtotal="1"/>
        </references>
      </pivotArea>
    </format>
  </formats>
  <chartFormats count="10">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3">
          <reference field="4294967294" count="1" selected="0">
            <x v="0"/>
          </reference>
          <reference field="4" count="1" selected="0">
            <x v="0"/>
          </reference>
          <reference field="5" count="1" selected="0">
            <x v="2"/>
          </reference>
        </references>
      </pivotArea>
    </chartFormat>
    <chartFormat chart="1" format="3" series="1">
      <pivotArea type="data" outline="0" fieldPosition="0">
        <references count="3">
          <reference field="4294967294" count="1" selected="0">
            <x v="0"/>
          </reference>
          <reference field="4" count="1" selected="0">
            <x v="5"/>
          </reference>
          <reference field="5" count="1" selected="0">
            <x v="2"/>
          </reference>
        </references>
      </pivotArea>
    </chartFormat>
    <chartFormat chart="1" format="4" series="1">
      <pivotArea type="data" outline="0" fieldPosition="0">
        <references count="3">
          <reference field="4294967294" count="1" selected="0">
            <x v="0"/>
          </reference>
          <reference field="4" count="1" selected="0">
            <x v="2"/>
          </reference>
          <reference field="5" count="1" selected="0">
            <x v="3"/>
          </reference>
        </references>
      </pivotArea>
    </chartFormat>
    <chartFormat chart="1" format="5" series="1">
      <pivotArea type="data" outline="0" fieldPosition="0">
        <references count="3">
          <reference field="4294967294" count="1" selected="0">
            <x v="0"/>
          </reference>
          <reference field="4" count="1" selected="0">
            <x v="1"/>
          </reference>
          <reference field="5" count="1" selected="0">
            <x v="4"/>
          </reference>
        </references>
      </pivotArea>
    </chartFormat>
    <chartFormat chart="1" format="6" series="1">
      <pivotArea type="data" outline="0" fieldPosition="0">
        <references count="3">
          <reference field="4294967294" count="1" selected="0">
            <x v="0"/>
          </reference>
          <reference field="4" count="1" selected="0">
            <x v="6"/>
          </reference>
          <reference field="5" count="1" selected="0">
            <x v="4"/>
          </reference>
        </references>
      </pivotArea>
    </chartFormat>
    <chartFormat chart="1" format="7" series="1">
      <pivotArea type="data" outline="0" fieldPosition="0">
        <references count="3">
          <reference field="4294967294" count="1" selected="0">
            <x v="0"/>
          </reference>
          <reference field="4" count="1" selected="0">
            <x v="3"/>
          </reference>
          <reference field="5" count="1" selected="0">
            <x v="5"/>
          </reference>
        </references>
      </pivotArea>
    </chartFormat>
    <chartFormat chart="1" format="8" series="1">
      <pivotArea type="data" outline="0" fieldPosition="0">
        <references count="3">
          <reference field="4294967294" count="1" selected="0">
            <x v="0"/>
          </reference>
          <reference field="4" count="1" selected="0">
            <x v="8"/>
          </reference>
          <reference field="5" count="1" selected="0">
            <x v="5"/>
          </reference>
        </references>
      </pivotArea>
    </chartFormat>
    <chartFormat chart="1" format="9" series="1">
      <pivotArea type="data" outline="0" fieldPosition="0">
        <references count="3">
          <reference field="4294967294" count="1" selected="0">
            <x v="0"/>
          </reference>
          <reference field="4" count="1" selected="0">
            <x v="7"/>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3488D8-8D54-0242-9CE0-A1D9F82EE269}" name="PivotTable2" cacheId="137" applyNumberFormats="0" applyBorderFormats="0" applyFontFormats="0" applyPatternFormats="0" applyAlignmentFormats="0" applyWidthHeightFormats="1" dataCaption="Values" grandTotalCaption="Total" updatedVersion="8" minRefreshableVersion="3" useAutoFormatting="1" itemPrintTitles="1" createdVersion="6" indent="0" outline="1" outlineData="1" multipleFieldFilters="0">
  <location ref="A4:D15" firstHeaderRow="0" firstDataRow="1" firstDataCol="1"/>
  <pivotFields count="10">
    <pivotField showAll="0"/>
    <pivotField showAll="0">
      <items count="5">
        <item x="0"/>
        <item x="1"/>
        <item x="3"/>
        <item x="2"/>
        <item t="default"/>
      </items>
    </pivotField>
    <pivotField showAll="0"/>
    <pivotField showAll="0"/>
    <pivotField axis="axisRow" showAll="0">
      <items count="11">
        <item x="2"/>
        <item x="8"/>
        <item x="9"/>
        <item x="7"/>
        <item x="1"/>
        <item x="3"/>
        <item x="4"/>
        <item x="6"/>
        <item x="0"/>
        <item x="5"/>
        <item t="default"/>
      </items>
    </pivotField>
    <pivotField showAll="0">
      <items count="8">
        <item x="4"/>
        <item x="1"/>
        <item x="2"/>
        <item x="6"/>
        <item x="3"/>
        <item x="0"/>
        <item x="5"/>
        <item t="default"/>
      </items>
    </pivotField>
    <pivotField dataField="1" showAll="0">
      <items count="11">
        <item x="8"/>
        <item x="5"/>
        <item x="0"/>
        <item x="1"/>
        <item x="4"/>
        <item x="9"/>
        <item x="2"/>
        <item x="6"/>
        <item x="3"/>
        <item x="7"/>
        <item t="default"/>
      </items>
    </pivotField>
    <pivotField showAll="0"/>
    <pivotField dataField="1" showAll="0">
      <items count="72">
        <item x="69"/>
        <item x="42"/>
        <item x="70"/>
        <item x="63"/>
        <item x="33"/>
        <item x="23"/>
        <item x="14"/>
        <item x="5"/>
        <item x="24"/>
        <item x="9"/>
        <item x="51"/>
        <item x="21"/>
        <item x="66"/>
        <item x="7"/>
        <item x="10"/>
        <item x="15"/>
        <item x="19"/>
        <item x="61"/>
        <item x="37"/>
        <item x="27"/>
        <item x="52"/>
        <item x="30"/>
        <item x="50"/>
        <item x="0"/>
        <item x="38"/>
        <item x="68"/>
        <item x="45"/>
        <item x="6"/>
        <item x="18"/>
        <item x="47"/>
        <item x="53"/>
        <item x="16"/>
        <item x="40"/>
        <item x="11"/>
        <item x="57"/>
        <item x="28"/>
        <item x="32"/>
        <item x="54"/>
        <item x="67"/>
        <item x="3"/>
        <item x="39"/>
        <item x="22"/>
        <item x="17"/>
        <item x="29"/>
        <item x="49"/>
        <item x="62"/>
        <item x="41"/>
        <item x="20"/>
        <item x="48"/>
        <item x="26"/>
        <item x="1"/>
        <item x="58"/>
        <item x="64"/>
        <item x="25"/>
        <item x="31"/>
        <item x="13"/>
        <item x="2"/>
        <item x="35"/>
        <item x="60"/>
        <item x="8"/>
        <item x="55"/>
        <item x="59"/>
        <item x="65"/>
        <item x="44"/>
        <item x="43"/>
        <item x="36"/>
        <item x="4"/>
        <item x="12"/>
        <item x="46"/>
        <item x="34"/>
        <item x="56"/>
        <item t="default"/>
      </items>
    </pivotField>
    <pivotField dataField="1" showAll="0"/>
  </pivotFields>
  <rowFields count="1">
    <field x="4"/>
  </rowFields>
  <rowItems count="11">
    <i>
      <x/>
    </i>
    <i>
      <x v="1"/>
    </i>
    <i>
      <x v="2"/>
    </i>
    <i>
      <x v="3"/>
    </i>
    <i>
      <x v="4"/>
    </i>
    <i>
      <x v="5"/>
    </i>
    <i>
      <x v="6"/>
    </i>
    <i>
      <x v="7"/>
    </i>
    <i>
      <x v="8"/>
    </i>
    <i>
      <x v="9"/>
    </i>
    <i t="grand">
      <x/>
    </i>
  </rowItems>
  <colFields count="1">
    <field x="-2"/>
  </colFields>
  <colItems count="3">
    <i>
      <x/>
    </i>
    <i i="1">
      <x v="1"/>
    </i>
    <i i="2">
      <x v="2"/>
    </i>
  </colItems>
  <dataFields count="3">
    <dataField name="Sum of Units Sold" fld="6" baseField="0" baseItem="0"/>
    <dataField name="Sum of Total Sales" fld="8" baseField="0" baseItem="0"/>
    <dataField name="Sum of Profit" fld="9" baseField="0" baseItem="0"/>
  </dataFields>
  <formats count="2">
    <format dxfId="1">
      <pivotArea collapsedLevelsAreSubtotals="1" fieldPosition="0">
        <references count="2">
          <reference field="4294967294" count="1" selected="0">
            <x v="2"/>
          </reference>
          <reference field="4" count="0"/>
        </references>
      </pivotArea>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1D09C7-6ED5-AF44-9000-401F8D652C65}" name="PivotTable7"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F14:G46" firstHeaderRow="1" firstDataRow="1" firstDataCol="1"/>
  <pivotFields count="10">
    <pivotField axis="axisRow" showAll="0">
      <items count="32">
        <item x="23"/>
        <item x="25"/>
        <item x="11"/>
        <item x="13"/>
        <item x="17"/>
        <item x="15"/>
        <item x="7"/>
        <item x="20"/>
        <item x="6"/>
        <item x="3"/>
        <item x="27"/>
        <item x="1"/>
        <item x="24"/>
        <item x="26"/>
        <item x="14"/>
        <item x="28"/>
        <item x="9"/>
        <item x="10"/>
        <item x="0"/>
        <item x="12"/>
        <item x="5"/>
        <item x="19"/>
        <item x="29"/>
        <item x="22"/>
        <item x="18"/>
        <item x="16"/>
        <item x="2"/>
        <item x="30"/>
        <item x="8"/>
        <item x="21"/>
        <item x="4"/>
        <item t="default"/>
      </items>
    </pivotField>
    <pivotField showAll="0">
      <items count="5">
        <item x="0"/>
        <item x="1"/>
        <item x="3"/>
        <item x="2"/>
        <item t="default"/>
      </items>
    </pivotField>
    <pivotField showAll="0"/>
    <pivotField showAll="0"/>
    <pivotField showAll="0"/>
    <pivotField showAll="0"/>
    <pivotField showAll="0">
      <items count="11">
        <item x="8"/>
        <item x="5"/>
        <item x="0"/>
        <item x="1"/>
        <item x="4"/>
        <item x="9"/>
        <item x="2"/>
        <item x="6"/>
        <item x="3"/>
        <item x="7"/>
        <item t="default"/>
      </items>
    </pivotField>
    <pivotField showAll="0"/>
    <pivotField dataField="1" showAll="0"/>
    <pivotField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ales" fld="8" baseField="0" baseItem="0" numFmtId="3"/>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CDFAF8-2691-2C41-B292-666B645E8BA7}" name="PivotTable3" cacheId="137" applyNumberFormats="0" applyBorderFormats="0" applyFontFormats="0" applyPatternFormats="0" applyAlignmentFormats="0" applyWidthHeightFormats="1" dataCaption="Values" grandTotalCaption="Total" updatedVersion="8" minRefreshableVersion="3" useAutoFormatting="1" itemPrintTitles="1" createdVersion="6" indent="0" outline="1" outlineData="1" multipleFieldFilters="0">
  <location ref="A18:D26" firstHeaderRow="0" firstDataRow="1" firstDataCol="1"/>
  <pivotFields count="10">
    <pivotField showAll="0"/>
    <pivotField showAll="0">
      <items count="5">
        <item x="0"/>
        <item x="1"/>
        <item x="3"/>
        <item x="2"/>
        <item t="default"/>
      </items>
    </pivotField>
    <pivotField showAll="0"/>
    <pivotField showAll="0"/>
    <pivotField showAll="0"/>
    <pivotField axis="axisRow" showAll="0">
      <items count="8">
        <item x="4"/>
        <item x="1"/>
        <item x="2"/>
        <item x="6"/>
        <item x="3"/>
        <item x="0"/>
        <item x="5"/>
        <item t="default"/>
      </items>
    </pivotField>
    <pivotField dataField="1" showAll="0">
      <items count="11">
        <item x="8"/>
        <item x="5"/>
        <item x="0"/>
        <item x="1"/>
        <item x="4"/>
        <item x="9"/>
        <item x="2"/>
        <item x="6"/>
        <item x="3"/>
        <item x="7"/>
        <item t="default"/>
      </items>
    </pivotField>
    <pivotField showAll="0"/>
    <pivotField dataField="1" showAll="0"/>
    <pivotField dataField="1" showAll="0"/>
  </pivotFields>
  <rowFields count="1">
    <field x="5"/>
  </rowFields>
  <rowItems count="8">
    <i>
      <x/>
    </i>
    <i>
      <x v="1"/>
    </i>
    <i>
      <x v="2"/>
    </i>
    <i>
      <x v="3"/>
    </i>
    <i>
      <x v="4"/>
    </i>
    <i>
      <x v="5"/>
    </i>
    <i>
      <x v="6"/>
    </i>
    <i t="grand">
      <x/>
    </i>
  </rowItems>
  <colFields count="1">
    <field x="-2"/>
  </colFields>
  <colItems count="3">
    <i>
      <x/>
    </i>
    <i i="1">
      <x v="1"/>
    </i>
    <i i="2">
      <x v="2"/>
    </i>
  </colItems>
  <dataFields count="3">
    <dataField name="Sum of Units Sold" fld="6" baseField="0" baseItem="0"/>
    <dataField name="Sum of Total Sales" fld="8" baseField="0" baseItem="0"/>
    <dataField name="Sum of Profit" fld="9"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9A4EB8-BC46-8441-AABA-107A56291FF2}" name="PivotTable4" cacheId="137" applyNumberFormats="0" applyBorderFormats="0" applyFontFormats="0" applyPatternFormats="0" applyAlignmentFormats="0" applyWidthHeightFormats="1" dataCaption="Values" grandTotalCaption="Total" updatedVersion="8" minRefreshableVersion="3" useAutoFormatting="1" itemPrintTitles="1" createdVersion="6" indent="0" outline="1" outlineData="1" multipleFieldFilters="0" chartFormat="2">
  <location ref="A28:D34" firstHeaderRow="0" firstDataRow="1" firstDataCol="1"/>
  <pivotFields count="10">
    <pivotField showAll="0"/>
    <pivotField showAll="0">
      <items count="5">
        <item x="0"/>
        <item x="1"/>
        <item x="3"/>
        <item x="2"/>
        <item t="default"/>
      </items>
    </pivotField>
    <pivotField axis="axisRow" showAll="0">
      <items count="6">
        <item x="0"/>
        <item x="4"/>
        <item x="2"/>
        <item x="1"/>
        <item x="3"/>
        <item t="default"/>
      </items>
    </pivotField>
    <pivotField showAll="0"/>
    <pivotField showAll="0"/>
    <pivotField showAll="0">
      <items count="8">
        <item x="4"/>
        <item x="1"/>
        <item x="2"/>
        <item x="6"/>
        <item x="3"/>
        <item x="0"/>
        <item x="5"/>
        <item t="default"/>
      </items>
    </pivotField>
    <pivotField dataField="1" showAll="0">
      <items count="11">
        <item x="8"/>
        <item x="5"/>
        <item x="0"/>
        <item x="1"/>
        <item x="4"/>
        <item x="9"/>
        <item x="2"/>
        <item x="6"/>
        <item x="3"/>
        <item x="7"/>
        <item t="default"/>
      </items>
    </pivotField>
    <pivotField showAll="0"/>
    <pivotField dataField="1" showAll="0"/>
    <pivotField dataField="1" showAll="0"/>
  </pivotFields>
  <rowFields count="1">
    <field x="2"/>
  </rowFields>
  <rowItems count="6">
    <i>
      <x/>
    </i>
    <i>
      <x v="1"/>
    </i>
    <i>
      <x v="2"/>
    </i>
    <i>
      <x v="3"/>
    </i>
    <i>
      <x v="4"/>
    </i>
    <i t="grand">
      <x/>
    </i>
  </rowItems>
  <colFields count="1">
    <field x="-2"/>
  </colFields>
  <colItems count="3">
    <i>
      <x/>
    </i>
    <i i="1">
      <x v="1"/>
    </i>
    <i i="2">
      <x v="2"/>
    </i>
  </colItems>
  <dataFields count="3">
    <dataField name="Sum of Units Sold" fld="6" baseField="0" baseItem="0"/>
    <dataField name="Sum of Total Sales" fld="8" baseField="0" baseItem="0"/>
    <dataField name="Sum of Profit" fld="9"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45A1CF-5B32-E64C-9BFD-478652C3D869}" name="PivotTable6"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I1:J12" firstHeaderRow="1" firstDataRow="1" firstDataCol="1"/>
  <pivotFields count="10">
    <pivotField showAll="0"/>
    <pivotField showAll="0">
      <items count="5">
        <item x="0"/>
        <item x="1"/>
        <item x="3"/>
        <item x="2"/>
        <item t="default"/>
      </items>
    </pivotField>
    <pivotField showAll="0"/>
    <pivotField showAll="0"/>
    <pivotField axis="axisRow" showAll="0">
      <items count="11">
        <item x="2"/>
        <item x="8"/>
        <item x="9"/>
        <item x="7"/>
        <item x="1"/>
        <item x="3"/>
        <item x="4"/>
        <item x="6"/>
        <item x="0"/>
        <item x="5"/>
        <item t="default"/>
      </items>
    </pivotField>
    <pivotField showAll="0">
      <items count="8">
        <item x="4"/>
        <item x="1"/>
        <item x="2"/>
        <item x="6"/>
        <item x="3"/>
        <item x="0"/>
        <item x="5"/>
        <item t="default"/>
      </items>
    </pivotField>
    <pivotField showAll="0">
      <items count="11">
        <item x="8"/>
        <item x="5"/>
        <item x="0"/>
        <item x="1"/>
        <item x="4"/>
        <item x="9"/>
        <item x="2"/>
        <item x="6"/>
        <item x="3"/>
        <item x="7"/>
        <item t="default"/>
      </items>
    </pivotField>
    <pivotField showAll="0"/>
    <pivotField dataField="1" showAll="0"/>
    <pivotField showAll="0"/>
  </pivotFields>
  <rowFields count="1">
    <field x="4"/>
  </rowFields>
  <rowItems count="11">
    <i>
      <x/>
    </i>
    <i>
      <x v="1"/>
    </i>
    <i>
      <x v="2"/>
    </i>
    <i>
      <x v="3"/>
    </i>
    <i>
      <x v="4"/>
    </i>
    <i>
      <x v="5"/>
    </i>
    <i>
      <x v="6"/>
    </i>
    <i>
      <x v="7"/>
    </i>
    <i>
      <x v="8"/>
    </i>
    <i>
      <x v="9"/>
    </i>
    <i t="grand">
      <x/>
    </i>
  </rowItems>
  <colItems count="1">
    <i/>
  </colItems>
  <dataFields count="1">
    <dataField name="Sum of Total Sales" fld="8" baseField="0" baseItem="0" numFmtId="3"/>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B56A43-0392-C149-A28D-4AB4CB9AFC83}" name="PivotTable8" cacheId="137" applyNumberFormats="0" applyBorderFormats="0" applyFontFormats="0" applyPatternFormats="0" applyAlignmentFormats="0" applyWidthHeightFormats="1" dataCaption="Values" grandTotalCaption="Total" updatedVersion="8" minRefreshableVersion="3" useAutoFormatting="1" itemPrintTitles="1" createdVersion="6" indent="0" outline="1" outlineData="1" multipleFieldFilters="0">
  <location ref="A36:D42" firstHeaderRow="0" firstDataRow="1" firstDataCol="1"/>
  <pivotFields count="10">
    <pivotField showAll="0"/>
    <pivotField showAll="0">
      <items count="5">
        <item x="0"/>
        <item x="1"/>
        <item x="3"/>
        <item x="2"/>
        <item t="default"/>
      </items>
    </pivotField>
    <pivotField showAll="0">
      <items count="6">
        <item x="0"/>
        <item x="4"/>
        <item x="2"/>
        <item x="1"/>
        <item x="3"/>
        <item t="default"/>
      </items>
    </pivotField>
    <pivotField axis="axisRow" showAll="0">
      <items count="6">
        <item x="4"/>
        <item x="0"/>
        <item x="2"/>
        <item x="3"/>
        <item x="1"/>
        <item t="default"/>
      </items>
    </pivotField>
    <pivotField showAll="0"/>
    <pivotField showAll="0">
      <items count="8">
        <item x="4"/>
        <item x="1"/>
        <item x="2"/>
        <item x="6"/>
        <item x="3"/>
        <item x="0"/>
        <item x="5"/>
        <item t="default"/>
      </items>
    </pivotField>
    <pivotField dataField="1" showAll="0">
      <items count="11">
        <item x="8"/>
        <item x="5"/>
        <item x="0"/>
        <item x="1"/>
        <item x="4"/>
        <item x="9"/>
        <item x="2"/>
        <item x="6"/>
        <item x="3"/>
        <item x="7"/>
        <item t="default"/>
      </items>
    </pivotField>
    <pivotField showAll="0"/>
    <pivotField dataField="1" showAll="0"/>
    <pivotField dataField="1" showAll="0"/>
  </pivotFields>
  <rowFields count="1">
    <field x="3"/>
  </rowFields>
  <rowItems count="6">
    <i>
      <x/>
    </i>
    <i>
      <x v="1"/>
    </i>
    <i>
      <x v="2"/>
    </i>
    <i>
      <x v="3"/>
    </i>
    <i>
      <x v="4"/>
    </i>
    <i t="grand">
      <x/>
    </i>
  </rowItems>
  <colFields count="1">
    <field x="-2"/>
  </colFields>
  <colItems count="3">
    <i>
      <x/>
    </i>
    <i i="1">
      <x v="1"/>
    </i>
    <i i="2">
      <x v="2"/>
    </i>
  </colItems>
  <dataFields count="3">
    <dataField name="Sum of Units Sold" fld="6" baseField="0" baseItem="0"/>
    <dataField name="Sum of Total Sales" fld="8" baseField="0" baseItem="0"/>
    <dataField name="Sum of Profit" fld="9"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27A19-AF29-2249-A6C6-9062FBE28401}" name="PivotTable1"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1:D2" firstHeaderRow="0" firstDataRow="1" firstDataCol="0"/>
  <pivotFields count="10">
    <pivotField showAll="0">
      <items count="32">
        <item x="23"/>
        <item x="25"/>
        <item x="11"/>
        <item x="13"/>
        <item x="17"/>
        <item x="15"/>
        <item x="7"/>
        <item x="20"/>
        <item x="6"/>
        <item x="3"/>
        <item x="27"/>
        <item x="1"/>
        <item x="24"/>
        <item x="26"/>
        <item x="14"/>
        <item x="28"/>
        <item x="9"/>
        <item x="10"/>
        <item x="0"/>
        <item x="12"/>
        <item x="5"/>
        <item x="19"/>
        <item x="29"/>
        <item x="22"/>
        <item x="18"/>
        <item x="16"/>
        <item x="2"/>
        <item x="30"/>
        <item x="8"/>
        <item x="21"/>
        <item x="4"/>
        <item t="default"/>
      </items>
    </pivotField>
    <pivotField showAll="0">
      <items count="5">
        <item x="0"/>
        <item x="1"/>
        <item x="3"/>
        <item x="2"/>
        <item t="default"/>
      </items>
    </pivotField>
    <pivotField showAll="0"/>
    <pivotField showAll="0"/>
    <pivotField showAll="0"/>
    <pivotField showAll="0">
      <items count="8">
        <item x="4"/>
        <item x="1"/>
        <item x="2"/>
        <item x="6"/>
        <item x="3"/>
        <item x="0"/>
        <item x="5"/>
        <item t="default"/>
      </items>
    </pivotField>
    <pivotField dataField="1" showAll="0">
      <items count="11">
        <item x="8"/>
        <item x="5"/>
        <item x="0"/>
        <item x="1"/>
        <item x="4"/>
        <item x="9"/>
        <item x="2"/>
        <item x="6"/>
        <item x="3"/>
        <item x="7"/>
        <item t="default"/>
      </items>
    </pivotField>
    <pivotField dataField="1" showAll="0"/>
    <pivotField dataField="1" showAll="0"/>
    <pivotField dataField="1" showAll="0"/>
  </pivotFields>
  <rowItems count="1">
    <i/>
  </rowItems>
  <colFields count="1">
    <field x="-2"/>
  </colFields>
  <colItems count="4">
    <i>
      <x/>
    </i>
    <i i="1">
      <x v="1"/>
    </i>
    <i i="2">
      <x v="2"/>
    </i>
    <i i="3">
      <x v="3"/>
    </i>
  </colItems>
  <dataFields count="4">
    <dataField name="Sum of Total Sales" fld="8" baseField="0" baseItem="0" numFmtId="3"/>
    <dataField name="Average of Unit Price" fld="7" subtotal="average" baseField="0" baseItem="0" numFmtId="165"/>
    <dataField name="Sum of Units Sold" fld="6" baseField="0" baseItem="0" numFmtId="3"/>
    <dataField name="Sum of Profit" fld="9" baseField="0" baseItem="0" numFmtId="3"/>
  </dataFields>
  <formats count="3">
    <format dxfId="9">
      <pivotArea outline="0" collapsedLevelsAreSubtotals="1" fieldPosition="0">
        <references count="1">
          <reference field="4294967294" count="2" selected="0">
            <x v="2"/>
            <x v="3"/>
          </reference>
        </references>
      </pivotArea>
    </format>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33B1B1D-B75B-354A-9A63-8F3B7889B8E7}" name="PivotTable11"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E48:F54" firstHeaderRow="1" firstDataRow="1" firstDataCol="1"/>
  <pivotFields count="10">
    <pivotField showAll="0"/>
    <pivotField showAll="0">
      <items count="5">
        <item x="0"/>
        <item x="1"/>
        <item x="3"/>
        <item x="2"/>
        <item t="default"/>
      </items>
    </pivotField>
    <pivotField showAll="0">
      <items count="6">
        <item x="0"/>
        <item x="4"/>
        <item x="2"/>
        <item x="1"/>
        <item x="3"/>
        <item t="default"/>
      </items>
    </pivotField>
    <pivotField axis="axisRow" showAll="0">
      <items count="6">
        <item x="4"/>
        <item x="0"/>
        <item x="2"/>
        <item x="3"/>
        <item x="1"/>
        <item t="default"/>
      </items>
    </pivotField>
    <pivotField showAll="0">
      <items count="11">
        <item x="2"/>
        <item x="8"/>
        <item x="9"/>
        <item x="7"/>
        <item x="1"/>
        <item x="3"/>
        <item x="4"/>
        <item x="6"/>
        <item x="0"/>
        <item x="5"/>
        <item t="default"/>
      </items>
    </pivotField>
    <pivotField showAll="0">
      <items count="8">
        <item x="4"/>
        <item x="1"/>
        <item x="2"/>
        <item x="6"/>
        <item x="3"/>
        <item x="0"/>
        <item x="5"/>
        <item t="default"/>
      </items>
    </pivotField>
    <pivotField showAll="0">
      <items count="11">
        <item x="8"/>
        <item x="5"/>
        <item x="0"/>
        <item x="1"/>
        <item x="4"/>
        <item x="9"/>
        <item x="2"/>
        <item x="6"/>
        <item x="3"/>
        <item x="7"/>
        <item t="default"/>
      </items>
    </pivotField>
    <pivotField showAll="0"/>
    <pivotField dataField="1" showAll="0"/>
    <pivotField showAll="0"/>
  </pivotFields>
  <rowFields count="1">
    <field x="3"/>
  </rowFields>
  <rowItems count="6">
    <i>
      <x/>
    </i>
    <i>
      <x v="1"/>
    </i>
    <i>
      <x v="2"/>
    </i>
    <i>
      <x v="3"/>
    </i>
    <i>
      <x v="4"/>
    </i>
    <i t="grand">
      <x/>
    </i>
  </rowItems>
  <colItems count="1">
    <i/>
  </colItems>
  <dataFields count="1">
    <dataField name="Sum of Total Sales" fld="8" baseField="0" baseItem="0" numFmtId="3"/>
  </dataFields>
  <formats count="1">
    <format dxfId="10">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 chart="19" format="8">
      <pivotArea type="data" outline="0" fieldPosition="0">
        <references count="2">
          <reference field="4294967294" count="1" selected="0">
            <x v="0"/>
          </reference>
          <reference field="3" count="1" selected="0">
            <x v="0"/>
          </reference>
        </references>
      </pivotArea>
    </chartFormat>
    <chartFormat chart="19" format="9">
      <pivotArea type="data" outline="0" fieldPosition="0">
        <references count="2">
          <reference field="4294967294" count="1" selected="0">
            <x v="0"/>
          </reference>
          <reference field="3" count="1" selected="0">
            <x v="1"/>
          </reference>
        </references>
      </pivotArea>
    </chartFormat>
    <chartFormat chart="19" format="10">
      <pivotArea type="data" outline="0" fieldPosition="0">
        <references count="2">
          <reference field="4294967294" count="1" selected="0">
            <x v="0"/>
          </reference>
          <reference field="3" count="1" selected="0">
            <x v="2"/>
          </reference>
        </references>
      </pivotArea>
    </chartFormat>
    <chartFormat chart="19" format="11">
      <pivotArea type="data" outline="0" fieldPosition="0">
        <references count="2">
          <reference field="4294967294" count="1" selected="0">
            <x v="0"/>
          </reference>
          <reference field="3" count="1" selected="0">
            <x v="3"/>
          </reference>
        </references>
      </pivotArea>
    </chartFormat>
    <chartFormat chart="19"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9A2365-DAAA-124E-8104-C6CF1787DE25}" name="PivotTable12"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1">
  <location ref="K15:L26" firstHeaderRow="1" firstDataRow="1" firstDataCol="1"/>
  <pivotFields count="10">
    <pivotField showAll="0"/>
    <pivotField showAll="0"/>
    <pivotField showAll="0"/>
    <pivotField showAll="0"/>
    <pivotField axis="axisRow" showAll="0">
      <items count="11">
        <item x="2"/>
        <item x="8"/>
        <item x="9"/>
        <item x="7"/>
        <item x="1"/>
        <item x="3"/>
        <item x="4"/>
        <item x="6"/>
        <item x="0"/>
        <item x="5"/>
        <item t="default"/>
      </items>
    </pivotField>
    <pivotField showAll="0"/>
    <pivotField showAll="0"/>
    <pivotField dataField="1" showAll="0"/>
    <pivotField showAll="0"/>
    <pivotField showAll="0"/>
  </pivotFields>
  <rowFields count="1">
    <field x="4"/>
  </rowFields>
  <rowItems count="11">
    <i>
      <x/>
    </i>
    <i>
      <x v="1"/>
    </i>
    <i>
      <x v="2"/>
    </i>
    <i>
      <x v="3"/>
    </i>
    <i>
      <x v="4"/>
    </i>
    <i>
      <x v="5"/>
    </i>
    <i>
      <x v="6"/>
    </i>
    <i>
      <x v="7"/>
    </i>
    <i>
      <x v="8"/>
    </i>
    <i>
      <x v="9"/>
    </i>
    <i t="grand">
      <x/>
    </i>
  </rowItems>
  <colItems count="1">
    <i/>
  </colItems>
  <dataFields count="1">
    <dataField name="Average of Unit Price" fld="7" subtotal="average"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5327E19-2E64-904A-82F1-89FA80973284}" name="PivotTable9"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46:B54" firstHeaderRow="1" firstDataRow="1" firstDataCol="1"/>
  <pivotFields count="10">
    <pivotField showAll="0"/>
    <pivotField showAll="0">
      <items count="5">
        <item x="0"/>
        <item x="1"/>
        <item x="3"/>
        <item x="2"/>
        <item t="default"/>
      </items>
    </pivotField>
    <pivotField showAll="0"/>
    <pivotField showAll="0"/>
    <pivotField showAll="0">
      <items count="11">
        <item x="2"/>
        <item x="8"/>
        <item x="9"/>
        <item x="7"/>
        <item x="1"/>
        <item x="3"/>
        <item x="4"/>
        <item x="6"/>
        <item x="0"/>
        <item x="5"/>
        <item t="default"/>
      </items>
    </pivotField>
    <pivotField axis="axisRow" showAll="0">
      <items count="8">
        <item x="4"/>
        <item x="1"/>
        <item x="2"/>
        <item x="6"/>
        <item x="3"/>
        <item x="0"/>
        <item x="5"/>
        <item t="default"/>
      </items>
    </pivotField>
    <pivotField showAll="0">
      <items count="11">
        <item x="8"/>
        <item x="5"/>
        <item x="0"/>
        <item x="1"/>
        <item x="4"/>
        <item x="9"/>
        <item x="2"/>
        <item x="6"/>
        <item x="3"/>
        <item x="7"/>
        <item t="default"/>
      </items>
    </pivotField>
    <pivotField showAll="0"/>
    <pivotField dataField="1" showAll="0"/>
    <pivotField showAll="0"/>
  </pivotFields>
  <rowFields count="1">
    <field x="5"/>
  </rowFields>
  <rowItems count="8">
    <i>
      <x/>
    </i>
    <i>
      <x v="1"/>
    </i>
    <i>
      <x v="2"/>
    </i>
    <i>
      <x v="3"/>
    </i>
    <i>
      <x v="4"/>
    </i>
    <i>
      <x v="5"/>
    </i>
    <i>
      <x v="6"/>
    </i>
    <i t="grand">
      <x/>
    </i>
  </rowItems>
  <colItems count="1">
    <i/>
  </colItems>
  <dataFields count="1">
    <dataField name="Sum of Total Sales" fld="8" baseField="0" baseItem="0" numFmtId="3"/>
  </dataFields>
  <formats count="1">
    <format dxfId="11">
      <pivotArea outline="0" collapsedLevelsAreSubtotals="1" fieldPosition="0"/>
    </format>
  </formats>
  <chartFormats count="8">
    <chartFormat chart="8" format="11" series="1">
      <pivotArea type="data" outline="0" fieldPosition="0">
        <references count="1">
          <reference field="4294967294" count="1" selected="0">
            <x v="0"/>
          </reference>
        </references>
      </pivotArea>
    </chartFormat>
    <chartFormat chart="8" format="12">
      <pivotArea type="data" outline="0" fieldPosition="0">
        <references count="2">
          <reference field="4294967294" count="1" selected="0">
            <x v="0"/>
          </reference>
          <reference field="5" count="1" selected="0">
            <x v="0"/>
          </reference>
        </references>
      </pivotArea>
    </chartFormat>
    <chartFormat chart="8" format="13">
      <pivotArea type="data" outline="0" fieldPosition="0">
        <references count="2">
          <reference field="4294967294" count="1" selected="0">
            <x v="0"/>
          </reference>
          <reference field="5" count="1" selected="0">
            <x v="1"/>
          </reference>
        </references>
      </pivotArea>
    </chartFormat>
    <chartFormat chart="8" format="14">
      <pivotArea type="data" outline="0" fieldPosition="0">
        <references count="2">
          <reference field="4294967294" count="1" selected="0">
            <x v="0"/>
          </reference>
          <reference field="5" count="1" selected="0">
            <x v="2"/>
          </reference>
        </references>
      </pivotArea>
    </chartFormat>
    <chartFormat chart="8" format="15">
      <pivotArea type="data" outline="0" fieldPosition="0">
        <references count="2">
          <reference field="4294967294" count="1" selected="0">
            <x v="0"/>
          </reference>
          <reference field="5" count="1" selected="0">
            <x v="3"/>
          </reference>
        </references>
      </pivotArea>
    </chartFormat>
    <chartFormat chart="8" format="16">
      <pivotArea type="data" outline="0" fieldPosition="0">
        <references count="2">
          <reference field="4294967294" count="1" selected="0">
            <x v="0"/>
          </reference>
          <reference field="5" count="1" selected="0">
            <x v="4"/>
          </reference>
        </references>
      </pivotArea>
    </chartFormat>
    <chartFormat chart="8" format="17">
      <pivotArea type="data" outline="0" fieldPosition="0">
        <references count="2">
          <reference field="4294967294" count="1" selected="0">
            <x v="0"/>
          </reference>
          <reference field="5" count="1" selected="0">
            <x v="5"/>
          </reference>
        </references>
      </pivotArea>
    </chartFormat>
    <chartFormat chart="8" format="18">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73343A0-CFFC-3F4A-994E-3C79082252CF}" name="PivotTable10" cacheId="13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C47:D53" firstHeaderRow="1" firstDataRow="1" firstDataCol="1"/>
  <pivotFields count="10">
    <pivotField showAll="0"/>
    <pivotField showAll="0">
      <items count="5">
        <item x="0"/>
        <item x="1"/>
        <item x="3"/>
        <item x="2"/>
        <item t="default"/>
      </items>
    </pivotField>
    <pivotField axis="axisRow" showAll="0">
      <items count="6">
        <item x="0"/>
        <item x="4"/>
        <item x="2"/>
        <item x="1"/>
        <item x="3"/>
        <item t="default"/>
      </items>
    </pivotField>
    <pivotField showAll="0"/>
    <pivotField showAll="0">
      <items count="11">
        <item x="2"/>
        <item x="8"/>
        <item x="9"/>
        <item x="7"/>
        <item x="1"/>
        <item x="3"/>
        <item x="4"/>
        <item x="6"/>
        <item x="0"/>
        <item x="5"/>
        <item t="default"/>
      </items>
    </pivotField>
    <pivotField showAll="0">
      <items count="8">
        <item x="4"/>
        <item x="1"/>
        <item x="2"/>
        <item x="6"/>
        <item x="3"/>
        <item x="0"/>
        <item x="5"/>
        <item t="default"/>
      </items>
    </pivotField>
    <pivotField showAll="0">
      <items count="11">
        <item x="8"/>
        <item x="5"/>
        <item x="0"/>
        <item x="1"/>
        <item x="4"/>
        <item x="9"/>
        <item x="2"/>
        <item x="6"/>
        <item x="3"/>
        <item x="7"/>
        <item t="default"/>
      </items>
    </pivotField>
    <pivotField showAll="0"/>
    <pivotField dataField="1" showAll="0"/>
    <pivotField showAll="0"/>
  </pivotFields>
  <rowFields count="1">
    <field x="2"/>
  </rowFields>
  <rowItems count="6">
    <i>
      <x/>
    </i>
    <i>
      <x v="1"/>
    </i>
    <i>
      <x v="2"/>
    </i>
    <i>
      <x v="3"/>
    </i>
    <i>
      <x v="4"/>
    </i>
    <i t="grand">
      <x/>
    </i>
  </rowItems>
  <colItems count="1">
    <i/>
  </colItems>
  <dataFields count="1">
    <dataField name="Sum of Total Sales" fld="8" baseField="0" baseItem="0" numFmtId="3"/>
  </dataFields>
  <formats count="1">
    <format dxfId="1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DCF48ED-9975-8F46-AC57-9B2A13A097F9}" sourceName="Region">
  <pivotTables>
    <pivotTable tabId="10" name="PivotTable1"/>
    <pivotTable tabId="10" name="PivotTable10"/>
    <pivotTable tabId="10" name="PivotTable11"/>
    <pivotTable tabId="10" name="PivotTable2"/>
    <pivotTable tabId="10" name="PivotTable3"/>
    <pivotTable tabId="10" name="PivotTable4"/>
    <pivotTable tabId="10" name="PivotTable6"/>
    <pivotTable tabId="10" name="PivotTable8"/>
    <pivotTable tabId="10" name="PivotTable9"/>
  </pivotTables>
  <data>
    <tabular pivotCacheId="250469261">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_Sold" xr10:uid="{A535A0FE-B2F2-E640-A1B6-98512A50B9FC}" sourceName="Units Sold">
  <pivotTables>
    <pivotTable tabId="10" name="PivotTable1"/>
    <pivotTable tabId="10" name="PivotTable10"/>
    <pivotTable tabId="10" name="PivotTable11"/>
    <pivotTable tabId="10" name="PivotTable2"/>
    <pivotTable tabId="10" name="PivotTable3"/>
    <pivotTable tabId="10" name="PivotTable4"/>
    <pivotTable tabId="10" name="PivotTable6"/>
    <pivotTable tabId="10" name="PivotTable8"/>
    <pivotTable tabId="10" name="PivotTable9"/>
  </pivotTables>
  <data>
    <tabular pivotCacheId="250469261">
      <items count="10">
        <i x="8" s="1"/>
        <i x="5" s="1"/>
        <i x="0" s="1"/>
        <i x="1" s="1"/>
        <i x="4" s="1"/>
        <i x="9" s="1"/>
        <i x="2" s="1"/>
        <i x="6" s="1"/>
        <i x="3"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3F876DA-C3E4-CF41-84FC-32E703264328}" cache="Slicer_Region" caption="Region" style="SlicerStyleLight5" rowHeight="230716"/>
  <slicer name="Units Sold" xr10:uid="{14A389D5-7D41-9E4E-A0DE-E0258EC1DA60}" cache="Slicer_Units_Sold" caption="Units Sold" style="SlicerStyleLight5" rowHeight="230716"/>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ivotTable" Target="../pivotTables/pivotTable13.xml"/><Relationship Id="rId5" Type="http://schemas.openxmlformats.org/officeDocument/2006/relationships/pivotTable" Target="../pivotTables/pivotTable7.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zoomScale="150" workbookViewId="0">
      <selection activeCell="G3" sqref="G3"/>
    </sheetView>
  </sheetViews>
  <sheetFormatPr baseColWidth="10" defaultColWidth="8.83203125" defaultRowHeight="15" x14ac:dyDescent="0.2"/>
  <cols>
    <col min="1" max="1" width="10.5" bestFit="1" customWidth="1"/>
    <col min="2" max="2" width="11.6640625" bestFit="1" customWidth="1"/>
    <col min="3" max="3" width="14" bestFit="1" customWidth="1"/>
    <col min="4" max="4" width="14.1640625" bestFit="1" customWidth="1"/>
    <col min="5" max="5" width="16.83203125" bestFit="1" customWidth="1"/>
    <col min="6" max="6" width="13.5" bestFit="1" customWidth="1"/>
    <col min="7" max="7" width="14.5" bestFit="1" customWidth="1"/>
    <col min="8" max="8" width="14.33203125" bestFit="1" customWidth="1"/>
    <col min="9" max="9" width="16.5" style="3" bestFit="1" customWidth="1"/>
    <col min="10" max="10" width="12" style="3" bestFit="1" customWidth="1"/>
  </cols>
  <sheetData>
    <row r="1" spans="1:10" x14ac:dyDescent="0.2">
      <c r="A1" s="1" t="s">
        <v>0</v>
      </c>
      <c r="B1" s="1" t="s">
        <v>1</v>
      </c>
      <c r="C1" s="1" t="s">
        <v>2</v>
      </c>
      <c r="D1" s="1" t="s">
        <v>3</v>
      </c>
      <c r="E1" s="1" t="s">
        <v>4</v>
      </c>
      <c r="F1" s="1" t="s">
        <v>5</v>
      </c>
      <c r="G1" s="1" t="s">
        <v>6</v>
      </c>
      <c r="H1" s="1" t="s">
        <v>7</v>
      </c>
      <c r="I1" s="2" t="s">
        <v>8</v>
      </c>
      <c r="J1" s="2" t="s">
        <v>9</v>
      </c>
    </row>
    <row r="2" spans="1:10" x14ac:dyDescent="0.2">
      <c r="A2" t="s">
        <v>10</v>
      </c>
      <c r="B2" t="s">
        <v>41</v>
      </c>
      <c r="C2" t="s">
        <v>45</v>
      </c>
      <c r="D2" t="s">
        <v>50</v>
      </c>
      <c r="E2" t="s">
        <v>55</v>
      </c>
      <c r="F2" t="s">
        <v>65</v>
      </c>
      <c r="G2">
        <v>3</v>
      </c>
      <c r="H2">
        <v>250</v>
      </c>
      <c r="I2" s="3">
        <v>750</v>
      </c>
      <c r="J2" s="3">
        <v>176.58</v>
      </c>
    </row>
    <row r="3" spans="1:10" x14ac:dyDescent="0.2">
      <c r="A3" t="s">
        <v>11</v>
      </c>
      <c r="B3" t="s">
        <v>42</v>
      </c>
      <c r="C3" t="s">
        <v>45</v>
      </c>
      <c r="D3" t="s">
        <v>51</v>
      </c>
      <c r="E3" t="s">
        <v>56</v>
      </c>
      <c r="F3" t="s">
        <v>66</v>
      </c>
      <c r="G3">
        <v>4</v>
      </c>
      <c r="H3">
        <v>700</v>
      </c>
      <c r="I3" s="3">
        <v>2800</v>
      </c>
      <c r="J3" s="3">
        <v>668.35</v>
      </c>
    </row>
    <row r="4" spans="1:10" x14ac:dyDescent="0.2">
      <c r="A4" t="s">
        <v>12</v>
      </c>
      <c r="B4" t="s">
        <v>41</v>
      </c>
      <c r="C4" t="s">
        <v>46</v>
      </c>
      <c r="D4" t="s">
        <v>51</v>
      </c>
      <c r="E4" t="s">
        <v>57</v>
      </c>
      <c r="F4" t="s">
        <v>67</v>
      </c>
      <c r="G4">
        <v>7</v>
      </c>
      <c r="H4">
        <v>550</v>
      </c>
      <c r="I4" s="3">
        <v>3850</v>
      </c>
      <c r="J4" s="3">
        <v>460.23</v>
      </c>
    </row>
    <row r="5" spans="1:10" x14ac:dyDescent="0.2">
      <c r="A5" t="s">
        <v>13</v>
      </c>
      <c r="B5" t="s">
        <v>42</v>
      </c>
      <c r="C5" t="s">
        <v>45</v>
      </c>
      <c r="D5" t="s">
        <v>52</v>
      </c>
      <c r="E5" t="s">
        <v>57</v>
      </c>
      <c r="F5" t="s">
        <v>67</v>
      </c>
      <c r="G5">
        <v>7</v>
      </c>
      <c r="H5">
        <v>550</v>
      </c>
      <c r="I5" s="3">
        <v>3850</v>
      </c>
      <c r="J5" s="3">
        <v>768.02</v>
      </c>
    </row>
    <row r="6" spans="1:10" x14ac:dyDescent="0.2">
      <c r="A6" t="s">
        <v>14</v>
      </c>
      <c r="B6" t="s">
        <v>42</v>
      </c>
      <c r="C6" t="s">
        <v>47</v>
      </c>
      <c r="D6" t="s">
        <v>50</v>
      </c>
      <c r="E6" t="s">
        <v>55</v>
      </c>
      <c r="F6" t="s">
        <v>65</v>
      </c>
      <c r="G6">
        <v>7</v>
      </c>
      <c r="H6">
        <v>250</v>
      </c>
      <c r="I6" s="3">
        <v>1750</v>
      </c>
      <c r="J6" s="3">
        <v>292.83999999999997</v>
      </c>
    </row>
    <row r="7" spans="1:10" x14ac:dyDescent="0.2">
      <c r="A7" t="s">
        <v>10</v>
      </c>
      <c r="B7" t="s">
        <v>41</v>
      </c>
      <c r="C7" t="s">
        <v>47</v>
      </c>
      <c r="D7" t="s">
        <v>51</v>
      </c>
      <c r="E7" t="s">
        <v>56</v>
      </c>
      <c r="F7" t="s">
        <v>66</v>
      </c>
      <c r="G7">
        <v>9</v>
      </c>
      <c r="H7">
        <v>700</v>
      </c>
      <c r="I7" s="3">
        <v>6300</v>
      </c>
      <c r="J7" s="3">
        <v>943.96</v>
      </c>
    </row>
    <row r="8" spans="1:10" x14ac:dyDescent="0.2">
      <c r="A8" t="s">
        <v>15</v>
      </c>
      <c r="B8" t="s">
        <v>41</v>
      </c>
      <c r="C8" t="s">
        <v>47</v>
      </c>
      <c r="D8" t="s">
        <v>53</v>
      </c>
      <c r="E8" t="s">
        <v>56</v>
      </c>
      <c r="F8" t="s">
        <v>66</v>
      </c>
      <c r="G8">
        <v>4</v>
      </c>
      <c r="H8">
        <v>700</v>
      </c>
      <c r="I8" s="3">
        <v>2800</v>
      </c>
      <c r="J8" s="3">
        <v>285.77999999999997</v>
      </c>
    </row>
    <row r="9" spans="1:10" x14ac:dyDescent="0.2">
      <c r="A9" t="s">
        <v>16</v>
      </c>
      <c r="B9" t="s">
        <v>42</v>
      </c>
      <c r="C9" t="s">
        <v>47</v>
      </c>
      <c r="D9" t="s">
        <v>53</v>
      </c>
      <c r="E9" t="s">
        <v>58</v>
      </c>
      <c r="F9" t="s">
        <v>67</v>
      </c>
      <c r="G9">
        <v>5</v>
      </c>
      <c r="H9">
        <v>350</v>
      </c>
      <c r="I9" s="3">
        <v>1750</v>
      </c>
      <c r="J9" s="3">
        <v>368.6</v>
      </c>
    </row>
    <row r="10" spans="1:10" x14ac:dyDescent="0.2">
      <c r="A10" t="s">
        <v>17</v>
      </c>
      <c r="B10" t="s">
        <v>42</v>
      </c>
      <c r="C10" t="s">
        <v>48</v>
      </c>
      <c r="D10" t="s">
        <v>50</v>
      </c>
      <c r="E10" t="s">
        <v>59</v>
      </c>
      <c r="F10" t="s">
        <v>68</v>
      </c>
      <c r="G10">
        <v>2</v>
      </c>
      <c r="H10">
        <v>120</v>
      </c>
      <c r="I10" s="3">
        <v>240</v>
      </c>
      <c r="J10" s="3">
        <v>37.01</v>
      </c>
    </row>
    <row r="11" spans="1:10" x14ac:dyDescent="0.2">
      <c r="A11" t="s">
        <v>18</v>
      </c>
      <c r="B11" t="s">
        <v>43</v>
      </c>
      <c r="C11" t="s">
        <v>47</v>
      </c>
      <c r="D11" t="s">
        <v>51</v>
      </c>
      <c r="E11" t="s">
        <v>59</v>
      </c>
      <c r="F11" t="s">
        <v>68</v>
      </c>
      <c r="G11">
        <v>8</v>
      </c>
      <c r="H11">
        <v>120</v>
      </c>
      <c r="I11" s="3">
        <v>960</v>
      </c>
      <c r="J11" s="3">
        <v>129.21</v>
      </c>
    </row>
    <row r="12" spans="1:10" x14ac:dyDescent="0.2">
      <c r="A12" t="s">
        <v>19</v>
      </c>
      <c r="B12" t="s">
        <v>41</v>
      </c>
      <c r="C12" t="s">
        <v>47</v>
      </c>
      <c r="D12" t="s">
        <v>52</v>
      </c>
      <c r="E12" t="s">
        <v>56</v>
      </c>
      <c r="F12" t="s">
        <v>66</v>
      </c>
      <c r="G12">
        <v>9</v>
      </c>
      <c r="H12">
        <v>700</v>
      </c>
      <c r="I12" s="3">
        <v>6300</v>
      </c>
      <c r="J12" s="3">
        <v>1506.36</v>
      </c>
    </row>
    <row r="13" spans="1:10" x14ac:dyDescent="0.2">
      <c r="A13" t="s">
        <v>20</v>
      </c>
      <c r="B13" t="s">
        <v>44</v>
      </c>
      <c r="C13" t="s">
        <v>46</v>
      </c>
      <c r="D13" t="s">
        <v>50</v>
      </c>
      <c r="E13" t="s">
        <v>60</v>
      </c>
      <c r="F13" t="s">
        <v>69</v>
      </c>
      <c r="G13">
        <v>5</v>
      </c>
      <c r="H13">
        <v>80</v>
      </c>
      <c r="I13" s="3">
        <v>400</v>
      </c>
      <c r="J13" s="3">
        <v>85.79</v>
      </c>
    </row>
    <row r="14" spans="1:10" x14ac:dyDescent="0.2">
      <c r="A14" t="s">
        <v>11</v>
      </c>
      <c r="B14" t="s">
        <v>44</v>
      </c>
      <c r="C14" t="s">
        <v>49</v>
      </c>
      <c r="D14" t="s">
        <v>51</v>
      </c>
      <c r="E14" t="s">
        <v>57</v>
      </c>
      <c r="F14" t="s">
        <v>67</v>
      </c>
      <c r="G14">
        <v>8</v>
      </c>
      <c r="H14">
        <v>550</v>
      </c>
      <c r="I14" s="3">
        <v>4400</v>
      </c>
      <c r="J14" s="3">
        <v>1010.64</v>
      </c>
    </row>
    <row r="15" spans="1:10" x14ac:dyDescent="0.2">
      <c r="A15" t="s">
        <v>21</v>
      </c>
      <c r="B15" t="s">
        <v>41</v>
      </c>
      <c r="C15" t="s">
        <v>48</v>
      </c>
      <c r="D15" t="s">
        <v>52</v>
      </c>
      <c r="E15" t="s">
        <v>61</v>
      </c>
      <c r="F15" t="s">
        <v>70</v>
      </c>
      <c r="G15">
        <v>2</v>
      </c>
      <c r="H15">
        <v>150</v>
      </c>
      <c r="I15" s="3">
        <v>300</v>
      </c>
      <c r="J15" s="3">
        <v>68.86</v>
      </c>
    </row>
    <row r="16" spans="1:10" x14ac:dyDescent="0.2">
      <c r="A16" t="s">
        <v>22</v>
      </c>
      <c r="B16" t="s">
        <v>42</v>
      </c>
      <c r="C16" t="s">
        <v>47</v>
      </c>
      <c r="D16" t="s">
        <v>51</v>
      </c>
      <c r="E16" t="s">
        <v>61</v>
      </c>
      <c r="F16" t="s">
        <v>70</v>
      </c>
      <c r="G16">
        <v>3</v>
      </c>
      <c r="H16">
        <v>150</v>
      </c>
      <c r="I16" s="3">
        <v>450</v>
      </c>
      <c r="J16" s="3">
        <v>55.03</v>
      </c>
    </row>
    <row r="17" spans="1:10" x14ac:dyDescent="0.2">
      <c r="A17" t="s">
        <v>23</v>
      </c>
      <c r="B17" t="s">
        <v>44</v>
      </c>
      <c r="C17" t="s">
        <v>48</v>
      </c>
      <c r="D17" t="s">
        <v>51</v>
      </c>
      <c r="E17" t="s">
        <v>55</v>
      </c>
      <c r="F17" t="s">
        <v>65</v>
      </c>
      <c r="G17">
        <v>5</v>
      </c>
      <c r="H17">
        <v>250</v>
      </c>
      <c r="I17" s="3">
        <v>1250</v>
      </c>
      <c r="J17" s="3">
        <v>270.67</v>
      </c>
    </row>
    <row r="18" spans="1:10" x14ac:dyDescent="0.2">
      <c r="A18" t="s">
        <v>24</v>
      </c>
      <c r="B18" t="s">
        <v>42</v>
      </c>
      <c r="C18" t="s">
        <v>49</v>
      </c>
      <c r="D18" t="s">
        <v>50</v>
      </c>
      <c r="E18" t="s">
        <v>56</v>
      </c>
      <c r="F18" t="s">
        <v>66</v>
      </c>
      <c r="G18">
        <v>10</v>
      </c>
      <c r="H18">
        <v>700</v>
      </c>
      <c r="I18" s="3">
        <v>7000</v>
      </c>
      <c r="J18" s="3">
        <v>775.66</v>
      </c>
    </row>
    <row r="19" spans="1:10" x14ac:dyDescent="0.2">
      <c r="A19" t="s">
        <v>25</v>
      </c>
      <c r="B19" t="s">
        <v>41</v>
      </c>
      <c r="C19" t="s">
        <v>49</v>
      </c>
      <c r="D19" t="s">
        <v>54</v>
      </c>
      <c r="E19" t="s">
        <v>62</v>
      </c>
      <c r="F19" t="s">
        <v>65</v>
      </c>
      <c r="G19">
        <v>4</v>
      </c>
      <c r="H19">
        <v>900</v>
      </c>
      <c r="I19" s="3">
        <v>3600</v>
      </c>
      <c r="J19" s="3">
        <v>697.82</v>
      </c>
    </row>
    <row r="20" spans="1:10" x14ac:dyDescent="0.2">
      <c r="A20" t="s">
        <v>23</v>
      </c>
      <c r="B20" t="s">
        <v>43</v>
      </c>
      <c r="C20" t="s">
        <v>47</v>
      </c>
      <c r="D20" t="s">
        <v>52</v>
      </c>
      <c r="E20" t="s">
        <v>63</v>
      </c>
      <c r="F20" t="s">
        <v>68</v>
      </c>
      <c r="G20">
        <v>4</v>
      </c>
      <c r="H20">
        <v>50</v>
      </c>
      <c r="I20" s="3">
        <v>200</v>
      </c>
      <c r="J20" s="3">
        <v>39.44</v>
      </c>
    </row>
    <row r="21" spans="1:10" x14ac:dyDescent="0.2">
      <c r="A21" t="s">
        <v>10</v>
      </c>
      <c r="B21" t="s">
        <v>41</v>
      </c>
      <c r="C21" t="s">
        <v>47</v>
      </c>
      <c r="D21" t="s">
        <v>51</v>
      </c>
      <c r="E21" t="s">
        <v>58</v>
      </c>
      <c r="F21" t="s">
        <v>67</v>
      </c>
      <c r="G21">
        <v>8</v>
      </c>
      <c r="H21">
        <v>350</v>
      </c>
      <c r="I21" s="3">
        <v>2800</v>
      </c>
      <c r="J21" s="3">
        <v>333.05</v>
      </c>
    </row>
    <row r="22" spans="1:10" x14ac:dyDescent="0.2">
      <c r="A22" t="s">
        <v>20</v>
      </c>
      <c r="B22" t="s">
        <v>43</v>
      </c>
      <c r="C22" t="s">
        <v>47</v>
      </c>
      <c r="D22" t="s">
        <v>50</v>
      </c>
      <c r="E22" t="s">
        <v>59</v>
      </c>
      <c r="F22" t="s">
        <v>68</v>
      </c>
      <c r="G22">
        <v>8</v>
      </c>
      <c r="H22">
        <v>120</v>
      </c>
      <c r="I22" s="3">
        <v>960</v>
      </c>
      <c r="J22" s="3">
        <v>105.69</v>
      </c>
    </row>
    <row r="23" spans="1:10" x14ac:dyDescent="0.2">
      <c r="A23" t="s">
        <v>26</v>
      </c>
      <c r="B23" t="s">
        <v>42</v>
      </c>
      <c r="C23" t="s">
        <v>49</v>
      </c>
      <c r="D23" t="s">
        <v>54</v>
      </c>
      <c r="E23" t="s">
        <v>58</v>
      </c>
      <c r="F23" t="s">
        <v>67</v>
      </c>
      <c r="G23">
        <v>5</v>
      </c>
      <c r="H23">
        <v>350</v>
      </c>
      <c r="I23" s="3">
        <v>1750</v>
      </c>
      <c r="J23" s="3">
        <v>187.15</v>
      </c>
    </row>
    <row r="24" spans="1:10" x14ac:dyDescent="0.2">
      <c r="A24" t="s">
        <v>14</v>
      </c>
      <c r="B24" t="s">
        <v>44</v>
      </c>
      <c r="C24" t="s">
        <v>45</v>
      </c>
      <c r="D24" t="s">
        <v>52</v>
      </c>
      <c r="E24" t="s">
        <v>59</v>
      </c>
      <c r="F24" t="s">
        <v>68</v>
      </c>
      <c r="G24">
        <v>4</v>
      </c>
      <c r="H24">
        <v>120</v>
      </c>
      <c r="I24" s="3">
        <v>480</v>
      </c>
      <c r="J24" s="3">
        <v>48.62</v>
      </c>
    </row>
    <row r="25" spans="1:10" x14ac:dyDescent="0.2">
      <c r="A25" t="s">
        <v>21</v>
      </c>
      <c r="B25" t="s">
        <v>42</v>
      </c>
      <c r="C25" t="s">
        <v>46</v>
      </c>
      <c r="D25" t="s">
        <v>54</v>
      </c>
      <c r="E25" t="s">
        <v>57</v>
      </c>
      <c r="F25" t="s">
        <v>67</v>
      </c>
      <c r="G25">
        <v>2</v>
      </c>
      <c r="H25">
        <v>550</v>
      </c>
      <c r="I25" s="3">
        <v>1100</v>
      </c>
      <c r="J25" s="3">
        <v>195.26</v>
      </c>
    </row>
    <row r="26" spans="1:10" x14ac:dyDescent="0.2">
      <c r="A26" t="s">
        <v>27</v>
      </c>
      <c r="B26" t="s">
        <v>44</v>
      </c>
      <c r="C26" t="s">
        <v>49</v>
      </c>
      <c r="D26" t="s">
        <v>51</v>
      </c>
      <c r="E26" t="s">
        <v>56</v>
      </c>
      <c r="F26" t="s">
        <v>66</v>
      </c>
      <c r="G26">
        <v>3</v>
      </c>
      <c r="H26">
        <v>700</v>
      </c>
      <c r="I26" s="3">
        <v>2100</v>
      </c>
      <c r="J26" s="3">
        <v>353.17</v>
      </c>
    </row>
    <row r="27" spans="1:10" x14ac:dyDescent="0.2">
      <c r="A27" t="s">
        <v>26</v>
      </c>
      <c r="B27" t="s">
        <v>44</v>
      </c>
      <c r="C27" t="s">
        <v>48</v>
      </c>
      <c r="D27" t="s">
        <v>52</v>
      </c>
      <c r="E27" t="s">
        <v>55</v>
      </c>
      <c r="F27" t="s">
        <v>65</v>
      </c>
      <c r="G27">
        <v>4</v>
      </c>
      <c r="H27">
        <v>250</v>
      </c>
      <c r="I27" s="3">
        <v>1000</v>
      </c>
      <c r="J27" s="3">
        <v>206.78</v>
      </c>
    </row>
    <row r="28" spans="1:10" x14ac:dyDescent="0.2">
      <c r="A28" t="s">
        <v>11</v>
      </c>
      <c r="B28" t="s">
        <v>44</v>
      </c>
      <c r="C28" t="s">
        <v>48</v>
      </c>
      <c r="D28" t="s">
        <v>50</v>
      </c>
      <c r="E28" t="s">
        <v>63</v>
      </c>
      <c r="F28" t="s">
        <v>68</v>
      </c>
      <c r="G28">
        <v>10</v>
      </c>
      <c r="H28">
        <v>50</v>
      </c>
      <c r="I28" s="3">
        <v>500</v>
      </c>
      <c r="J28" s="3">
        <v>121.31</v>
      </c>
    </row>
    <row r="29" spans="1:10" x14ac:dyDescent="0.2">
      <c r="A29" t="s">
        <v>20</v>
      </c>
      <c r="B29" t="s">
        <v>41</v>
      </c>
      <c r="C29" t="s">
        <v>47</v>
      </c>
      <c r="D29" t="s">
        <v>53</v>
      </c>
      <c r="E29" t="s">
        <v>55</v>
      </c>
      <c r="F29" t="s">
        <v>65</v>
      </c>
      <c r="G29">
        <v>10</v>
      </c>
      <c r="H29">
        <v>250</v>
      </c>
      <c r="I29" s="3">
        <v>2500</v>
      </c>
      <c r="J29" s="3">
        <v>479.68</v>
      </c>
    </row>
    <row r="30" spans="1:10" x14ac:dyDescent="0.2">
      <c r="A30" t="s">
        <v>12</v>
      </c>
      <c r="B30" t="s">
        <v>42</v>
      </c>
      <c r="C30" t="s">
        <v>45</v>
      </c>
      <c r="D30" t="s">
        <v>52</v>
      </c>
      <c r="E30" t="s">
        <v>58</v>
      </c>
      <c r="F30" t="s">
        <v>67</v>
      </c>
      <c r="G30">
        <v>1</v>
      </c>
      <c r="H30">
        <v>350</v>
      </c>
      <c r="I30" s="3">
        <v>350</v>
      </c>
      <c r="J30" s="3">
        <v>87.18</v>
      </c>
    </row>
    <row r="31" spans="1:10" x14ac:dyDescent="0.2">
      <c r="A31" t="s">
        <v>18</v>
      </c>
      <c r="B31" t="s">
        <v>41</v>
      </c>
      <c r="C31" t="s">
        <v>49</v>
      </c>
      <c r="D31" t="s">
        <v>50</v>
      </c>
      <c r="E31" t="s">
        <v>64</v>
      </c>
      <c r="F31" t="s">
        <v>71</v>
      </c>
      <c r="G31">
        <v>5</v>
      </c>
      <c r="H31">
        <v>400</v>
      </c>
      <c r="I31" s="3">
        <v>2000</v>
      </c>
      <c r="J31" s="3">
        <v>455.39</v>
      </c>
    </row>
    <row r="32" spans="1:10" x14ac:dyDescent="0.2">
      <c r="A32" t="s">
        <v>28</v>
      </c>
      <c r="B32" t="s">
        <v>41</v>
      </c>
      <c r="C32" t="s">
        <v>49</v>
      </c>
      <c r="D32" t="s">
        <v>53</v>
      </c>
      <c r="E32" t="s">
        <v>60</v>
      </c>
      <c r="F32" t="s">
        <v>69</v>
      </c>
      <c r="G32">
        <v>2</v>
      </c>
      <c r="H32">
        <v>80</v>
      </c>
      <c r="I32" s="3">
        <v>160</v>
      </c>
      <c r="J32" s="3">
        <v>33.880000000000003</v>
      </c>
    </row>
    <row r="33" spans="1:10" x14ac:dyDescent="0.2">
      <c r="A33" t="s">
        <v>22</v>
      </c>
      <c r="B33" t="s">
        <v>43</v>
      </c>
      <c r="C33" t="s">
        <v>48</v>
      </c>
      <c r="D33" t="s">
        <v>51</v>
      </c>
      <c r="E33" t="s">
        <v>63</v>
      </c>
      <c r="F33" t="s">
        <v>68</v>
      </c>
      <c r="G33">
        <v>10</v>
      </c>
      <c r="H33">
        <v>50</v>
      </c>
      <c r="I33" s="3">
        <v>500</v>
      </c>
      <c r="J33" s="3">
        <v>54.47</v>
      </c>
    </row>
    <row r="34" spans="1:10" x14ac:dyDescent="0.2">
      <c r="A34" t="s">
        <v>29</v>
      </c>
      <c r="B34" t="s">
        <v>42</v>
      </c>
      <c r="C34" t="s">
        <v>45</v>
      </c>
      <c r="D34" t="s">
        <v>51</v>
      </c>
      <c r="E34" t="s">
        <v>58</v>
      </c>
      <c r="F34" t="s">
        <v>67</v>
      </c>
      <c r="G34">
        <v>8</v>
      </c>
      <c r="H34">
        <v>350</v>
      </c>
      <c r="I34" s="3">
        <v>2800</v>
      </c>
      <c r="J34" s="3">
        <v>489.99</v>
      </c>
    </row>
    <row r="35" spans="1:10" x14ac:dyDescent="0.2">
      <c r="A35" t="s">
        <v>30</v>
      </c>
      <c r="B35" t="s">
        <v>44</v>
      </c>
      <c r="C35" t="s">
        <v>45</v>
      </c>
      <c r="D35" t="s">
        <v>54</v>
      </c>
      <c r="E35" t="s">
        <v>63</v>
      </c>
      <c r="F35" t="s">
        <v>68</v>
      </c>
      <c r="G35">
        <v>9</v>
      </c>
      <c r="H35">
        <v>50</v>
      </c>
      <c r="I35" s="3">
        <v>450</v>
      </c>
      <c r="J35" s="3">
        <v>79.48</v>
      </c>
    </row>
    <row r="36" spans="1:10" x14ac:dyDescent="0.2">
      <c r="A36" t="s">
        <v>31</v>
      </c>
      <c r="B36" t="s">
        <v>42</v>
      </c>
      <c r="C36" t="s">
        <v>46</v>
      </c>
      <c r="D36" t="s">
        <v>50</v>
      </c>
      <c r="E36" t="s">
        <v>59</v>
      </c>
      <c r="F36" t="s">
        <v>68</v>
      </c>
      <c r="G36">
        <v>4</v>
      </c>
      <c r="H36">
        <v>120</v>
      </c>
      <c r="I36" s="3">
        <v>480</v>
      </c>
      <c r="J36" s="3">
        <v>103.63</v>
      </c>
    </row>
    <row r="37" spans="1:10" x14ac:dyDescent="0.2">
      <c r="A37" t="s">
        <v>27</v>
      </c>
      <c r="B37" t="s">
        <v>43</v>
      </c>
      <c r="C37" t="s">
        <v>46</v>
      </c>
      <c r="D37" t="s">
        <v>50</v>
      </c>
      <c r="E37" t="s">
        <v>55</v>
      </c>
      <c r="F37" t="s">
        <v>65</v>
      </c>
      <c r="G37">
        <v>1</v>
      </c>
      <c r="H37">
        <v>250</v>
      </c>
      <c r="I37" s="3">
        <v>250</v>
      </c>
      <c r="J37" s="3">
        <v>60.55</v>
      </c>
    </row>
    <row r="38" spans="1:10" x14ac:dyDescent="0.2">
      <c r="A38" t="s">
        <v>32</v>
      </c>
      <c r="B38" t="s">
        <v>42</v>
      </c>
      <c r="C38" t="s">
        <v>45</v>
      </c>
      <c r="D38" t="s">
        <v>54</v>
      </c>
      <c r="E38" t="s">
        <v>57</v>
      </c>
      <c r="F38" t="s">
        <v>67</v>
      </c>
      <c r="G38">
        <v>6</v>
      </c>
      <c r="H38">
        <v>550</v>
      </c>
      <c r="I38" s="3">
        <v>3300</v>
      </c>
      <c r="J38" s="3">
        <v>502.85</v>
      </c>
    </row>
    <row r="39" spans="1:10" x14ac:dyDescent="0.2">
      <c r="A39" t="s">
        <v>31</v>
      </c>
      <c r="B39" t="s">
        <v>42</v>
      </c>
      <c r="C39" t="s">
        <v>48</v>
      </c>
      <c r="D39" t="s">
        <v>50</v>
      </c>
      <c r="E39" t="s">
        <v>57</v>
      </c>
      <c r="F39" t="s">
        <v>67</v>
      </c>
      <c r="G39">
        <v>5</v>
      </c>
      <c r="H39">
        <v>550</v>
      </c>
      <c r="I39" s="3">
        <v>2750</v>
      </c>
      <c r="J39" s="3">
        <v>659.39</v>
      </c>
    </row>
    <row r="40" spans="1:10" x14ac:dyDescent="0.2">
      <c r="A40" t="s">
        <v>21</v>
      </c>
      <c r="B40" t="s">
        <v>43</v>
      </c>
      <c r="C40" t="s">
        <v>48</v>
      </c>
      <c r="D40" t="s">
        <v>53</v>
      </c>
      <c r="E40" t="s">
        <v>60</v>
      </c>
      <c r="F40" t="s">
        <v>69</v>
      </c>
      <c r="G40">
        <v>6</v>
      </c>
      <c r="H40">
        <v>80</v>
      </c>
      <c r="I40" s="3">
        <v>480</v>
      </c>
      <c r="J40" s="3">
        <v>57.3</v>
      </c>
    </row>
    <row r="41" spans="1:10" x14ac:dyDescent="0.2">
      <c r="A41" t="s">
        <v>14</v>
      </c>
      <c r="B41" t="s">
        <v>44</v>
      </c>
      <c r="C41" t="s">
        <v>47</v>
      </c>
      <c r="D41" t="s">
        <v>51</v>
      </c>
      <c r="E41" t="s">
        <v>63</v>
      </c>
      <c r="F41" t="s">
        <v>68</v>
      </c>
      <c r="G41">
        <v>10</v>
      </c>
      <c r="H41">
        <v>50</v>
      </c>
      <c r="I41" s="3">
        <v>500</v>
      </c>
      <c r="J41" s="3">
        <v>111.39</v>
      </c>
    </row>
    <row r="42" spans="1:10" x14ac:dyDescent="0.2">
      <c r="A42" t="s">
        <v>18</v>
      </c>
      <c r="B42" t="s">
        <v>42</v>
      </c>
      <c r="C42" t="s">
        <v>48</v>
      </c>
      <c r="D42" t="s">
        <v>53</v>
      </c>
      <c r="E42" t="s">
        <v>61</v>
      </c>
      <c r="F42" t="s">
        <v>70</v>
      </c>
      <c r="G42">
        <v>4</v>
      </c>
      <c r="H42">
        <v>150</v>
      </c>
      <c r="I42" s="3">
        <v>600</v>
      </c>
      <c r="J42" s="3">
        <v>77.31</v>
      </c>
    </row>
    <row r="43" spans="1:10" x14ac:dyDescent="0.2">
      <c r="A43" t="s">
        <v>33</v>
      </c>
      <c r="B43" t="s">
        <v>42</v>
      </c>
      <c r="C43" t="s">
        <v>45</v>
      </c>
      <c r="D43" t="s">
        <v>50</v>
      </c>
      <c r="E43" t="s">
        <v>56</v>
      </c>
      <c r="F43" t="s">
        <v>66</v>
      </c>
      <c r="G43">
        <v>2</v>
      </c>
      <c r="H43">
        <v>700</v>
      </c>
      <c r="I43" s="3">
        <v>1400</v>
      </c>
      <c r="J43" s="3">
        <v>254.22</v>
      </c>
    </row>
    <row r="44" spans="1:10" x14ac:dyDescent="0.2">
      <c r="A44" t="s">
        <v>32</v>
      </c>
      <c r="B44" t="s">
        <v>43</v>
      </c>
      <c r="C44" t="s">
        <v>45</v>
      </c>
      <c r="D44" t="s">
        <v>51</v>
      </c>
      <c r="E44" t="s">
        <v>57</v>
      </c>
      <c r="F44" t="s">
        <v>67</v>
      </c>
      <c r="G44">
        <v>5</v>
      </c>
      <c r="H44">
        <v>550</v>
      </c>
      <c r="I44" s="3">
        <v>2750</v>
      </c>
      <c r="J44" s="3">
        <v>404.17</v>
      </c>
    </row>
    <row r="45" spans="1:10" x14ac:dyDescent="0.2">
      <c r="A45" t="s">
        <v>29</v>
      </c>
      <c r="B45" t="s">
        <v>42</v>
      </c>
      <c r="C45" t="s">
        <v>47</v>
      </c>
      <c r="D45" t="s">
        <v>52</v>
      </c>
      <c r="E45" t="s">
        <v>57</v>
      </c>
      <c r="F45" t="s">
        <v>67</v>
      </c>
      <c r="G45">
        <v>4</v>
      </c>
      <c r="H45">
        <v>550</v>
      </c>
      <c r="I45" s="3">
        <v>2200</v>
      </c>
      <c r="J45" s="3">
        <v>388.8</v>
      </c>
    </row>
    <row r="46" spans="1:10" x14ac:dyDescent="0.2">
      <c r="A46" t="s">
        <v>25</v>
      </c>
      <c r="B46" t="s">
        <v>42</v>
      </c>
      <c r="C46" t="s">
        <v>48</v>
      </c>
      <c r="D46" t="s">
        <v>53</v>
      </c>
      <c r="E46" t="s">
        <v>56</v>
      </c>
      <c r="F46" t="s">
        <v>66</v>
      </c>
      <c r="G46">
        <v>1</v>
      </c>
      <c r="H46">
        <v>700</v>
      </c>
      <c r="I46" s="3">
        <v>700</v>
      </c>
      <c r="J46" s="3">
        <v>118.5</v>
      </c>
    </row>
    <row r="47" spans="1:10" x14ac:dyDescent="0.2">
      <c r="A47" t="s">
        <v>13</v>
      </c>
      <c r="B47" t="s">
        <v>41</v>
      </c>
      <c r="C47" t="s">
        <v>45</v>
      </c>
      <c r="D47" t="s">
        <v>54</v>
      </c>
      <c r="E47" t="s">
        <v>58</v>
      </c>
      <c r="F47" t="s">
        <v>67</v>
      </c>
      <c r="G47">
        <v>8</v>
      </c>
      <c r="H47">
        <v>350</v>
      </c>
      <c r="I47" s="3">
        <v>2800</v>
      </c>
      <c r="J47" s="3">
        <v>513.11</v>
      </c>
    </row>
    <row r="48" spans="1:10" x14ac:dyDescent="0.2">
      <c r="A48" t="s">
        <v>11</v>
      </c>
      <c r="B48" t="s">
        <v>42</v>
      </c>
      <c r="C48" t="s">
        <v>47</v>
      </c>
      <c r="D48" t="s">
        <v>53</v>
      </c>
      <c r="E48" t="s">
        <v>58</v>
      </c>
      <c r="F48" t="s">
        <v>67</v>
      </c>
      <c r="G48">
        <v>10</v>
      </c>
      <c r="H48">
        <v>350</v>
      </c>
      <c r="I48" s="3">
        <v>3500</v>
      </c>
      <c r="J48" s="3">
        <v>805.18</v>
      </c>
    </row>
    <row r="49" spans="1:10" x14ac:dyDescent="0.2">
      <c r="A49" t="s">
        <v>25</v>
      </c>
      <c r="B49" t="s">
        <v>41</v>
      </c>
      <c r="C49" t="s">
        <v>48</v>
      </c>
      <c r="D49" t="s">
        <v>52</v>
      </c>
      <c r="E49" t="s">
        <v>61</v>
      </c>
      <c r="F49" t="s">
        <v>70</v>
      </c>
      <c r="G49">
        <v>10</v>
      </c>
      <c r="H49">
        <v>150</v>
      </c>
      <c r="I49" s="3">
        <v>1500</v>
      </c>
      <c r="J49" s="3">
        <v>301.89999999999998</v>
      </c>
    </row>
    <row r="50" spans="1:10" x14ac:dyDescent="0.2">
      <c r="A50" t="s">
        <v>34</v>
      </c>
      <c r="B50" t="s">
        <v>41</v>
      </c>
      <c r="C50" t="s">
        <v>49</v>
      </c>
      <c r="D50" t="s">
        <v>50</v>
      </c>
      <c r="E50" t="s">
        <v>62</v>
      </c>
      <c r="F50" t="s">
        <v>65</v>
      </c>
      <c r="G50">
        <v>7</v>
      </c>
      <c r="H50">
        <v>900</v>
      </c>
      <c r="I50" s="3">
        <v>6300</v>
      </c>
      <c r="J50" s="3">
        <v>699.99</v>
      </c>
    </row>
    <row r="51" spans="1:10" x14ac:dyDescent="0.2">
      <c r="A51" t="s">
        <v>22</v>
      </c>
      <c r="B51" t="s">
        <v>42</v>
      </c>
      <c r="C51" t="s">
        <v>45</v>
      </c>
      <c r="D51" t="s">
        <v>54</v>
      </c>
      <c r="E51" t="s">
        <v>63</v>
      </c>
      <c r="F51" t="s">
        <v>68</v>
      </c>
      <c r="G51">
        <v>10</v>
      </c>
      <c r="H51">
        <v>50</v>
      </c>
      <c r="I51" s="3">
        <v>500</v>
      </c>
      <c r="J51" s="3">
        <v>65.790000000000006</v>
      </c>
    </row>
    <row r="52" spans="1:10" x14ac:dyDescent="0.2">
      <c r="A52" t="s">
        <v>13</v>
      </c>
      <c r="B52" t="s">
        <v>41</v>
      </c>
      <c r="C52" t="s">
        <v>49</v>
      </c>
      <c r="D52" t="s">
        <v>52</v>
      </c>
      <c r="E52" t="s">
        <v>63</v>
      </c>
      <c r="F52" t="s">
        <v>68</v>
      </c>
      <c r="G52">
        <v>3</v>
      </c>
      <c r="H52">
        <v>50</v>
      </c>
      <c r="I52" s="3">
        <v>150</v>
      </c>
      <c r="J52" s="3">
        <v>23.16</v>
      </c>
    </row>
    <row r="53" spans="1:10" x14ac:dyDescent="0.2">
      <c r="A53" t="s">
        <v>26</v>
      </c>
      <c r="B53" t="s">
        <v>42</v>
      </c>
      <c r="C53" t="s">
        <v>49</v>
      </c>
      <c r="D53" t="s">
        <v>54</v>
      </c>
      <c r="E53" t="s">
        <v>62</v>
      </c>
      <c r="F53" t="s">
        <v>65</v>
      </c>
      <c r="G53">
        <v>9</v>
      </c>
      <c r="H53">
        <v>900</v>
      </c>
      <c r="I53" s="3">
        <v>8100</v>
      </c>
      <c r="J53" s="3">
        <v>1263.4100000000001</v>
      </c>
    </row>
    <row r="54" spans="1:10" x14ac:dyDescent="0.2">
      <c r="A54" t="s">
        <v>35</v>
      </c>
      <c r="B54" t="s">
        <v>43</v>
      </c>
      <c r="C54" t="s">
        <v>45</v>
      </c>
      <c r="D54" t="s">
        <v>54</v>
      </c>
      <c r="E54" t="s">
        <v>64</v>
      </c>
      <c r="F54" t="s">
        <v>71</v>
      </c>
      <c r="G54">
        <v>10</v>
      </c>
      <c r="H54">
        <v>400</v>
      </c>
      <c r="I54" s="3">
        <v>4000</v>
      </c>
      <c r="J54" s="3">
        <v>714.41</v>
      </c>
    </row>
    <row r="55" spans="1:10" x14ac:dyDescent="0.2">
      <c r="A55" t="s">
        <v>26</v>
      </c>
      <c r="B55" t="s">
        <v>44</v>
      </c>
      <c r="C55" t="s">
        <v>49</v>
      </c>
      <c r="D55" t="s">
        <v>54</v>
      </c>
      <c r="E55" t="s">
        <v>56</v>
      </c>
      <c r="F55" t="s">
        <v>66</v>
      </c>
      <c r="G55">
        <v>8</v>
      </c>
      <c r="H55">
        <v>700</v>
      </c>
      <c r="I55" s="3">
        <v>5600</v>
      </c>
      <c r="J55" s="3">
        <v>1063.25</v>
      </c>
    </row>
    <row r="56" spans="1:10" x14ac:dyDescent="0.2">
      <c r="A56" t="s">
        <v>11</v>
      </c>
      <c r="B56" t="s">
        <v>42</v>
      </c>
      <c r="C56" t="s">
        <v>48</v>
      </c>
      <c r="D56" t="s">
        <v>50</v>
      </c>
      <c r="E56" t="s">
        <v>61</v>
      </c>
      <c r="F56" t="s">
        <v>70</v>
      </c>
      <c r="G56">
        <v>4</v>
      </c>
      <c r="H56">
        <v>150</v>
      </c>
      <c r="I56" s="3">
        <v>600</v>
      </c>
      <c r="J56" s="3">
        <v>140.88999999999999</v>
      </c>
    </row>
    <row r="57" spans="1:10" x14ac:dyDescent="0.2">
      <c r="A57" t="s">
        <v>28</v>
      </c>
      <c r="B57" t="s">
        <v>41</v>
      </c>
      <c r="C57" t="s">
        <v>48</v>
      </c>
      <c r="D57" t="s">
        <v>51</v>
      </c>
      <c r="E57" t="s">
        <v>60</v>
      </c>
      <c r="F57" t="s">
        <v>69</v>
      </c>
      <c r="G57">
        <v>7</v>
      </c>
      <c r="H57">
        <v>80</v>
      </c>
      <c r="I57" s="3">
        <v>560</v>
      </c>
      <c r="J57" s="3">
        <v>71.89</v>
      </c>
    </row>
    <row r="58" spans="1:10" x14ac:dyDescent="0.2">
      <c r="A58" t="s">
        <v>36</v>
      </c>
      <c r="B58" t="s">
        <v>41</v>
      </c>
      <c r="C58" t="s">
        <v>47</v>
      </c>
      <c r="D58" t="s">
        <v>52</v>
      </c>
      <c r="E58" t="s">
        <v>64</v>
      </c>
      <c r="F58" t="s">
        <v>71</v>
      </c>
      <c r="G58">
        <v>2</v>
      </c>
      <c r="H58">
        <v>400</v>
      </c>
      <c r="I58" s="3">
        <v>800</v>
      </c>
      <c r="J58" s="3">
        <v>146.71</v>
      </c>
    </row>
    <row r="59" spans="1:10" x14ac:dyDescent="0.2">
      <c r="A59" t="s">
        <v>37</v>
      </c>
      <c r="B59" t="s">
        <v>41</v>
      </c>
      <c r="C59" t="s">
        <v>49</v>
      </c>
      <c r="D59" t="s">
        <v>54</v>
      </c>
      <c r="E59" t="s">
        <v>56</v>
      </c>
      <c r="F59" t="s">
        <v>66</v>
      </c>
      <c r="G59">
        <v>2</v>
      </c>
      <c r="H59">
        <v>700</v>
      </c>
      <c r="I59" s="3">
        <v>1400</v>
      </c>
      <c r="J59" s="3">
        <v>305.83</v>
      </c>
    </row>
    <row r="60" spans="1:10" x14ac:dyDescent="0.2">
      <c r="A60" t="s">
        <v>38</v>
      </c>
      <c r="B60" t="s">
        <v>41</v>
      </c>
      <c r="C60" t="s">
        <v>47</v>
      </c>
      <c r="D60" t="s">
        <v>52</v>
      </c>
      <c r="E60" t="s">
        <v>58</v>
      </c>
      <c r="F60" t="s">
        <v>67</v>
      </c>
      <c r="G60">
        <v>5</v>
      </c>
      <c r="H60">
        <v>350</v>
      </c>
      <c r="I60" s="3">
        <v>1750</v>
      </c>
      <c r="J60" s="3">
        <v>324.12</v>
      </c>
    </row>
    <row r="61" spans="1:10" x14ac:dyDescent="0.2">
      <c r="A61" t="s">
        <v>26</v>
      </c>
      <c r="B61" t="s">
        <v>41</v>
      </c>
      <c r="C61" t="s">
        <v>46</v>
      </c>
      <c r="D61" t="s">
        <v>54</v>
      </c>
      <c r="E61" t="s">
        <v>62</v>
      </c>
      <c r="F61" t="s">
        <v>65</v>
      </c>
      <c r="G61">
        <v>2</v>
      </c>
      <c r="H61">
        <v>900</v>
      </c>
      <c r="I61" s="3">
        <v>1800</v>
      </c>
      <c r="J61" s="3">
        <v>220.67</v>
      </c>
    </row>
    <row r="62" spans="1:10" x14ac:dyDescent="0.2">
      <c r="A62" t="s">
        <v>33</v>
      </c>
      <c r="B62" t="s">
        <v>43</v>
      </c>
      <c r="C62" t="s">
        <v>45</v>
      </c>
      <c r="D62" t="s">
        <v>54</v>
      </c>
      <c r="E62" t="s">
        <v>59</v>
      </c>
      <c r="F62" t="s">
        <v>68</v>
      </c>
      <c r="G62">
        <v>10</v>
      </c>
      <c r="H62">
        <v>120</v>
      </c>
      <c r="I62" s="3">
        <v>1200</v>
      </c>
      <c r="J62" s="3">
        <v>274.66000000000003</v>
      </c>
    </row>
    <row r="63" spans="1:10" x14ac:dyDescent="0.2">
      <c r="A63" t="s">
        <v>15</v>
      </c>
      <c r="B63" t="s">
        <v>43</v>
      </c>
      <c r="C63" t="s">
        <v>45</v>
      </c>
      <c r="D63" t="s">
        <v>51</v>
      </c>
      <c r="E63" t="s">
        <v>58</v>
      </c>
      <c r="F63" t="s">
        <v>67</v>
      </c>
      <c r="G63">
        <v>4</v>
      </c>
      <c r="H63">
        <v>350</v>
      </c>
      <c r="I63" s="3">
        <v>1400</v>
      </c>
      <c r="J63" s="3">
        <v>254.01</v>
      </c>
    </row>
    <row r="64" spans="1:10" x14ac:dyDescent="0.2">
      <c r="A64" t="s">
        <v>24</v>
      </c>
      <c r="B64" t="s">
        <v>43</v>
      </c>
      <c r="C64" t="s">
        <v>48</v>
      </c>
      <c r="D64" t="s">
        <v>50</v>
      </c>
      <c r="E64" t="s">
        <v>55</v>
      </c>
      <c r="F64" t="s">
        <v>65</v>
      </c>
      <c r="G64">
        <v>10</v>
      </c>
      <c r="H64">
        <v>250</v>
      </c>
      <c r="I64" s="3">
        <v>2500</v>
      </c>
      <c r="J64" s="3">
        <v>508.74</v>
      </c>
    </row>
    <row r="65" spans="1:10" x14ac:dyDescent="0.2">
      <c r="A65" t="s">
        <v>38</v>
      </c>
      <c r="B65" t="s">
        <v>42</v>
      </c>
      <c r="C65" t="s">
        <v>48</v>
      </c>
      <c r="D65" t="s">
        <v>51</v>
      </c>
      <c r="E65" t="s">
        <v>58</v>
      </c>
      <c r="F65" t="s">
        <v>67</v>
      </c>
      <c r="G65">
        <v>7</v>
      </c>
      <c r="H65">
        <v>350</v>
      </c>
      <c r="I65" s="3">
        <v>2450</v>
      </c>
      <c r="J65" s="3">
        <v>420.32</v>
      </c>
    </row>
    <row r="66" spans="1:10" x14ac:dyDescent="0.2">
      <c r="A66" t="s">
        <v>32</v>
      </c>
      <c r="B66" t="s">
        <v>44</v>
      </c>
      <c r="C66" t="s">
        <v>45</v>
      </c>
      <c r="D66" t="s">
        <v>52</v>
      </c>
      <c r="E66" t="s">
        <v>61</v>
      </c>
      <c r="F66" t="s">
        <v>70</v>
      </c>
      <c r="G66">
        <v>1</v>
      </c>
      <c r="H66">
        <v>150</v>
      </c>
      <c r="I66" s="3">
        <v>150</v>
      </c>
      <c r="J66" s="3">
        <v>26.17</v>
      </c>
    </row>
    <row r="67" spans="1:10" x14ac:dyDescent="0.2">
      <c r="A67" t="s">
        <v>12</v>
      </c>
      <c r="B67" t="s">
        <v>42</v>
      </c>
      <c r="C67" t="s">
        <v>46</v>
      </c>
      <c r="D67" t="s">
        <v>52</v>
      </c>
      <c r="E67" t="s">
        <v>55</v>
      </c>
      <c r="F67" t="s">
        <v>65</v>
      </c>
      <c r="G67">
        <v>10</v>
      </c>
      <c r="H67">
        <v>250</v>
      </c>
      <c r="I67" s="3">
        <v>2500</v>
      </c>
      <c r="J67" s="3">
        <v>451</v>
      </c>
    </row>
    <row r="68" spans="1:10" x14ac:dyDescent="0.2">
      <c r="A68" t="s">
        <v>39</v>
      </c>
      <c r="B68" t="s">
        <v>44</v>
      </c>
      <c r="C68" t="s">
        <v>49</v>
      </c>
      <c r="D68" t="s">
        <v>54</v>
      </c>
      <c r="E68" t="s">
        <v>60</v>
      </c>
      <c r="F68" t="s">
        <v>69</v>
      </c>
      <c r="G68">
        <v>1</v>
      </c>
      <c r="H68">
        <v>80</v>
      </c>
      <c r="I68" s="3">
        <v>80</v>
      </c>
      <c r="J68" s="3">
        <v>16.38</v>
      </c>
    </row>
    <row r="69" spans="1:10" x14ac:dyDescent="0.2">
      <c r="A69" t="s">
        <v>33</v>
      </c>
      <c r="B69" t="s">
        <v>42</v>
      </c>
      <c r="C69" t="s">
        <v>46</v>
      </c>
      <c r="D69" t="s">
        <v>51</v>
      </c>
      <c r="E69" t="s">
        <v>62</v>
      </c>
      <c r="F69" t="s">
        <v>65</v>
      </c>
      <c r="G69">
        <v>7</v>
      </c>
      <c r="H69">
        <v>900</v>
      </c>
      <c r="I69" s="3">
        <v>6300</v>
      </c>
      <c r="J69" s="3">
        <v>1066.82</v>
      </c>
    </row>
    <row r="70" spans="1:10" x14ac:dyDescent="0.2">
      <c r="A70" t="s">
        <v>24</v>
      </c>
      <c r="B70" t="s">
        <v>44</v>
      </c>
      <c r="C70" t="s">
        <v>45</v>
      </c>
      <c r="D70" t="s">
        <v>51</v>
      </c>
      <c r="E70" t="s">
        <v>63</v>
      </c>
      <c r="F70" t="s">
        <v>68</v>
      </c>
      <c r="G70">
        <v>10</v>
      </c>
      <c r="H70">
        <v>50</v>
      </c>
      <c r="I70" s="3">
        <v>500</v>
      </c>
      <c r="J70" s="3">
        <v>92.48</v>
      </c>
    </row>
    <row r="71" spans="1:10" x14ac:dyDescent="0.2">
      <c r="A71" t="s">
        <v>17</v>
      </c>
      <c r="B71" t="s">
        <v>41</v>
      </c>
      <c r="C71" t="s">
        <v>48</v>
      </c>
      <c r="D71" t="s">
        <v>53</v>
      </c>
      <c r="E71" t="s">
        <v>55</v>
      </c>
      <c r="F71" t="s">
        <v>65</v>
      </c>
      <c r="G71">
        <v>10</v>
      </c>
      <c r="H71">
        <v>250</v>
      </c>
      <c r="I71" s="3">
        <v>2500</v>
      </c>
      <c r="J71" s="3">
        <v>564.98</v>
      </c>
    </row>
    <row r="72" spans="1:10" x14ac:dyDescent="0.2">
      <c r="A72" t="s">
        <v>14</v>
      </c>
      <c r="B72" t="s">
        <v>42</v>
      </c>
      <c r="C72" t="s">
        <v>49</v>
      </c>
      <c r="D72" t="s">
        <v>51</v>
      </c>
      <c r="E72" t="s">
        <v>57</v>
      </c>
      <c r="F72" t="s">
        <v>67</v>
      </c>
      <c r="G72">
        <v>10</v>
      </c>
      <c r="H72">
        <v>550</v>
      </c>
      <c r="I72" s="3">
        <v>5500</v>
      </c>
      <c r="J72" s="3">
        <v>616.98</v>
      </c>
    </row>
    <row r="73" spans="1:10" x14ac:dyDescent="0.2">
      <c r="A73" t="s">
        <v>37</v>
      </c>
      <c r="B73" t="s">
        <v>41</v>
      </c>
      <c r="C73" t="s">
        <v>47</v>
      </c>
      <c r="D73" t="s">
        <v>51</v>
      </c>
      <c r="E73" t="s">
        <v>63</v>
      </c>
      <c r="F73" t="s">
        <v>68</v>
      </c>
      <c r="G73">
        <v>4</v>
      </c>
      <c r="H73">
        <v>50</v>
      </c>
      <c r="I73" s="3">
        <v>200</v>
      </c>
      <c r="J73" s="3">
        <v>34.22</v>
      </c>
    </row>
    <row r="74" spans="1:10" x14ac:dyDescent="0.2">
      <c r="A74" t="s">
        <v>27</v>
      </c>
      <c r="B74" t="s">
        <v>44</v>
      </c>
      <c r="C74" t="s">
        <v>48</v>
      </c>
      <c r="D74" t="s">
        <v>51</v>
      </c>
      <c r="E74" t="s">
        <v>60</v>
      </c>
      <c r="F74" t="s">
        <v>69</v>
      </c>
      <c r="G74">
        <v>2</v>
      </c>
      <c r="H74">
        <v>80</v>
      </c>
      <c r="I74" s="3">
        <v>160</v>
      </c>
      <c r="J74" s="3">
        <v>24.48</v>
      </c>
    </row>
    <row r="75" spans="1:10" x14ac:dyDescent="0.2">
      <c r="A75" t="s">
        <v>33</v>
      </c>
      <c r="B75" t="s">
        <v>42</v>
      </c>
      <c r="C75" t="s">
        <v>47</v>
      </c>
      <c r="D75" t="s">
        <v>52</v>
      </c>
      <c r="E75" t="s">
        <v>56</v>
      </c>
      <c r="F75" t="s">
        <v>66</v>
      </c>
      <c r="G75">
        <v>5</v>
      </c>
      <c r="H75">
        <v>700</v>
      </c>
      <c r="I75" s="3">
        <v>3500</v>
      </c>
      <c r="J75" s="3">
        <v>580.51</v>
      </c>
    </row>
    <row r="76" spans="1:10" x14ac:dyDescent="0.2">
      <c r="A76" t="s">
        <v>22</v>
      </c>
      <c r="B76" t="s">
        <v>43</v>
      </c>
      <c r="C76" t="s">
        <v>48</v>
      </c>
      <c r="D76" t="s">
        <v>54</v>
      </c>
      <c r="E76" t="s">
        <v>62</v>
      </c>
      <c r="F76" t="s">
        <v>65</v>
      </c>
      <c r="G76">
        <v>6</v>
      </c>
      <c r="H76">
        <v>900</v>
      </c>
      <c r="I76" s="3">
        <v>5400</v>
      </c>
      <c r="J76" s="3">
        <v>1270.94</v>
      </c>
    </row>
    <row r="77" spans="1:10" x14ac:dyDescent="0.2">
      <c r="A77" t="s">
        <v>38</v>
      </c>
      <c r="B77" t="s">
        <v>42</v>
      </c>
      <c r="C77" t="s">
        <v>49</v>
      </c>
      <c r="D77" t="s">
        <v>53</v>
      </c>
      <c r="E77" t="s">
        <v>61</v>
      </c>
      <c r="F77" t="s">
        <v>70</v>
      </c>
      <c r="G77">
        <v>6</v>
      </c>
      <c r="H77">
        <v>150</v>
      </c>
      <c r="I77" s="3">
        <v>900</v>
      </c>
      <c r="J77" s="3">
        <v>181.84</v>
      </c>
    </row>
    <row r="78" spans="1:10" x14ac:dyDescent="0.2">
      <c r="A78" t="s">
        <v>39</v>
      </c>
      <c r="B78" t="s">
        <v>43</v>
      </c>
      <c r="C78" t="s">
        <v>48</v>
      </c>
      <c r="D78" t="s">
        <v>53</v>
      </c>
      <c r="E78" t="s">
        <v>62</v>
      </c>
      <c r="F78" t="s">
        <v>65</v>
      </c>
      <c r="G78">
        <v>8</v>
      </c>
      <c r="H78">
        <v>900</v>
      </c>
      <c r="I78" s="3">
        <v>7200</v>
      </c>
      <c r="J78" s="3">
        <v>812.04</v>
      </c>
    </row>
    <row r="79" spans="1:10" x14ac:dyDescent="0.2">
      <c r="A79" t="s">
        <v>21</v>
      </c>
      <c r="B79" t="s">
        <v>42</v>
      </c>
      <c r="C79" t="s">
        <v>46</v>
      </c>
      <c r="D79" t="s">
        <v>53</v>
      </c>
      <c r="E79" t="s">
        <v>58</v>
      </c>
      <c r="F79" t="s">
        <v>67</v>
      </c>
      <c r="G79">
        <v>3</v>
      </c>
      <c r="H79">
        <v>350</v>
      </c>
      <c r="I79" s="3">
        <v>1050</v>
      </c>
      <c r="J79" s="3">
        <v>180.42</v>
      </c>
    </row>
    <row r="80" spans="1:10" x14ac:dyDescent="0.2">
      <c r="A80" t="s">
        <v>14</v>
      </c>
      <c r="B80" t="s">
        <v>42</v>
      </c>
      <c r="C80" t="s">
        <v>46</v>
      </c>
      <c r="D80" t="s">
        <v>54</v>
      </c>
      <c r="E80" t="s">
        <v>62</v>
      </c>
      <c r="F80" t="s">
        <v>65</v>
      </c>
      <c r="G80">
        <v>2</v>
      </c>
      <c r="H80">
        <v>900</v>
      </c>
      <c r="I80" s="3">
        <v>1800</v>
      </c>
      <c r="J80" s="3">
        <v>433.72</v>
      </c>
    </row>
    <row r="81" spans="1:10" x14ac:dyDescent="0.2">
      <c r="A81" t="s">
        <v>12</v>
      </c>
      <c r="B81" t="s">
        <v>44</v>
      </c>
      <c r="C81" t="s">
        <v>47</v>
      </c>
      <c r="D81" t="s">
        <v>50</v>
      </c>
      <c r="E81" t="s">
        <v>55</v>
      </c>
      <c r="F81" t="s">
        <v>65</v>
      </c>
      <c r="G81">
        <v>10</v>
      </c>
      <c r="H81">
        <v>250</v>
      </c>
      <c r="I81" s="3">
        <v>2500</v>
      </c>
      <c r="J81" s="3">
        <v>264.07</v>
      </c>
    </row>
    <row r="82" spans="1:10" x14ac:dyDescent="0.2">
      <c r="A82" t="s">
        <v>14</v>
      </c>
      <c r="B82" t="s">
        <v>41</v>
      </c>
      <c r="C82" t="s">
        <v>48</v>
      </c>
      <c r="D82" t="s">
        <v>54</v>
      </c>
      <c r="E82" t="s">
        <v>62</v>
      </c>
      <c r="F82" t="s">
        <v>65</v>
      </c>
      <c r="G82">
        <v>3</v>
      </c>
      <c r="H82">
        <v>900</v>
      </c>
      <c r="I82" s="3">
        <v>2700</v>
      </c>
      <c r="J82" s="3">
        <v>580.88</v>
      </c>
    </row>
    <row r="83" spans="1:10" x14ac:dyDescent="0.2">
      <c r="A83" t="s">
        <v>19</v>
      </c>
      <c r="B83" t="s">
        <v>44</v>
      </c>
      <c r="C83" t="s">
        <v>47</v>
      </c>
      <c r="D83" t="s">
        <v>50</v>
      </c>
      <c r="E83" t="s">
        <v>56</v>
      </c>
      <c r="F83" t="s">
        <v>66</v>
      </c>
      <c r="G83">
        <v>2</v>
      </c>
      <c r="H83">
        <v>700</v>
      </c>
      <c r="I83" s="3">
        <v>1400</v>
      </c>
      <c r="J83" s="3">
        <v>239</v>
      </c>
    </row>
    <row r="84" spans="1:10" x14ac:dyDescent="0.2">
      <c r="A84" t="s">
        <v>23</v>
      </c>
      <c r="B84" t="s">
        <v>41</v>
      </c>
      <c r="C84" t="s">
        <v>46</v>
      </c>
      <c r="D84" t="s">
        <v>51</v>
      </c>
      <c r="E84" t="s">
        <v>56</v>
      </c>
      <c r="F84" t="s">
        <v>66</v>
      </c>
      <c r="G84">
        <v>1</v>
      </c>
      <c r="H84">
        <v>700</v>
      </c>
      <c r="I84" s="3">
        <v>700</v>
      </c>
      <c r="J84" s="3">
        <v>96.93</v>
      </c>
    </row>
    <row r="85" spans="1:10" x14ac:dyDescent="0.2">
      <c r="A85" t="s">
        <v>39</v>
      </c>
      <c r="B85" t="s">
        <v>43</v>
      </c>
      <c r="C85" t="s">
        <v>49</v>
      </c>
      <c r="D85" t="s">
        <v>53</v>
      </c>
      <c r="E85" t="s">
        <v>55</v>
      </c>
      <c r="F85" t="s">
        <v>65</v>
      </c>
      <c r="G85">
        <v>9</v>
      </c>
      <c r="H85">
        <v>250</v>
      </c>
      <c r="I85" s="3">
        <v>2250</v>
      </c>
      <c r="J85" s="3">
        <v>302.04000000000002</v>
      </c>
    </row>
    <row r="86" spans="1:10" x14ac:dyDescent="0.2">
      <c r="A86" t="s">
        <v>39</v>
      </c>
      <c r="B86" t="s">
        <v>44</v>
      </c>
      <c r="C86" t="s">
        <v>48</v>
      </c>
      <c r="D86" t="s">
        <v>52</v>
      </c>
      <c r="E86" t="s">
        <v>55</v>
      </c>
      <c r="F86" t="s">
        <v>65</v>
      </c>
      <c r="G86">
        <v>5</v>
      </c>
      <c r="H86">
        <v>250</v>
      </c>
      <c r="I86" s="3">
        <v>1250</v>
      </c>
      <c r="J86" s="3">
        <v>310.2</v>
      </c>
    </row>
    <row r="87" spans="1:10" x14ac:dyDescent="0.2">
      <c r="A87" t="s">
        <v>14</v>
      </c>
      <c r="B87" t="s">
        <v>42</v>
      </c>
      <c r="C87" t="s">
        <v>49</v>
      </c>
      <c r="D87" t="s">
        <v>50</v>
      </c>
      <c r="E87" t="s">
        <v>62</v>
      </c>
      <c r="F87" t="s">
        <v>65</v>
      </c>
      <c r="G87">
        <v>6</v>
      </c>
      <c r="H87">
        <v>900</v>
      </c>
      <c r="I87" s="3">
        <v>5400</v>
      </c>
      <c r="J87" s="3">
        <v>1316.05</v>
      </c>
    </row>
    <row r="88" spans="1:10" x14ac:dyDescent="0.2">
      <c r="A88" t="s">
        <v>18</v>
      </c>
      <c r="B88" t="s">
        <v>44</v>
      </c>
      <c r="C88" t="s">
        <v>47</v>
      </c>
      <c r="D88" t="s">
        <v>51</v>
      </c>
      <c r="E88" t="s">
        <v>63</v>
      </c>
      <c r="F88" t="s">
        <v>68</v>
      </c>
      <c r="G88">
        <v>7</v>
      </c>
      <c r="H88">
        <v>50</v>
      </c>
      <c r="I88" s="3">
        <v>350</v>
      </c>
      <c r="J88" s="3">
        <v>59.02</v>
      </c>
    </row>
    <row r="89" spans="1:10" x14ac:dyDescent="0.2">
      <c r="A89" t="s">
        <v>30</v>
      </c>
      <c r="B89" t="s">
        <v>41</v>
      </c>
      <c r="C89" t="s">
        <v>47</v>
      </c>
      <c r="D89" t="s">
        <v>52</v>
      </c>
      <c r="E89" t="s">
        <v>60</v>
      </c>
      <c r="F89" t="s">
        <v>69</v>
      </c>
      <c r="G89">
        <v>9</v>
      </c>
      <c r="H89">
        <v>80</v>
      </c>
      <c r="I89" s="3">
        <v>720</v>
      </c>
      <c r="J89" s="3">
        <v>113.12</v>
      </c>
    </row>
    <row r="90" spans="1:10" x14ac:dyDescent="0.2">
      <c r="A90" t="s">
        <v>16</v>
      </c>
      <c r="B90" t="s">
        <v>41</v>
      </c>
      <c r="C90" t="s">
        <v>49</v>
      </c>
      <c r="D90" t="s">
        <v>53</v>
      </c>
      <c r="E90" t="s">
        <v>61</v>
      </c>
      <c r="F90" t="s">
        <v>70</v>
      </c>
      <c r="G90">
        <v>8</v>
      </c>
      <c r="H90">
        <v>150</v>
      </c>
      <c r="I90" s="3">
        <v>1200</v>
      </c>
      <c r="J90" s="3">
        <v>268.51</v>
      </c>
    </row>
    <row r="91" spans="1:10" x14ac:dyDescent="0.2">
      <c r="A91" t="s">
        <v>18</v>
      </c>
      <c r="B91" t="s">
        <v>41</v>
      </c>
      <c r="C91" t="s">
        <v>47</v>
      </c>
      <c r="D91" t="s">
        <v>50</v>
      </c>
      <c r="E91" t="s">
        <v>61</v>
      </c>
      <c r="F91" t="s">
        <v>70</v>
      </c>
      <c r="G91">
        <v>7</v>
      </c>
      <c r="H91">
        <v>150</v>
      </c>
      <c r="I91" s="3">
        <v>1050</v>
      </c>
      <c r="J91" s="3">
        <v>145.19</v>
      </c>
    </row>
    <row r="92" spans="1:10" x14ac:dyDescent="0.2">
      <c r="A92" t="s">
        <v>40</v>
      </c>
      <c r="B92" t="s">
        <v>41</v>
      </c>
      <c r="C92" t="s">
        <v>46</v>
      </c>
      <c r="D92" t="s">
        <v>54</v>
      </c>
      <c r="E92" t="s">
        <v>63</v>
      </c>
      <c r="F92" t="s">
        <v>68</v>
      </c>
      <c r="G92">
        <v>9</v>
      </c>
      <c r="H92">
        <v>50</v>
      </c>
      <c r="I92" s="3">
        <v>450</v>
      </c>
      <c r="J92" s="3">
        <v>87.46</v>
      </c>
    </row>
    <row r="93" spans="1:10" x14ac:dyDescent="0.2">
      <c r="A93" t="s">
        <v>19</v>
      </c>
      <c r="B93" t="s">
        <v>44</v>
      </c>
      <c r="C93" t="s">
        <v>48</v>
      </c>
      <c r="D93" t="s">
        <v>50</v>
      </c>
      <c r="E93" t="s">
        <v>59</v>
      </c>
      <c r="F93" t="s">
        <v>68</v>
      </c>
      <c r="G93">
        <v>4</v>
      </c>
      <c r="H93">
        <v>120</v>
      </c>
      <c r="I93" s="3">
        <v>480</v>
      </c>
      <c r="J93" s="3">
        <v>76.319999999999993</v>
      </c>
    </row>
    <row r="94" spans="1:10" x14ac:dyDescent="0.2">
      <c r="A94" t="s">
        <v>12</v>
      </c>
      <c r="B94" t="s">
        <v>43</v>
      </c>
      <c r="C94" t="s">
        <v>48</v>
      </c>
      <c r="D94" t="s">
        <v>53</v>
      </c>
      <c r="E94" t="s">
        <v>55</v>
      </c>
      <c r="F94" t="s">
        <v>65</v>
      </c>
      <c r="G94">
        <v>1</v>
      </c>
      <c r="H94">
        <v>250</v>
      </c>
      <c r="I94" s="3">
        <v>250</v>
      </c>
      <c r="J94" s="3">
        <v>32.22</v>
      </c>
    </row>
    <row r="95" spans="1:10" x14ac:dyDescent="0.2">
      <c r="A95" t="s">
        <v>40</v>
      </c>
      <c r="B95" t="s">
        <v>42</v>
      </c>
      <c r="C95" t="s">
        <v>49</v>
      </c>
      <c r="D95" t="s">
        <v>50</v>
      </c>
      <c r="E95" t="s">
        <v>55</v>
      </c>
      <c r="F95" t="s">
        <v>65</v>
      </c>
      <c r="G95">
        <v>9</v>
      </c>
      <c r="H95">
        <v>250</v>
      </c>
      <c r="I95" s="3">
        <v>2250</v>
      </c>
      <c r="J95" s="3">
        <v>381.74</v>
      </c>
    </row>
    <row r="96" spans="1:10" x14ac:dyDescent="0.2">
      <c r="A96" t="s">
        <v>34</v>
      </c>
      <c r="B96" t="s">
        <v>41</v>
      </c>
      <c r="C96" t="s">
        <v>49</v>
      </c>
      <c r="D96" t="s">
        <v>53</v>
      </c>
      <c r="E96" t="s">
        <v>55</v>
      </c>
      <c r="F96" t="s">
        <v>65</v>
      </c>
      <c r="G96">
        <v>9</v>
      </c>
      <c r="H96">
        <v>250</v>
      </c>
      <c r="I96" s="3">
        <v>2250</v>
      </c>
      <c r="J96" s="3">
        <v>529.12</v>
      </c>
    </row>
    <row r="97" spans="1:10" x14ac:dyDescent="0.2">
      <c r="A97" t="s">
        <v>37</v>
      </c>
      <c r="B97" t="s">
        <v>43</v>
      </c>
      <c r="C97" t="s">
        <v>46</v>
      </c>
      <c r="D97" t="s">
        <v>51</v>
      </c>
      <c r="E97" t="s">
        <v>60</v>
      </c>
      <c r="F97" t="s">
        <v>69</v>
      </c>
      <c r="G97">
        <v>3</v>
      </c>
      <c r="H97">
        <v>80</v>
      </c>
      <c r="I97" s="3">
        <v>240</v>
      </c>
      <c r="J97" s="3">
        <v>52.15</v>
      </c>
    </row>
    <row r="98" spans="1:10" x14ac:dyDescent="0.2">
      <c r="A98" t="s">
        <v>35</v>
      </c>
      <c r="B98" t="s">
        <v>43</v>
      </c>
      <c r="C98" t="s">
        <v>45</v>
      </c>
      <c r="D98" t="s">
        <v>50</v>
      </c>
      <c r="E98" t="s">
        <v>55</v>
      </c>
      <c r="F98" t="s">
        <v>65</v>
      </c>
      <c r="G98">
        <v>2</v>
      </c>
      <c r="H98">
        <v>250</v>
      </c>
      <c r="I98" s="3">
        <v>500</v>
      </c>
      <c r="J98" s="3">
        <v>111.71</v>
      </c>
    </row>
    <row r="99" spans="1:10" x14ac:dyDescent="0.2">
      <c r="A99" t="s">
        <v>30</v>
      </c>
      <c r="B99" t="s">
        <v>44</v>
      </c>
      <c r="C99" t="s">
        <v>48</v>
      </c>
      <c r="D99" t="s">
        <v>51</v>
      </c>
      <c r="E99" t="s">
        <v>55</v>
      </c>
      <c r="F99" t="s">
        <v>65</v>
      </c>
      <c r="G99">
        <v>3</v>
      </c>
      <c r="H99">
        <v>250</v>
      </c>
      <c r="I99" s="3">
        <v>750</v>
      </c>
      <c r="J99" s="3">
        <v>166.62</v>
      </c>
    </row>
    <row r="100" spans="1:10" x14ac:dyDescent="0.2">
      <c r="A100" t="s">
        <v>22</v>
      </c>
      <c r="B100" t="s">
        <v>42</v>
      </c>
      <c r="C100" t="s">
        <v>45</v>
      </c>
      <c r="D100" t="s">
        <v>50</v>
      </c>
      <c r="E100" t="s">
        <v>56</v>
      </c>
      <c r="F100" t="s">
        <v>66</v>
      </c>
      <c r="G100">
        <v>5</v>
      </c>
      <c r="H100">
        <v>700</v>
      </c>
      <c r="I100" s="3">
        <v>3500</v>
      </c>
      <c r="J100" s="3">
        <v>598.47</v>
      </c>
    </row>
    <row r="101" spans="1:10" x14ac:dyDescent="0.2">
      <c r="A101" t="s">
        <v>35</v>
      </c>
      <c r="B101" t="s">
        <v>43</v>
      </c>
      <c r="C101" t="s">
        <v>47</v>
      </c>
      <c r="D101" t="s">
        <v>53</v>
      </c>
      <c r="E101" t="s">
        <v>60</v>
      </c>
      <c r="F101" t="s">
        <v>69</v>
      </c>
      <c r="G101">
        <v>1</v>
      </c>
      <c r="H101">
        <v>80</v>
      </c>
      <c r="I101" s="3">
        <v>80</v>
      </c>
      <c r="J101" s="3">
        <v>17.28</v>
      </c>
    </row>
    <row r="102" spans="1:10" x14ac:dyDescent="0.2">
      <c r="A102" t="s">
        <v>33</v>
      </c>
      <c r="B102" t="s">
        <v>41</v>
      </c>
      <c r="C102" t="s">
        <v>46</v>
      </c>
      <c r="D102" t="s">
        <v>51</v>
      </c>
      <c r="E102" t="s">
        <v>62</v>
      </c>
      <c r="F102" t="s">
        <v>65</v>
      </c>
      <c r="G102">
        <v>2</v>
      </c>
      <c r="H102">
        <v>900</v>
      </c>
      <c r="I102" s="3">
        <v>1800</v>
      </c>
      <c r="J102" s="3">
        <v>246.25</v>
      </c>
    </row>
    <row r="103" spans="1:10" x14ac:dyDescent="0.2">
      <c r="A103" t="s">
        <v>21</v>
      </c>
      <c r="B103" t="s">
        <v>43</v>
      </c>
      <c r="C103" t="s">
        <v>48</v>
      </c>
      <c r="D103" t="s">
        <v>54</v>
      </c>
      <c r="E103" t="s">
        <v>60</v>
      </c>
      <c r="F103" t="s">
        <v>69</v>
      </c>
      <c r="G103">
        <v>6</v>
      </c>
      <c r="H103">
        <v>80</v>
      </c>
      <c r="I103" s="3">
        <v>480</v>
      </c>
      <c r="J103" s="3">
        <v>119.92</v>
      </c>
    </row>
    <row r="104" spans="1:10" x14ac:dyDescent="0.2">
      <c r="A104" t="s">
        <v>22</v>
      </c>
      <c r="B104" t="s">
        <v>44</v>
      </c>
      <c r="C104" t="s">
        <v>47</v>
      </c>
      <c r="D104" t="s">
        <v>52</v>
      </c>
      <c r="E104" t="s">
        <v>64</v>
      </c>
      <c r="F104" t="s">
        <v>71</v>
      </c>
      <c r="G104">
        <v>7</v>
      </c>
      <c r="H104">
        <v>400</v>
      </c>
      <c r="I104" s="3">
        <v>2800</v>
      </c>
      <c r="J104" s="3">
        <v>304.04000000000002</v>
      </c>
    </row>
    <row r="105" spans="1:10" x14ac:dyDescent="0.2">
      <c r="A105" t="s">
        <v>34</v>
      </c>
      <c r="B105" t="s">
        <v>41</v>
      </c>
      <c r="C105" t="s">
        <v>47</v>
      </c>
      <c r="D105" t="s">
        <v>53</v>
      </c>
      <c r="E105" t="s">
        <v>58</v>
      </c>
      <c r="F105" t="s">
        <v>67</v>
      </c>
      <c r="G105">
        <v>5</v>
      </c>
      <c r="H105">
        <v>350</v>
      </c>
      <c r="I105" s="3">
        <v>1750</v>
      </c>
      <c r="J105" s="3">
        <v>399.61</v>
      </c>
    </row>
    <row r="106" spans="1:10" x14ac:dyDescent="0.2">
      <c r="A106" t="s">
        <v>15</v>
      </c>
      <c r="B106" t="s">
        <v>43</v>
      </c>
      <c r="C106" t="s">
        <v>46</v>
      </c>
      <c r="D106" t="s">
        <v>50</v>
      </c>
      <c r="E106" t="s">
        <v>60</v>
      </c>
      <c r="F106" t="s">
        <v>69</v>
      </c>
      <c r="G106">
        <v>10</v>
      </c>
      <c r="H106">
        <v>80</v>
      </c>
      <c r="I106" s="3">
        <v>800</v>
      </c>
      <c r="J106" s="3">
        <v>108.3</v>
      </c>
    </row>
    <row r="107" spans="1:10" x14ac:dyDescent="0.2">
      <c r="A107" t="s">
        <v>38</v>
      </c>
      <c r="B107" t="s">
        <v>42</v>
      </c>
      <c r="C107" t="s">
        <v>48</v>
      </c>
      <c r="D107" t="s">
        <v>50</v>
      </c>
      <c r="E107" t="s">
        <v>60</v>
      </c>
      <c r="F107" t="s">
        <v>69</v>
      </c>
      <c r="G107">
        <v>4</v>
      </c>
      <c r="H107">
        <v>80</v>
      </c>
      <c r="I107" s="3">
        <v>320</v>
      </c>
      <c r="J107" s="3">
        <v>42.71</v>
      </c>
    </row>
    <row r="108" spans="1:10" x14ac:dyDescent="0.2">
      <c r="A108" t="s">
        <v>23</v>
      </c>
      <c r="B108" t="s">
        <v>44</v>
      </c>
      <c r="C108" t="s">
        <v>46</v>
      </c>
      <c r="D108" t="s">
        <v>54</v>
      </c>
      <c r="E108" t="s">
        <v>60</v>
      </c>
      <c r="F108" t="s">
        <v>69</v>
      </c>
      <c r="G108">
        <v>8</v>
      </c>
      <c r="H108">
        <v>80</v>
      </c>
      <c r="I108" s="3">
        <v>640</v>
      </c>
      <c r="J108" s="3">
        <v>91.49</v>
      </c>
    </row>
    <row r="109" spans="1:10" x14ac:dyDescent="0.2">
      <c r="A109" t="s">
        <v>37</v>
      </c>
      <c r="B109" t="s">
        <v>44</v>
      </c>
      <c r="C109" t="s">
        <v>49</v>
      </c>
      <c r="D109" t="s">
        <v>51</v>
      </c>
      <c r="E109" t="s">
        <v>63</v>
      </c>
      <c r="F109" t="s">
        <v>68</v>
      </c>
      <c r="G109">
        <v>7</v>
      </c>
      <c r="H109">
        <v>50</v>
      </c>
      <c r="I109" s="3">
        <v>350</v>
      </c>
      <c r="J109" s="3">
        <v>49.13</v>
      </c>
    </row>
    <row r="110" spans="1:10" x14ac:dyDescent="0.2">
      <c r="A110" t="s">
        <v>18</v>
      </c>
      <c r="B110" t="s">
        <v>41</v>
      </c>
      <c r="C110" t="s">
        <v>45</v>
      </c>
      <c r="D110" t="s">
        <v>52</v>
      </c>
      <c r="E110" t="s">
        <v>59</v>
      </c>
      <c r="F110" t="s">
        <v>68</v>
      </c>
      <c r="G110">
        <v>9</v>
      </c>
      <c r="H110">
        <v>120</v>
      </c>
      <c r="I110" s="3">
        <v>1080</v>
      </c>
      <c r="J110" s="3">
        <v>222.07</v>
      </c>
    </row>
    <row r="111" spans="1:10" x14ac:dyDescent="0.2">
      <c r="A111" t="s">
        <v>31</v>
      </c>
      <c r="B111" t="s">
        <v>42</v>
      </c>
      <c r="C111" t="s">
        <v>47</v>
      </c>
      <c r="D111" t="s">
        <v>53</v>
      </c>
      <c r="E111" t="s">
        <v>64</v>
      </c>
      <c r="F111" t="s">
        <v>71</v>
      </c>
      <c r="G111">
        <v>4</v>
      </c>
      <c r="H111">
        <v>400</v>
      </c>
      <c r="I111" s="3">
        <v>1600</v>
      </c>
      <c r="J111" s="3">
        <v>315.12</v>
      </c>
    </row>
    <row r="112" spans="1:10" x14ac:dyDescent="0.2">
      <c r="A112" t="s">
        <v>35</v>
      </c>
      <c r="B112" t="s">
        <v>41</v>
      </c>
      <c r="C112" t="s">
        <v>49</v>
      </c>
      <c r="D112" t="s">
        <v>54</v>
      </c>
      <c r="E112" t="s">
        <v>58</v>
      </c>
      <c r="F112" t="s">
        <v>67</v>
      </c>
      <c r="G112">
        <v>10</v>
      </c>
      <c r="H112">
        <v>350</v>
      </c>
      <c r="I112" s="3">
        <v>3500</v>
      </c>
      <c r="J112" s="3">
        <v>626.65</v>
      </c>
    </row>
    <row r="113" spans="1:10" x14ac:dyDescent="0.2">
      <c r="A113" t="s">
        <v>31</v>
      </c>
      <c r="B113" t="s">
        <v>43</v>
      </c>
      <c r="C113" t="s">
        <v>49</v>
      </c>
      <c r="D113" t="s">
        <v>54</v>
      </c>
      <c r="E113" t="s">
        <v>62</v>
      </c>
      <c r="F113" t="s">
        <v>65</v>
      </c>
      <c r="G113">
        <v>5</v>
      </c>
      <c r="H113">
        <v>900</v>
      </c>
      <c r="I113" s="3">
        <v>4500</v>
      </c>
      <c r="J113" s="3">
        <v>790.76</v>
      </c>
    </row>
    <row r="114" spans="1:10" x14ac:dyDescent="0.2">
      <c r="A114" t="s">
        <v>16</v>
      </c>
      <c r="B114" t="s">
        <v>42</v>
      </c>
      <c r="C114" t="s">
        <v>48</v>
      </c>
      <c r="D114" t="s">
        <v>54</v>
      </c>
      <c r="E114" t="s">
        <v>62</v>
      </c>
      <c r="F114" t="s">
        <v>65</v>
      </c>
      <c r="G114">
        <v>1</v>
      </c>
      <c r="H114">
        <v>900</v>
      </c>
      <c r="I114" s="3">
        <v>900</v>
      </c>
      <c r="J114" s="3">
        <v>215.75</v>
      </c>
    </row>
    <row r="115" spans="1:10" x14ac:dyDescent="0.2">
      <c r="A115" t="s">
        <v>10</v>
      </c>
      <c r="B115" t="s">
        <v>44</v>
      </c>
      <c r="C115" t="s">
        <v>47</v>
      </c>
      <c r="D115" t="s">
        <v>52</v>
      </c>
      <c r="E115" t="s">
        <v>59</v>
      </c>
      <c r="F115" t="s">
        <v>68</v>
      </c>
      <c r="G115">
        <v>10</v>
      </c>
      <c r="H115">
        <v>120</v>
      </c>
      <c r="I115" s="3">
        <v>1200</v>
      </c>
      <c r="J115" s="3">
        <v>216.55</v>
      </c>
    </row>
    <row r="116" spans="1:10" x14ac:dyDescent="0.2">
      <c r="A116" t="s">
        <v>32</v>
      </c>
      <c r="B116" t="s">
        <v>44</v>
      </c>
      <c r="C116" t="s">
        <v>48</v>
      </c>
      <c r="D116" t="s">
        <v>51</v>
      </c>
      <c r="E116" t="s">
        <v>62</v>
      </c>
      <c r="F116" t="s">
        <v>65</v>
      </c>
      <c r="G116">
        <v>10</v>
      </c>
      <c r="H116">
        <v>900</v>
      </c>
      <c r="I116" s="3">
        <v>9000</v>
      </c>
      <c r="J116" s="3">
        <v>1275.31</v>
      </c>
    </row>
    <row r="117" spans="1:10" x14ac:dyDescent="0.2">
      <c r="A117" t="s">
        <v>40</v>
      </c>
      <c r="B117" t="s">
        <v>43</v>
      </c>
      <c r="C117" t="s">
        <v>47</v>
      </c>
      <c r="D117" t="s">
        <v>54</v>
      </c>
      <c r="E117" t="s">
        <v>64</v>
      </c>
      <c r="F117" t="s">
        <v>71</v>
      </c>
      <c r="G117">
        <v>9</v>
      </c>
      <c r="H117">
        <v>400</v>
      </c>
      <c r="I117" s="3">
        <v>3600</v>
      </c>
      <c r="J117" s="3">
        <v>878.86</v>
      </c>
    </row>
    <row r="118" spans="1:10" x14ac:dyDescent="0.2">
      <c r="A118" t="s">
        <v>19</v>
      </c>
      <c r="B118" t="s">
        <v>42</v>
      </c>
      <c r="C118" t="s">
        <v>45</v>
      </c>
      <c r="D118" t="s">
        <v>51</v>
      </c>
      <c r="E118" t="s">
        <v>61</v>
      </c>
      <c r="F118" t="s">
        <v>70</v>
      </c>
      <c r="G118">
        <v>3</v>
      </c>
      <c r="H118">
        <v>150</v>
      </c>
      <c r="I118" s="3">
        <v>450</v>
      </c>
      <c r="J118" s="3">
        <v>61.73</v>
      </c>
    </row>
    <row r="119" spans="1:10" x14ac:dyDescent="0.2">
      <c r="A119" t="s">
        <v>29</v>
      </c>
      <c r="B119" t="s">
        <v>43</v>
      </c>
      <c r="C119" t="s">
        <v>47</v>
      </c>
      <c r="D119" t="s">
        <v>50</v>
      </c>
      <c r="E119" t="s">
        <v>60</v>
      </c>
      <c r="F119" t="s">
        <v>69</v>
      </c>
      <c r="G119">
        <v>8</v>
      </c>
      <c r="H119">
        <v>80</v>
      </c>
      <c r="I119" s="3">
        <v>640</v>
      </c>
      <c r="J119" s="3">
        <v>88.44</v>
      </c>
    </row>
    <row r="120" spans="1:10" x14ac:dyDescent="0.2">
      <c r="A120" t="s">
        <v>19</v>
      </c>
      <c r="B120" t="s">
        <v>41</v>
      </c>
      <c r="C120" t="s">
        <v>46</v>
      </c>
      <c r="D120" t="s">
        <v>54</v>
      </c>
      <c r="E120" t="s">
        <v>61</v>
      </c>
      <c r="F120" t="s">
        <v>70</v>
      </c>
      <c r="G120">
        <v>9</v>
      </c>
      <c r="H120">
        <v>150</v>
      </c>
      <c r="I120" s="3">
        <v>1350</v>
      </c>
      <c r="J120" s="3">
        <v>182.1</v>
      </c>
    </row>
    <row r="121" spans="1:10" x14ac:dyDescent="0.2">
      <c r="A121" t="s">
        <v>40</v>
      </c>
      <c r="B121" t="s">
        <v>43</v>
      </c>
      <c r="C121" t="s">
        <v>45</v>
      </c>
      <c r="D121" t="s">
        <v>50</v>
      </c>
      <c r="E121" t="s">
        <v>61</v>
      </c>
      <c r="F121" t="s">
        <v>70</v>
      </c>
      <c r="G121">
        <v>10</v>
      </c>
      <c r="H121">
        <v>150</v>
      </c>
      <c r="I121" s="3">
        <v>1500</v>
      </c>
      <c r="J121" s="3">
        <v>160.19999999999999</v>
      </c>
    </row>
    <row r="122" spans="1:10" x14ac:dyDescent="0.2">
      <c r="A122" t="s">
        <v>27</v>
      </c>
      <c r="B122" t="s">
        <v>41</v>
      </c>
      <c r="C122" t="s">
        <v>49</v>
      </c>
      <c r="D122" t="s">
        <v>51</v>
      </c>
      <c r="E122" t="s">
        <v>55</v>
      </c>
      <c r="F122" t="s">
        <v>65</v>
      </c>
      <c r="G122">
        <v>4</v>
      </c>
      <c r="H122">
        <v>250</v>
      </c>
      <c r="I122" s="3">
        <v>1000</v>
      </c>
      <c r="J122" s="3">
        <v>157.4</v>
      </c>
    </row>
    <row r="123" spans="1:10" x14ac:dyDescent="0.2">
      <c r="A123" t="s">
        <v>29</v>
      </c>
      <c r="B123" t="s">
        <v>41</v>
      </c>
      <c r="C123" t="s">
        <v>47</v>
      </c>
      <c r="D123" t="s">
        <v>53</v>
      </c>
      <c r="E123" t="s">
        <v>56</v>
      </c>
      <c r="F123" t="s">
        <v>66</v>
      </c>
      <c r="G123">
        <v>9</v>
      </c>
      <c r="H123">
        <v>700</v>
      </c>
      <c r="I123" s="3">
        <v>6300</v>
      </c>
      <c r="J123" s="3">
        <v>1126.08</v>
      </c>
    </row>
    <row r="124" spans="1:10" x14ac:dyDescent="0.2">
      <c r="A124" t="s">
        <v>30</v>
      </c>
      <c r="B124" t="s">
        <v>44</v>
      </c>
      <c r="C124" t="s">
        <v>49</v>
      </c>
      <c r="D124" t="s">
        <v>52</v>
      </c>
      <c r="E124" t="s">
        <v>59</v>
      </c>
      <c r="F124" t="s">
        <v>68</v>
      </c>
      <c r="G124">
        <v>2</v>
      </c>
      <c r="H124">
        <v>120</v>
      </c>
      <c r="I124" s="3">
        <v>240</v>
      </c>
      <c r="J124" s="3">
        <v>46.93</v>
      </c>
    </row>
    <row r="125" spans="1:10" x14ac:dyDescent="0.2">
      <c r="A125" t="s">
        <v>16</v>
      </c>
      <c r="B125" t="s">
        <v>41</v>
      </c>
      <c r="C125" t="s">
        <v>45</v>
      </c>
      <c r="D125" t="s">
        <v>52</v>
      </c>
      <c r="E125" t="s">
        <v>60</v>
      </c>
      <c r="F125" t="s">
        <v>69</v>
      </c>
      <c r="G125">
        <v>1</v>
      </c>
      <c r="H125">
        <v>80</v>
      </c>
      <c r="I125" s="3">
        <v>80</v>
      </c>
      <c r="J125" s="3">
        <v>8.56</v>
      </c>
    </row>
    <row r="126" spans="1:10" x14ac:dyDescent="0.2">
      <c r="A126" t="s">
        <v>27</v>
      </c>
      <c r="B126" t="s">
        <v>43</v>
      </c>
      <c r="C126" t="s">
        <v>49</v>
      </c>
      <c r="D126" t="s">
        <v>52</v>
      </c>
      <c r="E126" t="s">
        <v>55</v>
      </c>
      <c r="F126" t="s">
        <v>65</v>
      </c>
      <c r="G126">
        <v>3</v>
      </c>
      <c r="H126">
        <v>250</v>
      </c>
      <c r="I126" s="3">
        <v>750</v>
      </c>
      <c r="J126" s="3">
        <v>138.19</v>
      </c>
    </row>
    <row r="127" spans="1:10" x14ac:dyDescent="0.2">
      <c r="A127" t="s">
        <v>31</v>
      </c>
      <c r="B127" t="s">
        <v>44</v>
      </c>
      <c r="C127" t="s">
        <v>46</v>
      </c>
      <c r="D127" t="s">
        <v>52</v>
      </c>
      <c r="E127" t="s">
        <v>55</v>
      </c>
      <c r="F127" t="s">
        <v>65</v>
      </c>
      <c r="G127">
        <v>9</v>
      </c>
      <c r="H127">
        <v>250</v>
      </c>
      <c r="I127" s="3">
        <v>2250</v>
      </c>
      <c r="J127" s="3">
        <v>473.32</v>
      </c>
    </row>
    <row r="128" spans="1:10" x14ac:dyDescent="0.2">
      <c r="A128" t="s">
        <v>19</v>
      </c>
      <c r="B128" t="s">
        <v>41</v>
      </c>
      <c r="C128" t="s">
        <v>46</v>
      </c>
      <c r="D128" t="s">
        <v>51</v>
      </c>
      <c r="E128" t="s">
        <v>63</v>
      </c>
      <c r="F128" t="s">
        <v>68</v>
      </c>
      <c r="G128">
        <v>8</v>
      </c>
      <c r="H128">
        <v>50</v>
      </c>
      <c r="I128" s="3">
        <v>400</v>
      </c>
      <c r="J128" s="3">
        <v>95.94</v>
      </c>
    </row>
    <row r="129" spans="1:10" x14ac:dyDescent="0.2">
      <c r="A129" t="s">
        <v>31</v>
      </c>
      <c r="B129" t="s">
        <v>42</v>
      </c>
      <c r="C129" t="s">
        <v>48</v>
      </c>
      <c r="D129" t="s">
        <v>51</v>
      </c>
      <c r="E129" t="s">
        <v>61</v>
      </c>
      <c r="F129" t="s">
        <v>70</v>
      </c>
      <c r="G129">
        <v>8</v>
      </c>
      <c r="H129">
        <v>150</v>
      </c>
      <c r="I129" s="3">
        <v>1200</v>
      </c>
      <c r="J129" s="3">
        <v>167.6</v>
      </c>
    </row>
    <row r="130" spans="1:10" x14ac:dyDescent="0.2">
      <c r="A130" t="s">
        <v>11</v>
      </c>
      <c r="B130" t="s">
        <v>43</v>
      </c>
      <c r="C130" t="s">
        <v>48</v>
      </c>
      <c r="D130" t="s">
        <v>52</v>
      </c>
      <c r="E130" t="s">
        <v>56</v>
      </c>
      <c r="F130" t="s">
        <v>66</v>
      </c>
      <c r="G130">
        <v>9</v>
      </c>
      <c r="H130">
        <v>700</v>
      </c>
      <c r="I130" s="3">
        <v>6300</v>
      </c>
      <c r="J130" s="3">
        <v>946.47</v>
      </c>
    </row>
    <row r="131" spans="1:10" x14ac:dyDescent="0.2">
      <c r="A131" t="s">
        <v>25</v>
      </c>
      <c r="B131" t="s">
        <v>44</v>
      </c>
      <c r="C131" t="s">
        <v>47</v>
      </c>
      <c r="D131" t="s">
        <v>54</v>
      </c>
      <c r="E131" t="s">
        <v>63</v>
      </c>
      <c r="F131" t="s">
        <v>68</v>
      </c>
      <c r="G131">
        <v>3</v>
      </c>
      <c r="H131">
        <v>50</v>
      </c>
      <c r="I131" s="3">
        <v>150</v>
      </c>
      <c r="J131" s="3">
        <v>37.020000000000003</v>
      </c>
    </row>
    <row r="132" spans="1:10" x14ac:dyDescent="0.2">
      <c r="A132" t="s">
        <v>32</v>
      </c>
      <c r="B132" t="s">
        <v>42</v>
      </c>
      <c r="C132" t="s">
        <v>45</v>
      </c>
      <c r="D132" t="s">
        <v>53</v>
      </c>
      <c r="E132" t="s">
        <v>61</v>
      </c>
      <c r="F132" t="s">
        <v>70</v>
      </c>
      <c r="G132">
        <v>9</v>
      </c>
      <c r="H132">
        <v>150</v>
      </c>
      <c r="I132" s="3">
        <v>1350</v>
      </c>
      <c r="J132" s="3">
        <v>265.27</v>
      </c>
    </row>
    <row r="133" spans="1:10" x14ac:dyDescent="0.2">
      <c r="A133" t="s">
        <v>21</v>
      </c>
      <c r="B133" t="s">
        <v>43</v>
      </c>
      <c r="C133" t="s">
        <v>47</v>
      </c>
      <c r="D133" t="s">
        <v>50</v>
      </c>
      <c r="E133" t="s">
        <v>58</v>
      </c>
      <c r="F133" t="s">
        <v>67</v>
      </c>
      <c r="G133">
        <v>9</v>
      </c>
      <c r="H133">
        <v>350</v>
      </c>
      <c r="I133" s="3">
        <v>3150</v>
      </c>
      <c r="J133" s="3">
        <v>509.63</v>
      </c>
    </row>
    <row r="134" spans="1:10" x14ac:dyDescent="0.2">
      <c r="A134" t="s">
        <v>40</v>
      </c>
      <c r="B134" t="s">
        <v>42</v>
      </c>
      <c r="C134" t="s">
        <v>45</v>
      </c>
      <c r="D134" t="s">
        <v>52</v>
      </c>
      <c r="E134" t="s">
        <v>56</v>
      </c>
      <c r="F134" t="s">
        <v>66</v>
      </c>
      <c r="G134">
        <v>7</v>
      </c>
      <c r="H134">
        <v>700</v>
      </c>
      <c r="I134" s="3">
        <v>4900</v>
      </c>
      <c r="J134" s="3">
        <v>1165.8399999999999</v>
      </c>
    </row>
    <row r="135" spans="1:10" x14ac:dyDescent="0.2">
      <c r="A135" t="s">
        <v>40</v>
      </c>
      <c r="B135" t="s">
        <v>43</v>
      </c>
      <c r="C135" t="s">
        <v>49</v>
      </c>
      <c r="D135" t="s">
        <v>51</v>
      </c>
      <c r="E135" t="s">
        <v>60</v>
      </c>
      <c r="F135" t="s">
        <v>69</v>
      </c>
      <c r="G135">
        <v>6</v>
      </c>
      <c r="H135">
        <v>80</v>
      </c>
      <c r="I135" s="3">
        <v>480</v>
      </c>
      <c r="J135" s="3">
        <v>72.02</v>
      </c>
    </row>
    <row r="136" spans="1:10" x14ac:dyDescent="0.2">
      <c r="A136" t="s">
        <v>29</v>
      </c>
      <c r="B136" t="s">
        <v>44</v>
      </c>
      <c r="C136" t="s">
        <v>48</v>
      </c>
      <c r="D136" t="s">
        <v>50</v>
      </c>
      <c r="E136" t="s">
        <v>56</v>
      </c>
      <c r="F136" t="s">
        <v>66</v>
      </c>
      <c r="G136">
        <v>7</v>
      </c>
      <c r="H136">
        <v>700</v>
      </c>
      <c r="I136" s="3">
        <v>4900</v>
      </c>
      <c r="J136" s="3">
        <v>499.16</v>
      </c>
    </row>
    <row r="137" spans="1:10" x14ac:dyDescent="0.2">
      <c r="A137" t="s">
        <v>27</v>
      </c>
      <c r="B137" t="s">
        <v>44</v>
      </c>
      <c r="C137" t="s">
        <v>45</v>
      </c>
      <c r="D137" t="s">
        <v>50</v>
      </c>
      <c r="E137" t="s">
        <v>63</v>
      </c>
      <c r="F137" t="s">
        <v>68</v>
      </c>
      <c r="G137">
        <v>6</v>
      </c>
      <c r="H137">
        <v>50</v>
      </c>
      <c r="I137" s="3">
        <v>300</v>
      </c>
      <c r="J137" s="3">
        <v>47.13</v>
      </c>
    </row>
    <row r="138" spans="1:10" x14ac:dyDescent="0.2">
      <c r="A138" t="s">
        <v>39</v>
      </c>
      <c r="B138" t="s">
        <v>43</v>
      </c>
      <c r="C138" t="s">
        <v>47</v>
      </c>
      <c r="D138" t="s">
        <v>51</v>
      </c>
      <c r="E138" t="s">
        <v>55</v>
      </c>
      <c r="F138" t="s">
        <v>65</v>
      </c>
      <c r="G138">
        <v>10</v>
      </c>
      <c r="H138">
        <v>250</v>
      </c>
      <c r="I138" s="3">
        <v>2500</v>
      </c>
      <c r="J138" s="3">
        <v>538.14</v>
      </c>
    </row>
    <row r="139" spans="1:10" x14ac:dyDescent="0.2">
      <c r="A139" t="s">
        <v>11</v>
      </c>
      <c r="B139" t="s">
        <v>43</v>
      </c>
      <c r="C139" t="s">
        <v>49</v>
      </c>
      <c r="D139" t="s">
        <v>54</v>
      </c>
      <c r="E139" t="s">
        <v>63</v>
      </c>
      <c r="F139" t="s">
        <v>68</v>
      </c>
      <c r="G139">
        <v>5</v>
      </c>
      <c r="H139">
        <v>50</v>
      </c>
      <c r="I139" s="3">
        <v>250</v>
      </c>
      <c r="J139" s="3">
        <v>48.17</v>
      </c>
    </row>
    <row r="140" spans="1:10" x14ac:dyDescent="0.2">
      <c r="A140" t="s">
        <v>34</v>
      </c>
      <c r="B140" t="s">
        <v>42</v>
      </c>
      <c r="C140" t="s">
        <v>46</v>
      </c>
      <c r="D140" t="s">
        <v>50</v>
      </c>
      <c r="E140" t="s">
        <v>56</v>
      </c>
      <c r="F140" t="s">
        <v>66</v>
      </c>
      <c r="G140">
        <v>6</v>
      </c>
      <c r="H140">
        <v>700</v>
      </c>
      <c r="I140" s="3">
        <v>4200</v>
      </c>
      <c r="J140" s="3">
        <v>873.14</v>
      </c>
    </row>
    <row r="141" spans="1:10" x14ac:dyDescent="0.2">
      <c r="A141" t="s">
        <v>34</v>
      </c>
      <c r="B141" t="s">
        <v>44</v>
      </c>
      <c r="C141" t="s">
        <v>46</v>
      </c>
      <c r="D141" t="s">
        <v>50</v>
      </c>
      <c r="E141" t="s">
        <v>60</v>
      </c>
      <c r="F141" t="s">
        <v>69</v>
      </c>
      <c r="G141">
        <v>7</v>
      </c>
      <c r="H141">
        <v>80</v>
      </c>
      <c r="I141" s="3">
        <v>560</v>
      </c>
      <c r="J141" s="3">
        <v>94.02</v>
      </c>
    </row>
    <row r="142" spans="1:10" x14ac:dyDescent="0.2">
      <c r="A142" t="s">
        <v>15</v>
      </c>
      <c r="B142" t="s">
        <v>41</v>
      </c>
      <c r="C142" t="s">
        <v>48</v>
      </c>
      <c r="D142" t="s">
        <v>54</v>
      </c>
      <c r="E142" t="s">
        <v>63</v>
      </c>
      <c r="F142" t="s">
        <v>68</v>
      </c>
      <c r="G142">
        <v>9</v>
      </c>
      <c r="H142">
        <v>50</v>
      </c>
      <c r="I142" s="3">
        <v>450</v>
      </c>
      <c r="J142" s="3">
        <v>46.44</v>
      </c>
    </row>
    <row r="143" spans="1:10" x14ac:dyDescent="0.2">
      <c r="A143" t="s">
        <v>39</v>
      </c>
      <c r="B143" t="s">
        <v>41</v>
      </c>
      <c r="C143" t="s">
        <v>46</v>
      </c>
      <c r="D143" t="s">
        <v>53</v>
      </c>
      <c r="E143" t="s">
        <v>58</v>
      </c>
      <c r="F143" t="s">
        <v>67</v>
      </c>
      <c r="G143">
        <v>2</v>
      </c>
      <c r="H143">
        <v>350</v>
      </c>
      <c r="I143" s="3">
        <v>700</v>
      </c>
      <c r="J143" s="3">
        <v>122.32</v>
      </c>
    </row>
    <row r="144" spans="1:10" x14ac:dyDescent="0.2">
      <c r="A144" t="s">
        <v>20</v>
      </c>
      <c r="B144" t="s">
        <v>44</v>
      </c>
      <c r="C144" t="s">
        <v>45</v>
      </c>
      <c r="D144" t="s">
        <v>51</v>
      </c>
      <c r="E144" t="s">
        <v>62</v>
      </c>
      <c r="F144" t="s">
        <v>65</v>
      </c>
      <c r="G144">
        <v>7</v>
      </c>
      <c r="H144">
        <v>900</v>
      </c>
      <c r="I144" s="3">
        <v>6300</v>
      </c>
      <c r="J144" s="3">
        <v>1341.5</v>
      </c>
    </row>
    <row r="145" spans="1:10" x14ac:dyDescent="0.2">
      <c r="A145" t="s">
        <v>36</v>
      </c>
      <c r="B145" t="s">
        <v>41</v>
      </c>
      <c r="C145" t="s">
        <v>45</v>
      </c>
      <c r="D145" t="s">
        <v>52</v>
      </c>
      <c r="E145" t="s">
        <v>57</v>
      </c>
      <c r="F145" t="s">
        <v>67</v>
      </c>
      <c r="G145">
        <v>1</v>
      </c>
      <c r="H145">
        <v>550</v>
      </c>
      <c r="I145" s="3">
        <v>550</v>
      </c>
      <c r="J145" s="3">
        <v>75.540000000000006</v>
      </c>
    </row>
    <row r="146" spans="1:10" x14ac:dyDescent="0.2">
      <c r="A146" t="s">
        <v>12</v>
      </c>
      <c r="B146" t="s">
        <v>43</v>
      </c>
      <c r="C146" t="s">
        <v>49</v>
      </c>
      <c r="D146" t="s">
        <v>51</v>
      </c>
      <c r="E146" t="s">
        <v>60</v>
      </c>
      <c r="F146" t="s">
        <v>69</v>
      </c>
      <c r="G146">
        <v>4</v>
      </c>
      <c r="H146">
        <v>80</v>
      </c>
      <c r="I146" s="3">
        <v>320</v>
      </c>
      <c r="J146" s="3">
        <v>35.42</v>
      </c>
    </row>
    <row r="147" spans="1:10" x14ac:dyDescent="0.2">
      <c r="A147" t="s">
        <v>10</v>
      </c>
      <c r="B147" t="s">
        <v>43</v>
      </c>
      <c r="C147" t="s">
        <v>47</v>
      </c>
      <c r="D147" t="s">
        <v>50</v>
      </c>
      <c r="E147" t="s">
        <v>59</v>
      </c>
      <c r="F147" t="s">
        <v>68</v>
      </c>
      <c r="G147">
        <v>5</v>
      </c>
      <c r="H147">
        <v>120</v>
      </c>
      <c r="I147" s="3">
        <v>600</v>
      </c>
      <c r="J147" s="3">
        <v>91.78</v>
      </c>
    </row>
    <row r="148" spans="1:10" x14ac:dyDescent="0.2">
      <c r="A148" t="s">
        <v>22</v>
      </c>
      <c r="B148" t="s">
        <v>43</v>
      </c>
      <c r="C148" t="s">
        <v>49</v>
      </c>
      <c r="D148" t="s">
        <v>50</v>
      </c>
      <c r="E148" t="s">
        <v>64</v>
      </c>
      <c r="F148" t="s">
        <v>71</v>
      </c>
      <c r="G148">
        <v>6</v>
      </c>
      <c r="H148">
        <v>400</v>
      </c>
      <c r="I148" s="3">
        <v>2400</v>
      </c>
      <c r="J148" s="3">
        <v>529.37</v>
      </c>
    </row>
    <row r="149" spans="1:10" x14ac:dyDescent="0.2">
      <c r="A149" t="s">
        <v>32</v>
      </c>
      <c r="B149" t="s">
        <v>44</v>
      </c>
      <c r="C149" t="s">
        <v>45</v>
      </c>
      <c r="D149" t="s">
        <v>53</v>
      </c>
      <c r="E149" t="s">
        <v>59</v>
      </c>
      <c r="F149" t="s">
        <v>68</v>
      </c>
      <c r="G149">
        <v>1</v>
      </c>
      <c r="H149">
        <v>120</v>
      </c>
      <c r="I149" s="3">
        <v>120</v>
      </c>
      <c r="J149" s="3">
        <v>24.96</v>
      </c>
    </row>
    <row r="150" spans="1:10" x14ac:dyDescent="0.2">
      <c r="A150" t="s">
        <v>17</v>
      </c>
      <c r="B150" t="s">
        <v>42</v>
      </c>
      <c r="C150" t="s">
        <v>49</v>
      </c>
      <c r="D150" t="s">
        <v>50</v>
      </c>
      <c r="E150" t="s">
        <v>61</v>
      </c>
      <c r="F150" t="s">
        <v>70</v>
      </c>
      <c r="G150">
        <v>4</v>
      </c>
      <c r="H150">
        <v>150</v>
      </c>
      <c r="I150" s="3">
        <v>600</v>
      </c>
      <c r="J150" s="3">
        <v>133.84</v>
      </c>
    </row>
    <row r="151" spans="1:10" x14ac:dyDescent="0.2">
      <c r="A151" t="s">
        <v>11</v>
      </c>
      <c r="B151" t="s">
        <v>41</v>
      </c>
      <c r="C151" t="s">
        <v>49</v>
      </c>
      <c r="D151" t="s">
        <v>53</v>
      </c>
      <c r="E151" t="s">
        <v>59</v>
      </c>
      <c r="F151" t="s">
        <v>68</v>
      </c>
      <c r="G151">
        <v>6</v>
      </c>
      <c r="H151">
        <v>120</v>
      </c>
      <c r="I151" s="3">
        <v>720</v>
      </c>
      <c r="J151" s="3">
        <v>97.23</v>
      </c>
    </row>
    <row r="152" spans="1:10" x14ac:dyDescent="0.2">
      <c r="A152" t="s">
        <v>17</v>
      </c>
      <c r="B152" t="s">
        <v>44</v>
      </c>
      <c r="C152" t="s">
        <v>48</v>
      </c>
      <c r="D152" t="s">
        <v>54</v>
      </c>
      <c r="E152" t="s">
        <v>63</v>
      </c>
      <c r="F152" t="s">
        <v>68</v>
      </c>
      <c r="G152">
        <v>10</v>
      </c>
      <c r="H152">
        <v>50</v>
      </c>
      <c r="I152" s="3">
        <v>500</v>
      </c>
      <c r="J152" s="3">
        <v>119.15</v>
      </c>
    </row>
    <row r="153" spans="1:10" x14ac:dyDescent="0.2">
      <c r="A153" t="s">
        <v>34</v>
      </c>
      <c r="B153" t="s">
        <v>43</v>
      </c>
      <c r="C153" t="s">
        <v>47</v>
      </c>
      <c r="D153" t="s">
        <v>50</v>
      </c>
      <c r="E153" t="s">
        <v>64</v>
      </c>
      <c r="F153" t="s">
        <v>71</v>
      </c>
      <c r="G153">
        <v>8</v>
      </c>
      <c r="H153">
        <v>400</v>
      </c>
      <c r="I153" s="3">
        <v>3200</v>
      </c>
      <c r="J153" s="3">
        <v>639.78</v>
      </c>
    </row>
    <row r="154" spans="1:10" x14ac:dyDescent="0.2">
      <c r="A154" t="s">
        <v>33</v>
      </c>
      <c r="B154" t="s">
        <v>44</v>
      </c>
      <c r="C154" t="s">
        <v>45</v>
      </c>
      <c r="D154" t="s">
        <v>52</v>
      </c>
      <c r="E154" t="s">
        <v>63</v>
      </c>
      <c r="F154" t="s">
        <v>68</v>
      </c>
      <c r="G154">
        <v>4</v>
      </c>
      <c r="H154">
        <v>50</v>
      </c>
      <c r="I154" s="3">
        <v>200</v>
      </c>
      <c r="J154" s="3">
        <v>47.66</v>
      </c>
    </row>
    <row r="155" spans="1:10" x14ac:dyDescent="0.2">
      <c r="A155" t="s">
        <v>14</v>
      </c>
      <c r="B155" t="s">
        <v>41</v>
      </c>
      <c r="C155" t="s">
        <v>45</v>
      </c>
      <c r="D155" t="s">
        <v>52</v>
      </c>
      <c r="E155" t="s">
        <v>55</v>
      </c>
      <c r="F155" t="s">
        <v>65</v>
      </c>
      <c r="G155">
        <v>4</v>
      </c>
      <c r="H155">
        <v>250</v>
      </c>
      <c r="I155" s="3">
        <v>1000</v>
      </c>
      <c r="J155" s="3">
        <v>110.86</v>
      </c>
    </row>
    <row r="156" spans="1:10" x14ac:dyDescent="0.2">
      <c r="A156" t="s">
        <v>32</v>
      </c>
      <c r="B156" t="s">
        <v>44</v>
      </c>
      <c r="C156" t="s">
        <v>46</v>
      </c>
      <c r="D156" t="s">
        <v>54</v>
      </c>
      <c r="E156" t="s">
        <v>64</v>
      </c>
      <c r="F156" t="s">
        <v>71</v>
      </c>
      <c r="G156">
        <v>6</v>
      </c>
      <c r="H156">
        <v>400</v>
      </c>
      <c r="I156" s="3">
        <v>2400</v>
      </c>
      <c r="J156" s="3">
        <v>490.72</v>
      </c>
    </row>
    <row r="157" spans="1:10" x14ac:dyDescent="0.2">
      <c r="A157" t="s">
        <v>27</v>
      </c>
      <c r="B157" t="s">
        <v>43</v>
      </c>
      <c r="C157" t="s">
        <v>48</v>
      </c>
      <c r="D157" t="s">
        <v>53</v>
      </c>
      <c r="E157" t="s">
        <v>64</v>
      </c>
      <c r="F157" t="s">
        <v>71</v>
      </c>
      <c r="G157">
        <v>8</v>
      </c>
      <c r="H157">
        <v>400</v>
      </c>
      <c r="I157" s="3">
        <v>3200</v>
      </c>
      <c r="J157" s="3">
        <v>790.2</v>
      </c>
    </row>
    <row r="158" spans="1:10" x14ac:dyDescent="0.2">
      <c r="A158" t="s">
        <v>22</v>
      </c>
      <c r="B158" t="s">
        <v>42</v>
      </c>
      <c r="C158" t="s">
        <v>45</v>
      </c>
      <c r="D158" t="s">
        <v>51</v>
      </c>
      <c r="E158" t="s">
        <v>60</v>
      </c>
      <c r="F158" t="s">
        <v>69</v>
      </c>
      <c r="G158">
        <v>9</v>
      </c>
      <c r="H158">
        <v>80</v>
      </c>
      <c r="I158" s="3">
        <v>720</v>
      </c>
      <c r="J158" s="3">
        <v>149.36000000000001</v>
      </c>
    </row>
    <row r="159" spans="1:10" x14ac:dyDescent="0.2">
      <c r="A159" t="s">
        <v>33</v>
      </c>
      <c r="B159" t="s">
        <v>43</v>
      </c>
      <c r="C159" t="s">
        <v>46</v>
      </c>
      <c r="D159" t="s">
        <v>52</v>
      </c>
      <c r="E159" t="s">
        <v>55</v>
      </c>
      <c r="F159" t="s">
        <v>65</v>
      </c>
      <c r="G159">
        <v>6</v>
      </c>
      <c r="H159">
        <v>250</v>
      </c>
      <c r="I159" s="3">
        <v>1500</v>
      </c>
      <c r="J159" s="3">
        <v>305.18</v>
      </c>
    </row>
    <row r="160" spans="1:10" x14ac:dyDescent="0.2">
      <c r="A160" t="s">
        <v>25</v>
      </c>
      <c r="B160" t="s">
        <v>42</v>
      </c>
      <c r="C160" t="s">
        <v>48</v>
      </c>
      <c r="D160" t="s">
        <v>51</v>
      </c>
      <c r="E160" t="s">
        <v>56</v>
      </c>
      <c r="F160" t="s">
        <v>66</v>
      </c>
      <c r="G160">
        <v>10</v>
      </c>
      <c r="H160">
        <v>700</v>
      </c>
      <c r="I160" s="3">
        <v>7000</v>
      </c>
      <c r="J160" s="3">
        <v>1659.01</v>
      </c>
    </row>
    <row r="161" spans="1:10" x14ac:dyDescent="0.2">
      <c r="A161" t="s">
        <v>22</v>
      </c>
      <c r="B161" t="s">
        <v>44</v>
      </c>
      <c r="C161" t="s">
        <v>46</v>
      </c>
      <c r="D161" t="s">
        <v>54</v>
      </c>
      <c r="E161" t="s">
        <v>55</v>
      </c>
      <c r="F161" t="s">
        <v>65</v>
      </c>
      <c r="G161">
        <v>4</v>
      </c>
      <c r="H161">
        <v>250</v>
      </c>
      <c r="I161" s="3">
        <v>1000</v>
      </c>
      <c r="J161" s="3">
        <v>173.23</v>
      </c>
    </row>
    <row r="162" spans="1:10" x14ac:dyDescent="0.2">
      <c r="A162" t="s">
        <v>38</v>
      </c>
      <c r="B162" t="s">
        <v>43</v>
      </c>
      <c r="C162" t="s">
        <v>47</v>
      </c>
      <c r="D162" t="s">
        <v>54</v>
      </c>
      <c r="E162" t="s">
        <v>56</v>
      </c>
      <c r="F162" t="s">
        <v>66</v>
      </c>
      <c r="G162">
        <v>6</v>
      </c>
      <c r="H162">
        <v>700</v>
      </c>
      <c r="I162" s="3">
        <v>4200</v>
      </c>
      <c r="J162" s="3">
        <v>872.52</v>
      </c>
    </row>
    <row r="163" spans="1:10" x14ac:dyDescent="0.2">
      <c r="A163" t="s">
        <v>17</v>
      </c>
      <c r="B163" t="s">
        <v>41</v>
      </c>
      <c r="C163" t="s">
        <v>45</v>
      </c>
      <c r="D163" t="s">
        <v>53</v>
      </c>
      <c r="E163" t="s">
        <v>58</v>
      </c>
      <c r="F163" t="s">
        <v>67</v>
      </c>
      <c r="G163">
        <v>5</v>
      </c>
      <c r="H163">
        <v>350</v>
      </c>
      <c r="I163" s="3">
        <v>1750</v>
      </c>
      <c r="J163" s="3">
        <v>432.54</v>
      </c>
    </row>
    <row r="164" spans="1:10" x14ac:dyDescent="0.2">
      <c r="A164" t="s">
        <v>28</v>
      </c>
      <c r="B164" t="s">
        <v>42</v>
      </c>
      <c r="C164" t="s">
        <v>45</v>
      </c>
      <c r="D164" t="s">
        <v>50</v>
      </c>
      <c r="E164" t="s">
        <v>56</v>
      </c>
      <c r="F164" t="s">
        <v>66</v>
      </c>
      <c r="G164">
        <v>7</v>
      </c>
      <c r="H164">
        <v>700</v>
      </c>
      <c r="I164" s="3">
        <v>4900</v>
      </c>
      <c r="J164" s="3">
        <v>839</v>
      </c>
    </row>
    <row r="165" spans="1:10" x14ac:dyDescent="0.2">
      <c r="A165" t="s">
        <v>31</v>
      </c>
      <c r="B165" t="s">
        <v>42</v>
      </c>
      <c r="C165" t="s">
        <v>45</v>
      </c>
      <c r="D165" t="s">
        <v>50</v>
      </c>
      <c r="E165" t="s">
        <v>59</v>
      </c>
      <c r="F165" t="s">
        <v>68</v>
      </c>
      <c r="G165">
        <v>8</v>
      </c>
      <c r="H165">
        <v>120</v>
      </c>
      <c r="I165" s="3">
        <v>960</v>
      </c>
      <c r="J165" s="3">
        <v>234.06</v>
      </c>
    </row>
    <row r="166" spans="1:10" x14ac:dyDescent="0.2">
      <c r="A166" t="s">
        <v>26</v>
      </c>
      <c r="B166" t="s">
        <v>44</v>
      </c>
      <c r="C166" t="s">
        <v>48</v>
      </c>
      <c r="D166" t="s">
        <v>50</v>
      </c>
      <c r="E166" t="s">
        <v>55</v>
      </c>
      <c r="F166" t="s">
        <v>65</v>
      </c>
      <c r="G166">
        <v>3</v>
      </c>
      <c r="H166">
        <v>250</v>
      </c>
      <c r="I166" s="3">
        <v>750</v>
      </c>
      <c r="J166" s="3">
        <v>155.88999999999999</v>
      </c>
    </row>
    <row r="167" spans="1:10" x14ac:dyDescent="0.2">
      <c r="A167" t="s">
        <v>37</v>
      </c>
      <c r="B167" t="s">
        <v>42</v>
      </c>
      <c r="C167" t="s">
        <v>45</v>
      </c>
      <c r="D167" t="s">
        <v>53</v>
      </c>
      <c r="E167" t="s">
        <v>64</v>
      </c>
      <c r="F167" t="s">
        <v>71</v>
      </c>
      <c r="G167">
        <v>8</v>
      </c>
      <c r="H167">
        <v>400</v>
      </c>
      <c r="I167" s="3">
        <v>3200</v>
      </c>
      <c r="J167" s="3">
        <v>439.89</v>
      </c>
    </row>
    <row r="168" spans="1:10" x14ac:dyDescent="0.2">
      <c r="A168" t="s">
        <v>30</v>
      </c>
      <c r="B168" t="s">
        <v>41</v>
      </c>
      <c r="C168" t="s">
        <v>49</v>
      </c>
      <c r="D168" t="s">
        <v>50</v>
      </c>
      <c r="E168" t="s">
        <v>61</v>
      </c>
      <c r="F168" t="s">
        <v>70</v>
      </c>
      <c r="G168">
        <v>2</v>
      </c>
      <c r="H168">
        <v>150</v>
      </c>
      <c r="I168" s="3">
        <v>300</v>
      </c>
      <c r="J168" s="3">
        <v>57.71</v>
      </c>
    </row>
    <row r="169" spans="1:10" x14ac:dyDescent="0.2">
      <c r="A169" t="s">
        <v>37</v>
      </c>
      <c r="B169" t="s">
        <v>42</v>
      </c>
      <c r="C169" t="s">
        <v>47</v>
      </c>
      <c r="D169" t="s">
        <v>50</v>
      </c>
      <c r="E169" t="s">
        <v>56</v>
      </c>
      <c r="F169" t="s">
        <v>66</v>
      </c>
      <c r="G169">
        <v>5</v>
      </c>
      <c r="H169">
        <v>700</v>
      </c>
      <c r="I169" s="3">
        <v>3500</v>
      </c>
      <c r="J169" s="3">
        <v>570.38</v>
      </c>
    </row>
    <row r="170" spans="1:10" x14ac:dyDescent="0.2">
      <c r="A170" t="s">
        <v>33</v>
      </c>
      <c r="B170" t="s">
        <v>43</v>
      </c>
      <c r="C170" t="s">
        <v>49</v>
      </c>
      <c r="D170" t="s">
        <v>51</v>
      </c>
      <c r="E170" t="s">
        <v>61</v>
      </c>
      <c r="F170" t="s">
        <v>70</v>
      </c>
      <c r="G170">
        <v>1</v>
      </c>
      <c r="H170">
        <v>150</v>
      </c>
      <c r="I170" s="3">
        <v>150</v>
      </c>
      <c r="J170" s="3">
        <v>25.09</v>
      </c>
    </row>
    <row r="171" spans="1:10" x14ac:dyDescent="0.2">
      <c r="A171" t="s">
        <v>19</v>
      </c>
      <c r="B171" t="s">
        <v>42</v>
      </c>
      <c r="C171" t="s">
        <v>47</v>
      </c>
      <c r="D171" t="s">
        <v>52</v>
      </c>
      <c r="E171" t="s">
        <v>55</v>
      </c>
      <c r="F171" t="s">
        <v>65</v>
      </c>
      <c r="G171">
        <v>9</v>
      </c>
      <c r="H171">
        <v>250</v>
      </c>
      <c r="I171" s="3">
        <v>2250</v>
      </c>
      <c r="J171" s="3">
        <v>544.91</v>
      </c>
    </row>
    <row r="172" spans="1:10" x14ac:dyDescent="0.2">
      <c r="A172" t="s">
        <v>30</v>
      </c>
      <c r="B172" t="s">
        <v>41</v>
      </c>
      <c r="C172" t="s">
        <v>47</v>
      </c>
      <c r="D172" t="s">
        <v>52</v>
      </c>
      <c r="E172" t="s">
        <v>58</v>
      </c>
      <c r="F172" t="s">
        <v>67</v>
      </c>
      <c r="G172">
        <v>9</v>
      </c>
      <c r="H172">
        <v>350</v>
      </c>
      <c r="I172" s="3">
        <v>3150</v>
      </c>
      <c r="J172" s="3">
        <v>340.18</v>
      </c>
    </row>
    <row r="173" spans="1:10" x14ac:dyDescent="0.2">
      <c r="A173" t="s">
        <v>40</v>
      </c>
      <c r="B173" t="s">
        <v>41</v>
      </c>
      <c r="C173" t="s">
        <v>48</v>
      </c>
      <c r="D173" t="s">
        <v>52</v>
      </c>
      <c r="E173" t="s">
        <v>58</v>
      </c>
      <c r="F173" t="s">
        <v>67</v>
      </c>
      <c r="G173">
        <v>1</v>
      </c>
      <c r="H173">
        <v>350</v>
      </c>
      <c r="I173" s="3">
        <v>350</v>
      </c>
      <c r="J173" s="3">
        <v>72.150000000000006</v>
      </c>
    </row>
    <row r="174" spans="1:10" x14ac:dyDescent="0.2">
      <c r="A174" t="s">
        <v>30</v>
      </c>
      <c r="B174" t="s">
        <v>43</v>
      </c>
      <c r="C174" t="s">
        <v>45</v>
      </c>
      <c r="D174" t="s">
        <v>50</v>
      </c>
      <c r="E174" t="s">
        <v>59</v>
      </c>
      <c r="F174" t="s">
        <v>68</v>
      </c>
      <c r="G174">
        <v>1</v>
      </c>
      <c r="H174">
        <v>120</v>
      </c>
      <c r="I174" s="3">
        <v>120</v>
      </c>
      <c r="J174" s="3">
        <v>19.510000000000002</v>
      </c>
    </row>
    <row r="175" spans="1:10" x14ac:dyDescent="0.2">
      <c r="A175" t="s">
        <v>29</v>
      </c>
      <c r="B175" t="s">
        <v>43</v>
      </c>
      <c r="C175" t="s">
        <v>49</v>
      </c>
      <c r="D175" t="s">
        <v>54</v>
      </c>
      <c r="E175" t="s">
        <v>57</v>
      </c>
      <c r="F175" t="s">
        <v>67</v>
      </c>
      <c r="G175">
        <v>5</v>
      </c>
      <c r="H175">
        <v>550</v>
      </c>
      <c r="I175" s="3">
        <v>2750</v>
      </c>
      <c r="J175" s="3">
        <v>391.81</v>
      </c>
    </row>
    <row r="176" spans="1:10" x14ac:dyDescent="0.2">
      <c r="A176" t="s">
        <v>36</v>
      </c>
      <c r="B176" t="s">
        <v>42</v>
      </c>
      <c r="C176" t="s">
        <v>49</v>
      </c>
      <c r="D176" t="s">
        <v>54</v>
      </c>
      <c r="E176" t="s">
        <v>56</v>
      </c>
      <c r="F176" t="s">
        <v>66</v>
      </c>
      <c r="G176">
        <v>2</v>
      </c>
      <c r="H176">
        <v>700</v>
      </c>
      <c r="I176" s="3">
        <v>1400</v>
      </c>
      <c r="J176" s="3">
        <v>271.37</v>
      </c>
    </row>
    <row r="177" spans="1:10" x14ac:dyDescent="0.2">
      <c r="A177" t="s">
        <v>23</v>
      </c>
      <c r="B177" t="s">
        <v>43</v>
      </c>
      <c r="C177" t="s">
        <v>48</v>
      </c>
      <c r="D177" t="s">
        <v>50</v>
      </c>
      <c r="E177" t="s">
        <v>57</v>
      </c>
      <c r="F177" t="s">
        <v>67</v>
      </c>
      <c r="G177">
        <v>5</v>
      </c>
      <c r="H177">
        <v>550</v>
      </c>
      <c r="I177" s="3">
        <v>2750</v>
      </c>
      <c r="J177" s="3">
        <v>571.20000000000005</v>
      </c>
    </row>
    <row r="178" spans="1:10" x14ac:dyDescent="0.2">
      <c r="A178" t="s">
        <v>21</v>
      </c>
      <c r="B178" t="s">
        <v>44</v>
      </c>
      <c r="C178" t="s">
        <v>49</v>
      </c>
      <c r="D178" t="s">
        <v>53</v>
      </c>
      <c r="E178" t="s">
        <v>57</v>
      </c>
      <c r="F178" t="s">
        <v>67</v>
      </c>
      <c r="G178">
        <v>7</v>
      </c>
      <c r="H178">
        <v>550</v>
      </c>
      <c r="I178" s="3">
        <v>3850</v>
      </c>
      <c r="J178" s="3">
        <v>864.78</v>
      </c>
    </row>
    <row r="179" spans="1:10" x14ac:dyDescent="0.2">
      <c r="A179" t="s">
        <v>32</v>
      </c>
      <c r="B179" t="s">
        <v>44</v>
      </c>
      <c r="C179" t="s">
        <v>49</v>
      </c>
      <c r="D179" t="s">
        <v>54</v>
      </c>
      <c r="E179" t="s">
        <v>56</v>
      </c>
      <c r="F179" t="s">
        <v>66</v>
      </c>
      <c r="G179">
        <v>8</v>
      </c>
      <c r="H179">
        <v>700</v>
      </c>
      <c r="I179" s="3">
        <v>5600</v>
      </c>
      <c r="J179" s="3">
        <v>1311.82</v>
      </c>
    </row>
    <row r="180" spans="1:10" x14ac:dyDescent="0.2">
      <c r="A180" t="s">
        <v>37</v>
      </c>
      <c r="B180" t="s">
        <v>42</v>
      </c>
      <c r="C180" t="s">
        <v>49</v>
      </c>
      <c r="D180" t="s">
        <v>52</v>
      </c>
      <c r="E180" t="s">
        <v>62</v>
      </c>
      <c r="F180" t="s">
        <v>65</v>
      </c>
      <c r="G180">
        <v>9</v>
      </c>
      <c r="H180">
        <v>900</v>
      </c>
      <c r="I180" s="3">
        <v>8100</v>
      </c>
      <c r="J180" s="3">
        <v>1458.85</v>
      </c>
    </row>
    <row r="181" spans="1:10" x14ac:dyDescent="0.2">
      <c r="A181" t="s">
        <v>18</v>
      </c>
      <c r="B181" t="s">
        <v>42</v>
      </c>
      <c r="C181" t="s">
        <v>48</v>
      </c>
      <c r="D181" t="s">
        <v>50</v>
      </c>
      <c r="E181" t="s">
        <v>57</v>
      </c>
      <c r="F181" t="s">
        <v>67</v>
      </c>
      <c r="G181">
        <v>6</v>
      </c>
      <c r="H181">
        <v>550</v>
      </c>
      <c r="I181" s="3">
        <v>3300</v>
      </c>
      <c r="J181" s="3">
        <v>618.46</v>
      </c>
    </row>
    <row r="182" spans="1:10" x14ac:dyDescent="0.2">
      <c r="A182" t="s">
        <v>15</v>
      </c>
      <c r="B182" t="s">
        <v>42</v>
      </c>
      <c r="C182" t="s">
        <v>46</v>
      </c>
      <c r="D182" t="s">
        <v>51</v>
      </c>
      <c r="E182" t="s">
        <v>60</v>
      </c>
      <c r="F182" t="s">
        <v>69</v>
      </c>
      <c r="G182">
        <v>8</v>
      </c>
      <c r="H182">
        <v>80</v>
      </c>
      <c r="I182" s="3">
        <v>640</v>
      </c>
      <c r="J182" s="3">
        <v>126.18</v>
      </c>
    </row>
    <row r="183" spans="1:10" x14ac:dyDescent="0.2">
      <c r="A183" t="s">
        <v>12</v>
      </c>
      <c r="B183" t="s">
        <v>44</v>
      </c>
      <c r="C183" t="s">
        <v>47</v>
      </c>
      <c r="D183" t="s">
        <v>51</v>
      </c>
      <c r="E183" t="s">
        <v>59</v>
      </c>
      <c r="F183" t="s">
        <v>68</v>
      </c>
      <c r="G183">
        <v>8</v>
      </c>
      <c r="H183">
        <v>120</v>
      </c>
      <c r="I183" s="3">
        <v>960</v>
      </c>
      <c r="J183" s="3">
        <v>182.84</v>
      </c>
    </row>
    <row r="184" spans="1:10" x14ac:dyDescent="0.2">
      <c r="A184" t="s">
        <v>23</v>
      </c>
      <c r="B184" t="s">
        <v>42</v>
      </c>
      <c r="C184" t="s">
        <v>47</v>
      </c>
      <c r="D184" t="s">
        <v>53</v>
      </c>
      <c r="E184" t="s">
        <v>63</v>
      </c>
      <c r="F184" t="s">
        <v>68</v>
      </c>
      <c r="G184">
        <v>7</v>
      </c>
      <c r="H184">
        <v>50</v>
      </c>
      <c r="I184" s="3">
        <v>350</v>
      </c>
      <c r="J184" s="3">
        <v>79.569999999999993</v>
      </c>
    </row>
    <row r="185" spans="1:10" x14ac:dyDescent="0.2">
      <c r="A185" t="s">
        <v>24</v>
      </c>
      <c r="B185" t="s">
        <v>42</v>
      </c>
      <c r="C185" t="s">
        <v>46</v>
      </c>
      <c r="D185" t="s">
        <v>53</v>
      </c>
      <c r="E185" t="s">
        <v>55</v>
      </c>
      <c r="F185" t="s">
        <v>65</v>
      </c>
      <c r="G185">
        <v>6</v>
      </c>
      <c r="H185">
        <v>250</v>
      </c>
      <c r="I185" s="3">
        <v>1500</v>
      </c>
      <c r="J185" s="3">
        <v>371.58</v>
      </c>
    </row>
    <row r="186" spans="1:10" x14ac:dyDescent="0.2">
      <c r="A186" t="s">
        <v>23</v>
      </c>
      <c r="B186" t="s">
        <v>43</v>
      </c>
      <c r="C186" t="s">
        <v>46</v>
      </c>
      <c r="D186" t="s">
        <v>51</v>
      </c>
      <c r="E186" t="s">
        <v>61</v>
      </c>
      <c r="F186" t="s">
        <v>70</v>
      </c>
      <c r="G186">
        <v>2</v>
      </c>
      <c r="H186">
        <v>150</v>
      </c>
      <c r="I186" s="3">
        <v>300</v>
      </c>
      <c r="J186" s="3">
        <v>43</v>
      </c>
    </row>
    <row r="187" spans="1:10" x14ac:dyDescent="0.2">
      <c r="A187" t="s">
        <v>21</v>
      </c>
      <c r="B187" t="s">
        <v>42</v>
      </c>
      <c r="C187" t="s">
        <v>45</v>
      </c>
      <c r="D187" t="s">
        <v>53</v>
      </c>
      <c r="E187" t="s">
        <v>60</v>
      </c>
      <c r="F187" t="s">
        <v>69</v>
      </c>
      <c r="G187">
        <v>9</v>
      </c>
      <c r="H187">
        <v>80</v>
      </c>
      <c r="I187" s="3">
        <v>720</v>
      </c>
      <c r="J187" s="3">
        <v>116.76</v>
      </c>
    </row>
    <row r="188" spans="1:10" x14ac:dyDescent="0.2">
      <c r="A188" t="s">
        <v>21</v>
      </c>
      <c r="B188" t="s">
        <v>41</v>
      </c>
      <c r="C188" t="s">
        <v>49</v>
      </c>
      <c r="D188" t="s">
        <v>54</v>
      </c>
      <c r="E188" t="s">
        <v>58</v>
      </c>
      <c r="F188" t="s">
        <v>67</v>
      </c>
      <c r="G188">
        <v>3</v>
      </c>
      <c r="H188">
        <v>350</v>
      </c>
      <c r="I188" s="3">
        <v>1050</v>
      </c>
      <c r="J188" s="3">
        <v>247.79</v>
      </c>
    </row>
    <row r="189" spans="1:10" x14ac:dyDescent="0.2">
      <c r="A189" t="s">
        <v>27</v>
      </c>
      <c r="B189" t="s">
        <v>43</v>
      </c>
      <c r="C189" t="s">
        <v>47</v>
      </c>
      <c r="D189" t="s">
        <v>51</v>
      </c>
      <c r="E189" t="s">
        <v>58</v>
      </c>
      <c r="F189" t="s">
        <v>67</v>
      </c>
      <c r="G189">
        <v>8</v>
      </c>
      <c r="H189">
        <v>350</v>
      </c>
      <c r="I189" s="3">
        <v>2800</v>
      </c>
      <c r="J189" s="3">
        <v>471.26</v>
      </c>
    </row>
    <row r="190" spans="1:10" x14ac:dyDescent="0.2">
      <c r="A190" t="s">
        <v>12</v>
      </c>
      <c r="B190" t="s">
        <v>41</v>
      </c>
      <c r="C190" t="s">
        <v>46</v>
      </c>
      <c r="D190" t="s">
        <v>50</v>
      </c>
      <c r="E190" t="s">
        <v>64</v>
      </c>
      <c r="F190" t="s">
        <v>71</v>
      </c>
      <c r="G190">
        <v>4</v>
      </c>
      <c r="H190">
        <v>400</v>
      </c>
      <c r="I190" s="3">
        <v>1600</v>
      </c>
      <c r="J190" s="3">
        <v>261.61</v>
      </c>
    </row>
    <row r="191" spans="1:10" x14ac:dyDescent="0.2">
      <c r="A191" t="s">
        <v>18</v>
      </c>
      <c r="B191" t="s">
        <v>41</v>
      </c>
      <c r="C191" t="s">
        <v>49</v>
      </c>
      <c r="D191" t="s">
        <v>54</v>
      </c>
      <c r="E191" t="s">
        <v>62</v>
      </c>
      <c r="F191" t="s">
        <v>65</v>
      </c>
      <c r="G191">
        <v>4</v>
      </c>
      <c r="H191">
        <v>900</v>
      </c>
      <c r="I191" s="3">
        <v>3600</v>
      </c>
      <c r="J191" s="3">
        <v>748.13</v>
      </c>
    </row>
    <row r="192" spans="1:10" x14ac:dyDescent="0.2">
      <c r="A192" t="s">
        <v>39</v>
      </c>
      <c r="B192" t="s">
        <v>44</v>
      </c>
      <c r="C192" t="s">
        <v>46</v>
      </c>
      <c r="D192" t="s">
        <v>53</v>
      </c>
      <c r="E192" t="s">
        <v>55</v>
      </c>
      <c r="F192" t="s">
        <v>65</v>
      </c>
      <c r="G192">
        <v>2</v>
      </c>
      <c r="H192">
        <v>250</v>
      </c>
      <c r="I192" s="3">
        <v>500</v>
      </c>
      <c r="J192" s="3">
        <v>113.34</v>
      </c>
    </row>
    <row r="193" spans="1:10" x14ac:dyDescent="0.2">
      <c r="A193" t="s">
        <v>25</v>
      </c>
      <c r="B193" t="s">
        <v>41</v>
      </c>
      <c r="C193" t="s">
        <v>48</v>
      </c>
      <c r="D193" t="s">
        <v>54</v>
      </c>
      <c r="E193" t="s">
        <v>64</v>
      </c>
      <c r="F193" t="s">
        <v>71</v>
      </c>
      <c r="G193">
        <v>5</v>
      </c>
      <c r="H193">
        <v>400</v>
      </c>
      <c r="I193" s="3">
        <v>2000</v>
      </c>
      <c r="J193" s="3">
        <v>442.27</v>
      </c>
    </row>
    <row r="194" spans="1:10" x14ac:dyDescent="0.2">
      <c r="A194" t="s">
        <v>25</v>
      </c>
      <c r="B194" t="s">
        <v>42</v>
      </c>
      <c r="C194" t="s">
        <v>46</v>
      </c>
      <c r="D194" t="s">
        <v>52</v>
      </c>
      <c r="E194" t="s">
        <v>60</v>
      </c>
      <c r="F194" t="s">
        <v>69</v>
      </c>
      <c r="G194">
        <v>2</v>
      </c>
      <c r="H194">
        <v>80</v>
      </c>
      <c r="I194" s="3">
        <v>160</v>
      </c>
      <c r="J194" s="3">
        <v>30.44</v>
      </c>
    </row>
    <row r="195" spans="1:10" x14ac:dyDescent="0.2">
      <c r="A195" t="s">
        <v>36</v>
      </c>
      <c r="B195" t="s">
        <v>41</v>
      </c>
      <c r="C195" t="s">
        <v>46</v>
      </c>
      <c r="D195" t="s">
        <v>52</v>
      </c>
      <c r="E195" t="s">
        <v>57</v>
      </c>
      <c r="F195" t="s">
        <v>67</v>
      </c>
      <c r="G195">
        <v>9</v>
      </c>
      <c r="H195">
        <v>550</v>
      </c>
      <c r="I195" s="3">
        <v>4950</v>
      </c>
      <c r="J195" s="3">
        <v>960.3</v>
      </c>
    </row>
    <row r="196" spans="1:10" x14ac:dyDescent="0.2">
      <c r="A196" t="s">
        <v>35</v>
      </c>
      <c r="B196" t="s">
        <v>42</v>
      </c>
      <c r="C196" t="s">
        <v>46</v>
      </c>
      <c r="D196" t="s">
        <v>53</v>
      </c>
      <c r="E196" t="s">
        <v>64</v>
      </c>
      <c r="F196" t="s">
        <v>71</v>
      </c>
      <c r="G196">
        <v>9</v>
      </c>
      <c r="H196">
        <v>400</v>
      </c>
      <c r="I196" s="3">
        <v>3600</v>
      </c>
      <c r="J196" s="3">
        <v>602.01</v>
      </c>
    </row>
    <row r="197" spans="1:10" x14ac:dyDescent="0.2">
      <c r="A197" t="s">
        <v>34</v>
      </c>
      <c r="B197" t="s">
        <v>41</v>
      </c>
      <c r="C197" t="s">
        <v>46</v>
      </c>
      <c r="D197" t="s">
        <v>50</v>
      </c>
      <c r="E197" t="s">
        <v>55</v>
      </c>
      <c r="F197" t="s">
        <v>65</v>
      </c>
      <c r="G197">
        <v>10</v>
      </c>
      <c r="H197">
        <v>250</v>
      </c>
      <c r="I197" s="3">
        <v>2500</v>
      </c>
      <c r="J197" s="3">
        <v>332.57</v>
      </c>
    </row>
    <row r="198" spans="1:10" x14ac:dyDescent="0.2">
      <c r="A198" t="s">
        <v>40</v>
      </c>
      <c r="B198" t="s">
        <v>44</v>
      </c>
      <c r="C198" t="s">
        <v>47</v>
      </c>
      <c r="D198" t="s">
        <v>50</v>
      </c>
      <c r="E198" t="s">
        <v>63</v>
      </c>
      <c r="F198" t="s">
        <v>68</v>
      </c>
      <c r="G198">
        <v>9</v>
      </c>
      <c r="H198">
        <v>50</v>
      </c>
      <c r="I198" s="3">
        <v>450</v>
      </c>
      <c r="J198" s="3">
        <v>108.22</v>
      </c>
    </row>
    <row r="199" spans="1:10" x14ac:dyDescent="0.2">
      <c r="A199" t="s">
        <v>40</v>
      </c>
      <c r="B199" t="s">
        <v>41</v>
      </c>
      <c r="C199" t="s">
        <v>46</v>
      </c>
      <c r="D199" t="s">
        <v>50</v>
      </c>
      <c r="E199" t="s">
        <v>62</v>
      </c>
      <c r="F199" t="s">
        <v>65</v>
      </c>
      <c r="G199">
        <v>2</v>
      </c>
      <c r="H199">
        <v>900</v>
      </c>
      <c r="I199" s="3">
        <v>1800</v>
      </c>
      <c r="J199" s="3">
        <v>326.77999999999997</v>
      </c>
    </row>
    <row r="200" spans="1:10" x14ac:dyDescent="0.2">
      <c r="A200" t="s">
        <v>20</v>
      </c>
      <c r="B200" t="s">
        <v>42</v>
      </c>
      <c r="C200" t="s">
        <v>49</v>
      </c>
      <c r="D200" t="s">
        <v>53</v>
      </c>
      <c r="E200" t="s">
        <v>57</v>
      </c>
      <c r="F200" t="s">
        <v>67</v>
      </c>
      <c r="G200">
        <v>8</v>
      </c>
      <c r="H200">
        <v>550</v>
      </c>
      <c r="I200" s="3">
        <v>4400</v>
      </c>
      <c r="J200" s="3">
        <v>743.85</v>
      </c>
    </row>
    <row r="201" spans="1:10" x14ac:dyDescent="0.2">
      <c r="A201" t="s">
        <v>24</v>
      </c>
      <c r="B201" t="s">
        <v>41</v>
      </c>
      <c r="C201" t="s">
        <v>45</v>
      </c>
      <c r="D201" t="s">
        <v>50</v>
      </c>
      <c r="E201" t="s">
        <v>56</v>
      </c>
      <c r="F201" t="s">
        <v>66</v>
      </c>
      <c r="G201">
        <v>9</v>
      </c>
      <c r="H201">
        <v>700</v>
      </c>
      <c r="I201" s="3">
        <v>6300</v>
      </c>
      <c r="J201" s="3">
        <v>1503.51</v>
      </c>
    </row>
    <row r="202" spans="1:10" x14ac:dyDescent="0.2">
      <c r="A202" t="s">
        <v>21</v>
      </c>
      <c r="B202" t="s">
        <v>42</v>
      </c>
      <c r="C202" t="s">
        <v>45</v>
      </c>
      <c r="D202" t="s">
        <v>50</v>
      </c>
      <c r="E202" t="s">
        <v>61</v>
      </c>
      <c r="F202" t="s">
        <v>70</v>
      </c>
      <c r="G202">
        <v>9</v>
      </c>
      <c r="H202">
        <v>150</v>
      </c>
      <c r="I202" s="3">
        <v>1350</v>
      </c>
      <c r="J202" s="3">
        <v>227.3</v>
      </c>
    </row>
    <row r="203" spans="1:10" x14ac:dyDescent="0.2">
      <c r="A203" t="s">
        <v>24</v>
      </c>
      <c r="B203" t="s">
        <v>42</v>
      </c>
      <c r="C203" t="s">
        <v>46</v>
      </c>
      <c r="D203" t="s">
        <v>52</v>
      </c>
      <c r="E203" t="s">
        <v>57</v>
      </c>
      <c r="F203" t="s">
        <v>67</v>
      </c>
      <c r="G203">
        <v>6</v>
      </c>
      <c r="H203">
        <v>550</v>
      </c>
      <c r="I203" s="3">
        <v>3300</v>
      </c>
      <c r="J203" s="3">
        <v>343.73</v>
      </c>
    </row>
    <row r="204" spans="1:10" x14ac:dyDescent="0.2">
      <c r="A204" t="s">
        <v>36</v>
      </c>
      <c r="B204" t="s">
        <v>42</v>
      </c>
      <c r="C204" t="s">
        <v>45</v>
      </c>
      <c r="D204" t="s">
        <v>51</v>
      </c>
      <c r="E204" t="s">
        <v>56</v>
      </c>
      <c r="F204" t="s">
        <v>66</v>
      </c>
      <c r="G204">
        <v>6</v>
      </c>
      <c r="H204">
        <v>700</v>
      </c>
      <c r="I204" s="3">
        <v>4200</v>
      </c>
      <c r="J204" s="3">
        <v>751.35</v>
      </c>
    </row>
    <row r="205" spans="1:10" x14ac:dyDescent="0.2">
      <c r="A205" t="s">
        <v>40</v>
      </c>
      <c r="B205" t="s">
        <v>43</v>
      </c>
      <c r="C205" t="s">
        <v>48</v>
      </c>
      <c r="D205" t="s">
        <v>52</v>
      </c>
      <c r="E205" t="s">
        <v>58</v>
      </c>
      <c r="F205" t="s">
        <v>67</v>
      </c>
      <c r="G205">
        <v>1</v>
      </c>
      <c r="H205">
        <v>350</v>
      </c>
      <c r="I205" s="3">
        <v>350</v>
      </c>
      <c r="J205" s="3">
        <v>49.34</v>
      </c>
    </row>
    <row r="206" spans="1:10" x14ac:dyDescent="0.2">
      <c r="A206" t="s">
        <v>19</v>
      </c>
      <c r="B206" t="s">
        <v>44</v>
      </c>
      <c r="C206" t="s">
        <v>49</v>
      </c>
      <c r="D206" t="s">
        <v>50</v>
      </c>
      <c r="E206" t="s">
        <v>62</v>
      </c>
      <c r="F206" t="s">
        <v>65</v>
      </c>
      <c r="G206">
        <v>8</v>
      </c>
      <c r="H206">
        <v>900</v>
      </c>
      <c r="I206" s="3">
        <v>7200</v>
      </c>
      <c r="J206" s="3">
        <v>751</v>
      </c>
    </row>
    <row r="207" spans="1:10" x14ac:dyDescent="0.2">
      <c r="A207" t="s">
        <v>38</v>
      </c>
      <c r="B207" t="s">
        <v>42</v>
      </c>
      <c r="C207" t="s">
        <v>45</v>
      </c>
      <c r="D207" t="s">
        <v>52</v>
      </c>
      <c r="E207" t="s">
        <v>63</v>
      </c>
      <c r="F207" t="s">
        <v>68</v>
      </c>
      <c r="G207">
        <v>10</v>
      </c>
      <c r="H207">
        <v>50</v>
      </c>
      <c r="I207" s="3">
        <v>500</v>
      </c>
      <c r="J207" s="3">
        <v>116.6</v>
      </c>
    </row>
    <row r="208" spans="1:10" x14ac:dyDescent="0.2">
      <c r="A208" t="s">
        <v>23</v>
      </c>
      <c r="B208" t="s">
        <v>44</v>
      </c>
      <c r="C208" t="s">
        <v>48</v>
      </c>
      <c r="D208" t="s">
        <v>53</v>
      </c>
      <c r="E208" t="s">
        <v>58</v>
      </c>
      <c r="F208" t="s">
        <v>67</v>
      </c>
      <c r="G208">
        <v>1</v>
      </c>
      <c r="H208">
        <v>350</v>
      </c>
      <c r="I208" s="3">
        <v>350</v>
      </c>
      <c r="J208" s="3">
        <v>53.64</v>
      </c>
    </row>
    <row r="209" spans="1:10" x14ac:dyDescent="0.2">
      <c r="A209" t="s">
        <v>37</v>
      </c>
      <c r="B209" t="s">
        <v>43</v>
      </c>
      <c r="C209" t="s">
        <v>48</v>
      </c>
      <c r="D209" t="s">
        <v>50</v>
      </c>
      <c r="E209" t="s">
        <v>60</v>
      </c>
      <c r="F209" t="s">
        <v>69</v>
      </c>
      <c r="G209">
        <v>8</v>
      </c>
      <c r="H209">
        <v>80</v>
      </c>
      <c r="I209" s="3">
        <v>640</v>
      </c>
      <c r="J209" s="3">
        <v>156.63</v>
      </c>
    </row>
    <row r="210" spans="1:10" x14ac:dyDescent="0.2">
      <c r="A210" t="s">
        <v>20</v>
      </c>
      <c r="B210" t="s">
        <v>44</v>
      </c>
      <c r="C210" t="s">
        <v>45</v>
      </c>
      <c r="D210" t="s">
        <v>53</v>
      </c>
      <c r="E210" t="s">
        <v>57</v>
      </c>
      <c r="F210" t="s">
        <v>67</v>
      </c>
      <c r="G210">
        <v>4</v>
      </c>
      <c r="H210">
        <v>550</v>
      </c>
      <c r="I210" s="3">
        <v>2200</v>
      </c>
      <c r="J210" s="3">
        <v>391.88</v>
      </c>
    </row>
    <row r="211" spans="1:10" x14ac:dyDescent="0.2">
      <c r="A211" t="s">
        <v>33</v>
      </c>
      <c r="B211" t="s">
        <v>42</v>
      </c>
      <c r="C211" t="s">
        <v>45</v>
      </c>
      <c r="D211" t="s">
        <v>50</v>
      </c>
      <c r="E211" t="s">
        <v>63</v>
      </c>
      <c r="F211" t="s">
        <v>68</v>
      </c>
      <c r="G211">
        <v>9</v>
      </c>
      <c r="H211">
        <v>50</v>
      </c>
      <c r="I211" s="3">
        <v>450</v>
      </c>
      <c r="J211" s="3">
        <v>51.05</v>
      </c>
    </row>
    <row r="212" spans="1:10" x14ac:dyDescent="0.2">
      <c r="A212" t="s">
        <v>13</v>
      </c>
      <c r="B212" t="s">
        <v>43</v>
      </c>
      <c r="C212" t="s">
        <v>47</v>
      </c>
      <c r="D212" t="s">
        <v>52</v>
      </c>
      <c r="E212" t="s">
        <v>58</v>
      </c>
      <c r="F212" t="s">
        <v>67</v>
      </c>
      <c r="G212">
        <v>9</v>
      </c>
      <c r="H212">
        <v>350</v>
      </c>
      <c r="I212" s="3">
        <v>3150</v>
      </c>
      <c r="J212" s="3">
        <v>668.99</v>
      </c>
    </row>
    <row r="213" spans="1:10" x14ac:dyDescent="0.2">
      <c r="A213" t="s">
        <v>37</v>
      </c>
      <c r="B213" t="s">
        <v>43</v>
      </c>
      <c r="C213" t="s">
        <v>49</v>
      </c>
      <c r="D213" t="s">
        <v>51</v>
      </c>
      <c r="E213" t="s">
        <v>61</v>
      </c>
      <c r="F213" t="s">
        <v>70</v>
      </c>
      <c r="G213">
        <v>8</v>
      </c>
      <c r="H213">
        <v>150</v>
      </c>
      <c r="I213" s="3">
        <v>1200</v>
      </c>
      <c r="J213" s="3">
        <v>252.63</v>
      </c>
    </row>
    <row r="214" spans="1:10" x14ac:dyDescent="0.2">
      <c r="A214" t="s">
        <v>27</v>
      </c>
      <c r="B214" t="s">
        <v>44</v>
      </c>
      <c r="C214" t="s">
        <v>48</v>
      </c>
      <c r="D214" t="s">
        <v>50</v>
      </c>
      <c r="E214" t="s">
        <v>64</v>
      </c>
      <c r="F214" t="s">
        <v>71</v>
      </c>
      <c r="G214">
        <v>9</v>
      </c>
      <c r="H214">
        <v>400</v>
      </c>
      <c r="I214" s="3">
        <v>3600</v>
      </c>
      <c r="J214" s="3">
        <v>818.02</v>
      </c>
    </row>
    <row r="215" spans="1:10" x14ac:dyDescent="0.2">
      <c r="A215" t="s">
        <v>37</v>
      </c>
      <c r="B215" t="s">
        <v>42</v>
      </c>
      <c r="C215" t="s">
        <v>49</v>
      </c>
      <c r="D215" t="s">
        <v>53</v>
      </c>
      <c r="E215" t="s">
        <v>64</v>
      </c>
      <c r="F215" t="s">
        <v>71</v>
      </c>
      <c r="G215">
        <v>5</v>
      </c>
      <c r="H215">
        <v>400</v>
      </c>
      <c r="I215" s="3">
        <v>2000</v>
      </c>
      <c r="J215" s="3">
        <v>395.69</v>
      </c>
    </row>
    <row r="216" spans="1:10" x14ac:dyDescent="0.2">
      <c r="A216" t="s">
        <v>18</v>
      </c>
      <c r="B216" t="s">
        <v>43</v>
      </c>
      <c r="C216" t="s">
        <v>48</v>
      </c>
      <c r="D216" t="s">
        <v>52</v>
      </c>
      <c r="E216" t="s">
        <v>59</v>
      </c>
      <c r="F216" t="s">
        <v>68</v>
      </c>
      <c r="G216">
        <v>9</v>
      </c>
      <c r="H216">
        <v>120</v>
      </c>
      <c r="I216" s="3">
        <v>1080</v>
      </c>
      <c r="J216" s="3">
        <v>217.8</v>
      </c>
    </row>
    <row r="217" spans="1:10" x14ac:dyDescent="0.2">
      <c r="A217" t="s">
        <v>18</v>
      </c>
      <c r="B217" t="s">
        <v>44</v>
      </c>
      <c r="C217" t="s">
        <v>48</v>
      </c>
      <c r="D217" t="s">
        <v>51</v>
      </c>
      <c r="E217" t="s">
        <v>64</v>
      </c>
      <c r="F217" t="s">
        <v>71</v>
      </c>
      <c r="G217">
        <v>9</v>
      </c>
      <c r="H217">
        <v>400</v>
      </c>
      <c r="I217" s="3">
        <v>3600</v>
      </c>
      <c r="J217" s="3">
        <v>644.66</v>
      </c>
    </row>
    <row r="218" spans="1:10" x14ac:dyDescent="0.2">
      <c r="A218" t="s">
        <v>29</v>
      </c>
      <c r="B218" t="s">
        <v>42</v>
      </c>
      <c r="C218" t="s">
        <v>45</v>
      </c>
      <c r="D218" t="s">
        <v>50</v>
      </c>
      <c r="E218" t="s">
        <v>55</v>
      </c>
      <c r="F218" t="s">
        <v>65</v>
      </c>
      <c r="G218">
        <v>9</v>
      </c>
      <c r="H218">
        <v>250</v>
      </c>
      <c r="I218" s="3">
        <v>2250</v>
      </c>
      <c r="J218" s="3">
        <v>542.32000000000005</v>
      </c>
    </row>
    <row r="219" spans="1:10" x14ac:dyDescent="0.2">
      <c r="A219" t="s">
        <v>34</v>
      </c>
      <c r="B219" t="s">
        <v>42</v>
      </c>
      <c r="C219" t="s">
        <v>46</v>
      </c>
      <c r="D219" t="s">
        <v>50</v>
      </c>
      <c r="E219" t="s">
        <v>56</v>
      </c>
      <c r="F219" t="s">
        <v>66</v>
      </c>
      <c r="G219">
        <v>1</v>
      </c>
      <c r="H219">
        <v>700</v>
      </c>
      <c r="I219" s="3">
        <v>700</v>
      </c>
      <c r="J219" s="3">
        <v>135.93</v>
      </c>
    </row>
    <row r="220" spans="1:10" x14ac:dyDescent="0.2">
      <c r="A220" t="s">
        <v>29</v>
      </c>
      <c r="B220" t="s">
        <v>42</v>
      </c>
      <c r="C220" t="s">
        <v>48</v>
      </c>
      <c r="D220" t="s">
        <v>51</v>
      </c>
      <c r="E220" t="s">
        <v>64</v>
      </c>
      <c r="F220" t="s">
        <v>71</v>
      </c>
      <c r="G220">
        <v>6</v>
      </c>
      <c r="H220">
        <v>400</v>
      </c>
      <c r="I220" s="3">
        <v>2400</v>
      </c>
      <c r="J220" s="3">
        <v>296</v>
      </c>
    </row>
    <row r="221" spans="1:10" x14ac:dyDescent="0.2">
      <c r="A221" t="s">
        <v>38</v>
      </c>
      <c r="B221" t="s">
        <v>41</v>
      </c>
      <c r="C221" t="s">
        <v>45</v>
      </c>
      <c r="D221" t="s">
        <v>52</v>
      </c>
      <c r="E221" t="s">
        <v>55</v>
      </c>
      <c r="F221" t="s">
        <v>65</v>
      </c>
      <c r="G221">
        <v>8</v>
      </c>
      <c r="H221">
        <v>250</v>
      </c>
      <c r="I221" s="3">
        <v>2000</v>
      </c>
      <c r="J221" s="3">
        <v>315.77999999999997</v>
      </c>
    </row>
    <row r="222" spans="1:10" x14ac:dyDescent="0.2">
      <c r="A222" t="s">
        <v>28</v>
      </c>
      <c r="B222" t="s">
        <v>44</v>
      </c>
      <c r="C222" t="s">
        <v>46</v>
      </c>
      <c r="D222" t="s">
        <v>54</v>
      </c>
      <c r="E222" t="s">
        <v>57</v>
      </c>
      <c r="F222" t="s">
        <v>67</v>
      </c>
      <c r="G222">
        <v>1</v>
      </c>
      <c r="H222">
        <v>550</v>
      </c>
      <c r="I222" s="3">
        <v>550</v>
      </c>
      <c r="J222" s="3">
        <v>84.96</v>
      </c>
    </row>
    <row r="223" spans="1:10" x14ac:dyDescent="0.2">
      <c r="A223" t="s">
        <v>26</v>
      </c>
      <c r="B223" t="s">
        <v>42</v>
      </c>
      <c r="C223" t="s">
        <v>49</v>
      </c>
      <c r="D223" t="s">
        <v>51</v>
      </c>
      <c r="E223" t="s">
        <v>55</v>
      </c>
      <c r="F223" t="s">
        <v>65</v>
      </c>
      <c r="G223">
        <v>7</v>
      </c>
      <c r="H223">
        <v>250</v>
      </c>
      <c r="I223" s="3">
        <v>1750</v>
      </c>
      <c r="J223" s="3">
        <v>331.03</v>
      </c>
    </row>
    <row r="224" spans="1:10" x14ac:dyDescent="0.2">
      <c r="A224" t="s">
        <v>28</v>
      </c>
      <c r="B224" t="s">
        <v>43</v>
      </c>
      <c r="C224" t="s">
        <v>48</v>
      </c>
      <c r="D224" t="s">
        <v>51</v>
      </c>
      <c r="E224" t="s">
        <v>62</v>
      </c>
      <c r="F224" t="s">
        <v>65</v>
      </c>
      <c r="G224">
        <v>8</v>
      </c>
      <c r="H224">
        <v>900</v>
      </c>
      <c r="I224" s="3">
        <v>7200</v>
      </c>
      <c r="J224" s="3">
        <v>870.67</v>
      </c>
    </row>
    <row r="225" spans="1:10" x14ac:dyDescent="0.2">
      <c r="A225" t="s">
        <v>33</v>
      </c>
      <c r="B225" t="s">
        <v>41</v>
      </c>
      <c r="C225" t="s">
        <v>48</v>
      </c>
      <c r="D225" t="s">
        <v>50</v>
      </c>
      <c r="E225" t="s">
        <v>60</v>
      </c>
      <c r="F225" t="s">
        <v>69</v>
      </c>
      <c r="G225">
        <v>5</v>
      </c>
      <c r="H225">
        <v>80</v>
      </c>
      <c r="I225" s="3">
        <v>400</v>
      </c>
      <c r="J225" s="3">
        <v>51.04</v>
      </c>
    </row>
    <row r="226" spans="1:10" x14ac:dyDescent="0.2">
      <c r="A226" t="s">
        <v>11</v>
      </c>
      <c r="B226" t="s">
        <v>42</v>
      </c>
      <c r="C226" t="s">
        <v>45</v>
      </c>
      <c r="D226" t="s">
        <v>50</v>
      </c>
      <c r="E226" t="s">
        <v>61</v>
      </c>
      <c r="F226" t="s">
        <v>70</v>
      </c>
      <c r="G226">
        <v>9</v>
      </c>
      <c r="H226">
        <v>150</v>
      </c>
      <c r="I226" s="3">
        <v>1350</v>
      </c>
      <c r="J226" s="3">
        <v>301.49</v>
      </c>
    </row>
    <row r="227" spans="1:10" x14ac:dyDescent="0.2">
      <c r="A227" t="s">
        <v>11</v>
      </c>
      <c r="B227" t="s">
        <v>41</v>
      </c>
      <c r="C227" t="s">
        <v>46</v>
      </c>
      <c r="D227" t="s">
        <v>52</v>
      </c>
      <c r="E227" t="s">
        <v>61</v>
      </c>
      <c r="F227" t="s">
        <v>70</v>
      </c>
      <c r="G227">
        <v>5</v>
      </c>
      <c r="H227">
        <v>150</v>
      </c>
      <c r="I227" s="3">
        <v>750</v>
      </c>
      <c r="J227" s="3">
        <v>81.69</v>
      </c>
    </row>
    <row r="228" spans="1:10" x14ac:dyDescent="0.2">
      <c r="A228" t="s">
        <v>26</v>
      </c>
      <c r="B228" t="s">
        <v>43</v>
      </c>
      <c r="C228" t="s">
        <v>47</v>
      </c>
      <c r="D228" t="s">
        <v>52</v>
      </c>
      <c r="E228" t="s">
        <v>59</v>
      </c>
      <c r="F228" t="s">
        <v>68</v>
      </c>
      <c r="G228">
        <v>2</v>
      </c>
      <c r="H228">
        <v>120</v>
      </c>
      <c r="I228" s="3">
        <v>240</v>
      </c>
      <c r="J228" s="3">
        <v>27.63</v>
      </c>
    </row>
    <row r="229" spans="1:10" x14ac:dyDescent="0.2">
      <c r="A229" t="s">
        <v>29</v>
      </c>
      <c r="B229" t="s">
        <v>41</v>
      </c>
      <c r="C229" t="s">
        <v>48</v>
      </c>
      <c r="D229" t="s">
        <v>51</v>
      </c>
      <c r="E229" t="s">
        <v>57</v>
      </c>
      <c r="F229" t="s">
        <v>67</v>
      </c>
      <c r="G229">
        <v>7</v>
      </c>
      <c r="H229">
        <v>550</v>
      </c>
      <c r="I229" s="3">
        <v>3850</v>
      </c>
      <c r="J229" s="3">
        <v>839.42</v>
      </c>
    </row>
    <row r="230" spans="1:10" x14ac:dyDescent="0.2">
      <c r="A230" t="s">
        <v>30</v>
      </c>
      <c r="B230" t="s">
        <v>42</v>
      </c>
      <c r="C230" t="s">
        <v>48</v>
      </c>
      <c r="D230" t="s">
        <v>52</v>
      </c>
      <c r="E230" t="s">
        <v>56</v>
      </c>
      <c r="F230" t="s">
        <v>66</v>
      </c>
      <c r="G230">
        <v>7</v>
      </c>
      <c r="H230">
        <v>700</v>
      </c>
      <c r="I230" s="3">
        <v>4900</v>
      </c>
      <c r="J230" s="3">
        <v>554.92999999999995</v>
      </c>
    </row>
    <row r="231" spans="1:10" x14ac:dyDescent="0.2">
      <c r="A231" t="s">
        <v>27</v>
      </c>
      <c r="B231" t="s">
        <v>42</v>
      </c>
      <c r="C231" t="s">
        <v>49</v>
      </c>
      <c r="D231" t="s">
        <v>51</v>
      </c>
      <c r="E231" t="s">
        <v>60</v>
      </c>
      <c r="F231" t="s">
        <v>69</v>
      </c>
      <c r="G231">
        <v>7</v>
      </c>
      <c r="H231">
        <v>80</v>
      </c>
      <c r="I231" s="3">
        <v>560</v>
      </c>
      <c r="J231" s="3">
        <v>111.68</v>
      </c>
    </row>
    <row r="232" spans="1:10" x14ac:dyDescent="0.2">
      <c r="A232" t="s">
        <v>36</v>
      </c>
      <c r="B232" t="s">
        <v>43</v>
      </c>
      <c r="C232" t="s">
        <v>46</v>
      </c>
      <c r="D232" t="s">
        <v>51</v>
      </c>
      <c r="E232" t="s">
        <v>61</v>
      </c>
      <c r="F232" t="s">
        <v>70</v>
      </c>
      <c r="G232">
        <v>3</v>
      </c>
      <c r="H232">
        <v>150</v>
      </c>
      <c r="I232" s="3">
        <v>450</v>
      </c>
      <c r="J232" s="3">
        <v>81.31</v>
      </c>
    </row>
    <row r="233" spans="1:10" x14ac:dyDescent="0.2">
      <c r="A233" t="s">
        <v>20</v>
      </c>
      <c r="B233" t="s">
        <v>43</v>
      </c>
      <c r="C233" t="s">
        <v>47</v>
      </c>
      <c r="D233" t="s">
        <v>53</v>
      </c>
      <c r="E233" t="s">
        <v>60</v>
      </c>
      <c r="F233" t="s">
        <v>69</v>
      </c>
      <c r="G233">
        <v>6</v>
      </c>
      <c r="H233">
        <v>80</v>
      </c>
      <c r="I233" s="3">
        <v>480</v>
      </c>
      <c r="J233" s="3">
        <v>66.97</v>
      </c>
    </row>
    <row r="234" spans="1:10" x14ac:dyDescent="0.2">
      <c r="A234" t="s">
        <v>34</v>
      </c>
      <c r="B234" t="s">
        <v>43</v>
      </c>
      <c r="C234" t="s">
        <v>49</v>
      </c>
      <c r="D234" t="s">
        <v>50</v>
      </c>
      <c r="E234" t="s">
        <v>60</v>
      </c>
      <c r="F234" t="s">
        <v>69</v>
      </c>
      <c r="G234">
        <v>7</v>
      </c>
      <c r="H234">
        <v>80</v>
      </c>
      <c r="I234" s="3">
        <v>560</v>
      </c>
      <c r="J234" s="3">
        <v>78.95</v>
      </c>
    </row>
    <row r="235" spans="1:10" x14ac:dyDescent="0.2">
      <c r="A235" t="s">
        <v>30</v>
      </c>
      <c r="B235" t="s">
        <v>41</v>
      </c>
      <c r="C235" t="s">
        <v>45</v>
      </c>
      <c r="D235" t="s">
        <v>52</v>
      </c>
      <c r="E235" t="s">
        <v>64</v>
      </c>
      <c r="F235" t="s">
        <v>71</v>
      </c>
      <c r="G235">
        <v>1</v>
      </c>
      <c r="H235">
        <v>400</v>
      </c>
      <c r="I235" s="3">
        <v>400</v>
      </c>
      <c r="J235" s="3">
        <v>50.18</v>
      </c>
    </row>
    <row r="236" spans="1:10" x14ac:dyDescent="0.2">
      <c r="A236" t="s">
        <v>26</v>
      </c>
      <c r="B236" t="s">
        <v>42</v>
      </c>
      <c r="C236" t="s">
        <v>45</v>
      </c>
      <c r="D236" t="s">
        <v>52</v>
      </c>
      <c r="E236" t="s">
        <v>58</v>
      </c>
      <c r="F236" t="s">
        <v>67</v>
      </c>
      <c r="G236">
        <v>1</v>
      </c>
      <c r="H236">
        <v>350</v>
      </c>
      <c r="I236" s="3">
        <v>350</v>
      </c>
      <c r="J236" s="3">
        <v>67.63</v>
      </c>
    </row>
    <row r="237" spans="1:10" x14ac:dyDescent="0.2">
      <c r="A237" t="s">
        <v>15</v>
      </c>
      <c r="B237" t="s">
        <v>43</v>
      </c>
      <c r="C237" t="s">
        <v>49</v>
      </c>
      <c r="D237" t="s">
        <v>54</v>
      </c>
      <c r="E237" t="s">
        <v>59</v>
      </c>
      <c r="F237" t="s">
        <v>68</v>
      </c>
      <c r="G237">
        <v>1</v>
      </c>
      <c r="H237">
        <v>120</v>
      </c>
      <c r="I237" s="3">
        <v>120</v>
      </c>
      <c r="J237" s="3">
        <v>16.64</v>
      </c>
    </row>
    <row r="238" spans="1:10" x14ac:dyDescent="0.2">
      <c r="A238" t="s">
        <v>38</v>
      </c>
      <c r="B238" t="s">
        <v>42</v>
      </c>
      <c r="C238" t="s">
        <v>49</v>
      </c>
      <c r="D238" t="s">
        <v>50</v>
      </c>
      <c r="E238" t="s">
        <v>60</v>
      </c>
      <c r="F238" t="s">
        <v>69</v>
      </c>
      <c r="G238">
        <v>5</v>
      </c>
      <c r="H238">
        <v>80</v>
      </c>
      <c r="I238" s="3">
        <v>400</v>
      </c>
      <c r="J238" s="3">
        <v>91.9</v>
      </c>
    </row>
    <row r="239" spans="1:10" x14ac:dyDescent="0.2">
      <c r="A239" t="s">
        <v>18</v>
      </c>
      <c r="B239" t="s">
        <v>42</v>
      </c>
      <c r="C239" t="s">
        <v>49</v>
      </c>
      <c r="D239" t="s">
        <v>50</v>
      </c>
      <c r="E239" t="s">
        <v>59</v>
      </c>
      <c r="F239" t="s">
        <v>68</v>
      </c>
      <c r="G239">
        <v>3</v>
      </c>
      <c r="H239">
        <v>120</v>
      </c>
      <c r="I239" s="3">
        <v>360</v>
      </c>
      <c r="J239" s="3">
        <v>42.49</v>
      </c>
    </row>
    <row r="240" spans="1:10" x14ac:dyDescent="0.2">
      <c r="A240" t="s">
        <v>40</v>
      </c>
      <c r="B240" t="s">
        <v>43</v>
      </c>
      <c r="C240" t="s">
        <v>48</v>
      </c>
      <c r="D240" t="s">
        <v>51</v>
      </c>
      <c r="E240" t="s">
        <v>55</v>
      </c>
      <c r="F240" t="s">
        <v>65</v>
      </c>
      <c r="G240">
        <v>9</v>
      </c>
      <c r="H240">
        <v>250</v>
      </c>
      <c r="I240" s="3">
        <v>2250</v>
      </c>
      <c r="J240" s="3">
        <v>416.73</v>
      </c>
    </row>
    <row r="241" spans="1:10" x14ac:dyDescent="0.2">
      <c r="A241" t="s">
        <v>23</v>
      </c>
      <c r="B241" t="s">
        <v>41</v>
      </c>
      <c r="C241" t="s">
        <v>47</v>
      </c>
      <c r="D241" t="s">
        <v>54</v>
      </c>
      <c r="E241" t="s">
        <v>56</v>
      </c>
      <c r="F241" t="s">
        <v>66</v>
      </c>
      <c r="G241">
        <v>3</v>
      </c>
      <c r="H241">
        <v>700</v>
      </c>
      <c r="I241" s="3">
        <v>2100</v>
      </c>
      <c r="J241" s="3">
        <v>291.64999999999998</v>
      </c>
    </row>
    <row r="242" spans="1:10" x14ac:dyDescent="0.2">
      <c r="A242" t="s">
        <v>26</v>
      </c>
      <c r="B242" t="s">
        <v>41</v>
      </c>
      <c r="C242" t="s">
        <v>47</v>
      </c>
      <c r="D242" t="s">
        <v>52</v>
      </c>
      <c r="E242" t="s">
        <v>57</v>
      </c>
      <c r="F242" t="s">
        <v>67</v>
      </c>
      <c r="G242">
        <v>9</v>
      </c>
      <c r="H242">
        <v>550</v>
      </c>
      <c r="I242" s="3">
        <v>4950</v>
      </c>
      <c r="J242" s="3">
        <v>1118.6099999999999</v>
      </c>
    </row>
    <row r="243" spans="1:10" x14ac:dyDescent="0.2">
      <c r="A243" t="s">
        <v>25</v>
      </c>
      <c r="B243" t="s">
        <v>41</v>
      </c>
      <c r="C243" t="s">
        <v>49</v>
      </c>
      <c r="D243" t="s">
        <v>53</v>
      </c>
      <c r="E243" t="s">
        <v>57</v>
      </c>
      <c r="F243" t="s">
        <v>67</v>
      </c>
      <c r="G243">
        <v>8</v>
      </c>
      <c r="H243">
        <v>550</v>
      </c>
      <c r="I243" s="3">
        <v>4400</v>
      </c>
      <c r="J243" s="3">
        <v>674.49</v>
      </c>
    </row>
    <row r="244" spans="1:10" x14ac:dyDescent="0.2">
      <c r="A244" t="s">
        <v>14</v>
      </c>
      <c r="B244" t="s">
        <v>42</v>
      </c>
      <c r="C244" t="s">
        <v>49</v>
      </c>
      <c r="D244" t="s">
        <v>52</v>
      </c>
      <c r="E244" t="s">
        <v>58</v>
      </c>
      <c r="F244" t="s">
        <v>67</v>
      </c>
      <c r="G244">
        <v>10</v>
      </c>
      <c r="H244">
        <v>350</v>
      </c>
      <c r="I244" s="3">
        <v>3500</v>
      </c>
      <c r="J244" s="3">
        <v>761.33</v>
      </c>
    </row>
    <row r="245" spans="1:10" x14ac:dyDescent="0.2">
      <c r="A245" t="s">
        <v>37</v>
      </c>
      <c r="B245" t="s">
        <v>41</v>
      </c>
      <c r="C245" t="s">
        <v>49</v>
      </c>
      <c r="D245" t="s">
        <v>52</v>
      </c>
      <c r="E245" t="s">
        <v>63</v>
      </c>
      <c r="F245" t="s">
        <v>68</v>
      </c>
      <c r="G245">
        <v>10</v>
      </c>
      <c r="H245">
        <v>50</v>
      </c>
      <c r="I245" s="3">
        <v>500</v>
      </c>
      <c r="J245" s="3">
        <v>75.28</v>
      </c>
    </row>
    <row r="246" spans="1:10" x14ac:dyDescent="0.2">
      <c r="A246" t="s">
        <v>14</v>
      </c>
      <c r="B246" t="s">
        <v>41</v>
      </c>
      <c r="C246" t="s">
        <v>46</v>
      </c>
      <c r="D246" t="s">
        <v>52</v>
      </c>
      <c r="E246" t="s">
        <v>59</v>
      </c>
      <c r="F246" t="s">
        <v>68</v>
      </c>
      <c r="G246">
        <v>9</v>
      </c>
      <c r="H246">
        <v>120</v>
      </c>
      <c r="I246" s="3">
        <v>1080</v>
      </c>
      <c r="J246" s="3">
        <v>265.94</v>
      </c>
    </row>
    <row r="247" spans="1:10" x14ac:dyDescent="0.2">
      <c r="A247" t="s">
        <v>27</v>
      </c>
      <c r="B247" t="s">
        <v>44</v>
      </c>
      <c r="C247" t="s">
        <v>49</v>
      </c>
      <c r="D247" t="s">
        <v>54</v>
      </c>
      <c r="E247" t="s">
        <v>59</v>
      </c>
      <c r="F247" t="s">
        <v>68</v>
      </c>
      <c r="G247">
        <v>6</v>
      </c>
      <c r="H247">
        <v>120</v>
      </c>
      <c r="I247" s="3">
        <v>720</v>
      </c>
      <c r="J247" s="3">
        <v>88.72</v>
      </c>
    </row>
    <row r="248" spans="1:10" x14ac:dyDescent="0.2">
      <c r="A248" t="s">
        <v>18</v>
      </c>
      <c r="B248" t="s">
        <v>44</v>
      </c>
      <c r="C248" t="s">
        <v>45</v>
      </c>
      <c r="D248" t="s">
        <v>54</v>
      </c>
      <c r="E248" t="s">
        <v>59</v>
      </c>
      <c r="F248" t="s">
        <v>68</v>
      </c>
      <c r="G248">
        <v>8</v>
      </c>
      <c r="H248">
        <v>120</v>
      </c>
      <c r="I248" s="3">
        <v>960</v>
      </c>
      <c r="J248" s="3">
        <v>119.4</v>
      </c>
    </row>
    <row r="249" spans="1:10" x14ac:dyDescent="0.2">
      <c r="A249" t="s">
        <v>34</v>
      </c>
      <c r="B249" t="s">
        <v>42</v>
      </c>
      <c r="C249" t="s">
        <v>49</v>
      </c>
      <c r="D249" t="s">
        <v>51</v>
      </c>
      <c r="E249" t="s">
        <v>59</v>
      </c>
      <c r="F249" t="s">
        <v>68</v>
      </c>
      <c r="G249">
        <v>3</v>
      </c>
      <c r="H249">
        <v>120</v>
      </c>
      <c r="I249" s="3">
        <v>360</v>
      </c>
      <c r="J249" s="3">
        <v>81.95</v>
      </c>
    </row>
    <row r="250" spans="1:10" x14ac:dyDescent="0.2">
      <c r="A250" t="s">
        <v>35</v>
      </c>
      <c r="B250" t="s">
        <v>41</v>
      </c>
      <c r="C250" t="s">
        <v>49</v>
      </c>
      <c r="D250" t="s">
        <v>51</v>
      </c>
      <c r="E250" t="s">
        <v>58</v>
      </c>
      <c r="F250" t="s">
        <v>67</v>
      </c>
      <c r="G250">
        <v>9</v>
      </c>
      <c r="H250">
        <v>350</v>
      </c>
      <c r="I250" s="3">
        <v>3150</v>
      </c>
      <c r="J250" s="3">
        <v>669.4</v>
      </c>
    </row>
    <row r="251" spans="1:10" x14ac:dyDescent="0.2">
      <c r="A251" t="s">
        <v>13</v>
      </c>
      <c r="B251" t="s">
        <v>42</v>
      </c>
      <c r="C251" t="s">
        <v>47</v>
      </c>
      <c r="D251" t="s">
        <v>50</v>
      </c>
      <c r="E251" t="s">
        <v>64</v>
      </c>
      <c r="F251" t="s">
        <v>71</v>
      </c>
      <c r="G251">
        <v>5</v>
      </c>
      <c r="H251">
        <v>400</v>
      </c>
      <c r="I251" s="3">
        <v>2000</v>
      </c>
      <c r="J251" s="3">
        <v>236.32</v>
      </c>
    </row>
    <row r="252" spans="1:10" x14ac:dyDescent="0.2">
      <c r="A252" t="s">
        <v>30</v>
      </c>
      <c r="B252" t="s">
        <v>43</v>
      </c>
      <c r="C252" t="s">
        <v>45</v>
      </c>
      <c r="D252" t="s">
        <v>51</v>
      </c>
      <c r="E252" t="s">
        <v>57</v>
      </c>
      <c r="F252" t="s">
        <v>67</v>
      </c>
      <c r="G252">
        <v>3</v>
      </c>
      <c r="H252">
        <v>550</v>
      </c>
      <c r="I252" s="3">
        <v>1650</v>
      </c>
      <c r="J252" s="3">
        <v>210.89</v>
      </c>
    </row>
    <row r="253" spans="1:10" x14ac:dyDescent="0.2">
      <c r="A253" t="s">
        <v>21</v>
      </c>
      <c r="B253" t="s">
        <v>41</v>
      </c>
      <c r="C253" t="s">
        <v>46</v>
      </c>
      <c r="D253" t="s">
        <v>50</v>
      </c>
      <c r="E253" t="s">
        <v>64</v>
      </c>
      <c r="F253" t="s">
        <v>71</v>
      </c>
      <c r="G253">
        <v>7</v>
      </c>
      <c r="H253">
        <v>400</v>
      </c>
      <c r="I253" s="3">
        <v>2800</v>
      </c>
      <c r="J253" s="3">
        <v>616.63</v>
      </c>
    </row>
    <row r="254" spans="1:10" x14ac:dyDescent="0.2">
      <c r="A254" t="s">
        <v>31</v>
      </c>
      <c r="B254" t="s">
        <v>42</v>
      </c>
      <c r="C254" t="s">
        <v>47</v>
      </c>
      <c r="D254" t="s">
        <v>51</v>
      </c>
      <c r="E254" t="s">
        <v>61</v>
      </c>
      <c r="F254" t="s">
        <v>70</v>
      </c>
      <c r="G254">
        <v>9</v>
      </c>
      <c r="H254">
        <v>150</v>
      </c>
      <c r="I254" s="3">
        <v>1350</v>
      </c>
      <c r="J254" s="3">
        <v>158.69999999999999</v>
      </c>
    </row>
    <row r="255" spans="1:10" x14ac:dyDescent="0.2">
      <c r="A255" t="s">
        <v>23</v>
      </c>
      <c r="B255" t="s">
        <v>44</v>
      </c>
      <c r="C255" t="s">
        <v>46</v>
      </c>
      <c r="D255" t="s">
        <v>52</v>
      </c>
      <c r="E255" t="s">
        <v>58</v>
      </c>
      <c r="F255" t="s">
        <v>67</v>
      </c>
      <c r="G255">
        <v>5</v>
      </c>
      <c r="H255">
        <v>350</v>
      </c>
      <c r="I255" s="3">
        <v>1750</v>
      </c>
      <c r="J255" s="3">
        <v>217.02</v>
      </c>
    </row>
    <row r="256" spans="1:10" x14ac:dyDescent="0.2">
      <c r="A256" t="s">
        <v>30</v>
      </c>
      <c r="B256" t="s">
        <v>41</v>
      </c>
      <c r="C256" t="s">
        <v>46</v>
      </c>
      <c r="D256" t="s">
        <v>50</v>
      </c>
      <c r="E256" t="s">
        <v>60</v>
      </c>
      <c r="F256" t="s">
        <v>69</v>
      </c>
      <c r="G256">
        <v>9</v>
      </c>
      <c r="H256">
        <v>80</v>
      </c>
      <c r="I256" s="3">
        <v>720</v>
      </c>
      <c r="J256" s="3">
        <v>101.23</v>
      </c>
    </row>
    <row r="257" spans="1:10" x14ac:dyDescent="0.2">
      <c r="A257" t="s">
        <v>19</v>
      </c>
      <c r="B257" t="s">
        <v>44</v>
      </c>
      <c r="C257" t="s">
        <v>46</v>
      </c>
      <c r="D257" t="s">
        <v>50</v>
      </c>
      <c r="E257" t="s">
        <v>63</v>
      </c>
      <c r="F257" t="s">
        <v>68</v>
      </c>
      <c r="G257">
        <v>3</v>
      </c>
      <c r="H257">
        <v>50</v>
      </c>
      <c r="I257" s="3">
        <v>150</v>
      </c>
      <c r="J257" s="3">
        <v>24.53</v>
      </c>
    </row>
    <row r="258" spans="1:10" x14ac:dyDescent="0.2">
      <c r="A258" t="s">
        <v>30</v>
      </c>
      <c r="B258" t="s">
        <v>43</v>
      </c>
      <c r="C258" t="s">
        <v>45</v>
      </c>
      <c r="D258" t="s">
        <v>53</v>
      </c>
      <c r="E258" t="s">
        <v>56</v>
      </c>
      <c r="F258" t="s">
        <v>66</v>
      </c>
      <c r="G258">
        <v>6</v>
      </c>
      <c r="H258">
        <v>700</v>
      </c>
      <c r="I258" s="3">
        <v>4200</v>
      </c>
      <c r="J258" s="3">
        <v>937.86</v>
      </c>
    </row>
    <row r="259" spans="1:10" x14ac:dyDescent="0.2">
      <c r="A259" t="s">
        <v>16</v>
      </c>
      <c r="B259" t="s">
        <v>42</v>
      </c>
      <c r="C259" t="s">
        <v>48</v>
      </c>
      <c r="D259" t="s">
        <v>54</v>
      </c>
      <c r="E259" t="s">
        <v>61</v>
      </c>
      <c r="F259" t="s">
        <v>70</v>
      </c>
      <c r="G259">
        <v>9</v>
      </c>
      <c r="H259">
        <v>150</v>
      </c>
      <c r="I259" s="3">
        <v>1350</v>
      </c>
      <c r="J259" s="3">
        <v>166.83</v>
      </c>
    </row>
    <row r="260" spans="1:10" x14ac:dyDescent="0.2">
      <c r="A260" t="s">
        <v>36</v>
      </c>
      <c r="B260" t="s">
        <v>42</v>
      </c>
      <c r="C260" t="s">
        <v>45</v>
      </c>
      <c r="D260" t="s">
        <v>51</v>
      </c>
      <c r="E260" t="s">
        <v>58</v>
      </c>
      <c r="F260" t="s">
        <v>67</v>
      </c>
      <c r="G260">
        <v>9</v>
      </c>
      <c r="H260">
        <v>350</v>
      </c>
      <c r="I260" s="3">
        <v>3150</v>
      </c>
      <c r="J260" s="3">
        <v>479.95</v>
      </c>
    </row>
    <row r="261" spans="1:10" x14ac:dyDescent="0.2">
      <c r="A261" t="s">
        <v>19</v>
      </c>
      <c r="B261" t="s">
        <v>41</v>
      </c>
      <c r="C261" t="s">
        <v>45</v>
      </c>
      <c r="D261" t="s">
        <v>51</v>
      </c>
      <c r="E261" t="s">
        <v>58</v>
      </c>
      <c r="F261" t="s">
        <v>67</v>
      </c>
      <c r="G261">
        <v>3</v>
      </c>
      <c r="H261">
        <v>350</v>
      </c>
      <c r="I261" s="3">
        <v>1050</v>
      </c>
      <c r="J261" s="3">
        <v>116.11</v>
      </c>
    </row>
    <row r="262" spans="1:10" x14ac:dyDescent="0.2">
      <c r="A262" t="s">
        <v>35</v>
      </c>
      <c r="B262" t="s">
        <v>41</v>
      </c>
      <c r="C262" t="s">
        <v>45</v>
      </c>
      <c r="D262" t="s">
        <v>52</v>
      </c>
      <c r="E262" t="s">
        <v>58</v>
      </c>
      <c r="F262" t="s">
        <v>67</v>
      </c>
      <c r="G262">
        <v>8</v>
      </c>
      <c r="H262">
        <v>350</v>
      </c>
      <c r="I262" s="3">
        <v>2800</v>
      </c>
      <c r="J262" s="3">
        <v>589.89</v>
      </c>
    </row>
    <row r="263" spans="1:10" x14ac:dyDescent="0.2">
      <c r="A263" t="s">
        <v>13</v>
      </c>
      <c r="B263" t="s">
        <v>44</v>
      </c>
      <c r="C263" t="s">
        <v>48</v>
      </c>
      <c r="D263" t="s">
        <v>51</v>
      </c>
      <c r="E263" t="s">
        <v>64</v>
      </c>
      <c r="F263" t="s">
        <v>71</v>
      </c>
      <c r="G263">
        <v>7</v>
      </c>
      <c r="H263">
        <v>400</v>
      </c>
      <c r="I263" s="3">
        <v>2800</v>
      </c>
      <c r="J263" s="3">
        <v>385.36</v>
      </c>
    </row>
    <row r="264" spans="1:10" x14ac:dyDescent="0.2">
      <c r="A264" t="s">
        <v>27</v>
      </c>
      <c r="B264" t="s">
        <v>41</v>
      </c>
      <c r="C264" t="s">
        <v>45</v>
      </c>
      <c r="D264" t="s">
        <v>52</v>
      </c>
      <c r="E264" t="s">
        <v>64</v>
      </c>
      <c r="F264" t="s">
        <v>71</v>
      </c>
      <c r="G264">
        <v>3</v>
      </c>
      <c r="H264">
        <v>400</v>
      </c>
      <c r="I264" s="3">
        <v>1200</v>
      </c>
      <c r="J264" s="3">
        <v>250.44</v>
      </c>
    </row>
    <row r="265" spans="1:10" x14ac:dyDescent="0.2">
      <c r="A265" t="s">
        <v>25</v>
      </c>
      <c r="B265" t="s">
        <v>41</v>
      </c>
      <c r="C265" t="s">
        <v>46</v>
      </c>
      <c r="D265" t="s">
        <v>54</v>
      </c>
      <c r="E265" t="s">
        <v>61</v>
      </c>
      <c r="F265" t="s">
        <v>70</v>
      </c>
      <c r="G265">
        <v>7</v>
      </c>
      <c r="H265">
        <v>150</v>
      </c>
      <c r="I265" s="3">
        <v>1050</v>
      </c>
      <c r="J265" s="3">
        <v>261.51</v>
      </c>
    </row>
    <row r="266" spans="1:10" x14ac:dyDescent="0.2">
      <c r="A266" t="s">
        <v>38</v>
      </c>
      <c r="B266" t="s">
        <v>43</v>
      </c>
      <c r="C266" t="s">
        <v>47</v>
      </c>
      <c r="D266" t="s">
        <v>53</v>
      </c>
      <c r="E266" t="s">
        <v>63</v>
      </c>
      <c r="F266" t="s">
        <v>68</v>
      </c>
      <c r="G266">
        <v>9</v>
      </c>
      <c r="H266">
        <v>50</v>
      </c>
      <c r="I266" s="3">
        <v>450</v>
      </c>
      <c r="J266" s="3">
        <v>100.74</v>
      </c>
    </row>
    <row r="267" spans="1:10" x14ac:dyDescent="0.2">
      <c r="A267" t="s">
        <v>39</v>
      </c>
      <c r="B267" t="s">
        <v>42</v>
      </c>
      <c r="C267" t="s">
        <v>46</v>
      </c>
      <c r="D267" t="s">
        <v>52</v>
      </c>
      <c r="E267" t="s">
        <v>64</v>
      </c>
      <c r="F267" t="s">
        <v>71</v>
      </c>
      <c r="G267">
        <v>1</v>
      </c>
      <c r="H267">
        <v>400</v>
      </c>
      <c r="I267" s="3">
        <v>400</v>
      </c>
      <c r="J267" s="3">
        <v>63.8</v>
      </c>
    </row>
    <row r="268" spans="1:10" x14ac:dyDescent="0.2">
      <c r="A268" t="s">
        <v>25</v>
      </c>
      <c r="B268" t="s">
        <v>42</v>
      </c>
      <c r="C268" t="s">
        <v>49</v>
      </c>
      <c r="D268" t="s">
        <v>51</v>
      </c>
      <c r="E268" t="s">
        <v>59</v>
      </c>
      <c r="F268" t="s">
        <v>68</v>
      </c>
      <c r="G268">
        <v>6</v>
      </c>
      <c r="H268">
        <v>120</v>
      </c>
      <c r="I268" s="3">
        <v>720</v>
      </c>
      <c r="J268" s="3">
        <v>86.7</v>
      </c>
    </row>
    <row r="269" spans="1:10" x14ac:dyDescent="0.2">
      <c r="A269" t="s">
        <v>12</v>
      </c>
      <c r="B269" t="s">
        <v>44</v>
      </c>
      <c r="C269" t="s">
        <v>47</v>
      </c>
      <c r="D269" t="s">
        <v>54</v>
      </c>
      <c r="E269" t="s">
        <v>62</v>
      </c>
      <c r="F269" t="s">
        <v>65</v>
      </c>
      <c r="G269">
        <v>10</v>
      </c>
      <c r="H269">
        <v>900</v>
      </c>
      <c r="I269" s="3">
        <v>9000</v>
      </c>
      <c r="J269" s="3">
        <v>1149.3599999999999</v>
      </c>
    </row>
    <row r="270" spans="1:10" x14ac:dyDescent="0.2">
      <c r="A270" t="s">
        <v>23</v>
      </c>
      <c r="B270" t="s">
        <v>41</v>
      </c>
      <c r="C270" t="s">
        <v>49</v>
      </c>
      <c r="D270" t="s">
        <v>54</v>
      </c>
      <c r="E270" t="s">
        <v>57</v>
      </c>
      <c r="F270" t="s">
        <v>67</v>
      </c>
      <c r="G270">
        <v>9</v>
      </c>
      <c r="H270">
        <v>550</v>
      </c>
      <c r="I270" s="3">
        <v>4950</v>
      </c>
      <c r="J270" s="3">
        <v>648.15</v>
      </c>
    </row>
    <row r="271" spans="1:10" x14ac:dyDescent="0.2">
      <c r="A271" t="s">
        <v>37</v>
      </c>
      <c r="B271" t="s">
        <v>44</v>
      </c>
      <c r="C271" t="s">
        <v>47</v>
      </c>
      <c r="D271" t="s">
        <v>50</v>
      </c>
      <c r="E271" t="s">
        <v>57</v>
      </c>
      <c r="F271" t="s">
        <v>67</v>
      </c>
      <c r="G271">
        <v>2</v>
      </c>
      <c r="H271">
        <v>550</v>
      </c>
      <c r="I271" s="3">
        <v>1100</v>
      </c>
      <c r="J271" s="3">
        <v>177.21</v>
      </c>
    </row>
    <row r="272" spans="1:10" x14ac:dyDescent="0.2">
      <c r="A272" t="s">
        <v>37</v>
      </c>
      <c r="B272" t="s">
        <v>42</v>
      </c>
      <c r="C272" t="s">
        <v>46</v>
      </c>
      <c r="D272" t="s">
        <v>50</v>
      </c>
      <c r="E272" t="s">
        <v>62</v>
      </c>
      <c r="F272" t="s">
        <v>65</v>
      </c>
      <c r="G272">
        <v>5</v>
      </c>
      <c r="H272">
        <v>900</v>
      </c>
      <c r="I272" s="3">
        <v>4500</v>
      </c>
      <c r="J272" s="3">
        <v>477.16</v>
      </c>
    </row>
    <row r="273" spans="1:10" x14ac:dyDescent="0.2">
      <c r="A273" t="s">
        <v>29</v>
      </c>
      <c r="B273" t="s">
        <v>44</v>
      </c>
      <c r="C273" t="s">
        <v>45</v>
      </c>
      <c r="D273" t="s">
        <v>54</v>
      </c>
      <c r="E273" t="s">
        <v>56</v>
      </c>
      <c r="F273" t="s">
        <v>66</v>
      </c>
      <c r="G273">
        <v>1</v>
      </c>
      <c r="H273">
        <v>700</v>
      </c>
      <c r="I273" s="3">
        <v>700</v>
      </c>
      <c r="J273" s="3">
        <v>171.47</v>
      </c>
    </row>
    <row r="274" spans="1:10" x14ac:dyDescent="0.2">
      <c r="A274" t="s">
        <v>30</v>
      </c>
      <c r="B274" t="s">
        <v>44</v>
      </c>
      <c r="C274" t="s">
        <v>47</v>
      </c>
      <c r="D274" t="s">
        <v>54</v>
      </c>
      <c r="E274" t="s">
        <v>62</v>
      </c>
      <c r="F274" t="s">
        <v>65</v>
      </c>
      <c r="G274">
        <v>8</v>
      </c>
      <c r="H274">
        <v>900</v>
      </c>
      <c r="I274" s="3">
        <v>7200</v>
      </c>
      <c r="J274" s="3">
        <v>1246.03</v>
      </c>
    </row>
    <row r="275" spans="1:10" x14ac:dyDescent="0.2">
      <c r="A275" t="s">
        <v>13</v>
      </c>
      <c r="B275" t="s">
        <v>44</v>
      </c>
      <c r="C275" t="s">
        <v>46</v>
      </c>
      <c r="D275" t="s">
        <v>54</v>
      </c>
      <c r="E275" t="s">
        <v>61</v>
      </c>
      <c r="F275" t="s">
        <v>70</v>
      </c>
      <c r="G275">
        <v>2</v>
      </c>
      <c r="H275">
        <v>150</v>
      </c>
      <c r="I275" s="3">
        <v>300</v>
      </c>
      <c r="J275" s="3">
        <v>72.260000000000005</v>
      </c>
    </row>
    <row r="276" spans="1:10" x14ac:dyDescent="0.2">
      <c r="A276" t="s">
        <v>16</v>
      </c>
      <c r="B276" t="s">
        <v>41</v>
      </c>
      <c r="C276" t="s">
        <v>48</v>
      </c>
      <c r="D276" t="s">
        <v>54</v>
      </c>
      <c r="E276" t="s">
        <v>55</v>
      </c>
      <c r="F276" t="s">
        <v>65</v>
      </c>
      <c r="G276">
        <v>3</v>
      </c>
      <c r="H276">
        <v>250</v>
      </c>
      <c r="I276" s="3">
        <v>750</v>
      </c>
      <c r="J276" s="3">
        <v>105.11</v>
      </c>
    </row>
    <row r="277" spans="1:10" x14ac:dyDescent="0.2">
      <c r="A277" t="s">
        <v>40</v>
      </c>
      <c r="B277" t="s">
        <v>44</v>
      </c>
      <c r="C277" t="s">
        <v>47</v>
      </c>
      <c r="D277" t="s">
        <v>53</v>
      </c>
      <c r="E277" t="s">
        <v>62</v>
      </c>
      <c r="F277" t="s">
        <v>65</v>
      </c>
      <c r="G277">
        <v>6</v>
      </c>
      <c r="H277">
        <v>900</v>
      </c>
      <c r="I277" s="3">
        <v>5400</v>
      </c>
      <c r="J277" s="3">
        <v>913.42</v>
      </c>
    </row>
    <row r="278" spans="1:10" x14ac:dyDescent="0.2">
      <c r="A278" t="s">
        <v>10</v>
      </c>
      <c r="B278" t="s">
        <v>42</v>
      </c>
      <c r="C278" t="s">
        <v>46</v>
      </c>
      <c r="D278" t="s">
        <v>50</v>
      </c>
      <c r="E278" t="s">
        <v>58</v>
      </c>
      <c r="F278" t="s">
        <v>67</v>
      </c>
      <c r="G278">
        <v>10</v>
      </c>
      <c r="H278">
        <v>350</v>
      </c>
      <c r="I278" s="3">
        <v>3500</v>
      </c>
      <c r="J278" s="3">
        <v>780.85</v>
      </c>
    </row>
    <row r="279" spans="1:10" x14ac:dyDescent="0.2">
      <c r="A279" t="s">
        <v>31</v>
      </c>
      <c r="B279" t="s">
        <v>44</v>
      </c>
      <c r="C279" t="s">
        <v>46</v>
      </c>
      <c r="D279" t="s">
        <v>53</v>
      </c>
      <c r="E279" t="s">
        <v>57</v>
      </c>
      <c r="F279" t="s">
        <v>67</v>
      </c>
      <c r="G279">
        <v>3</v>
      </c>
      <c r="H279">
        <v>550</v>
      </c>
      <c r="I279" s="3">
        <v>1650</v>
      </c>
      <c r="J279" s="3">
        <v>309.99</v>
      </c>
    </row>
    <row r="280" spans="1:10" x14ac:dyDescent="0.2">
      <c r="A280" t="s">
        <v>28</v>
      </c>
      <c r="B280" t="s">
        <v>42</v>
      </c>
      <c r="C280" t="s">
        <v>49</v>
      </c>
      <c r="D280" t="s">
        <v>51</v>
      </c>
      <c r="E280" t="s">
        <v>64</v>
      </c>
      <c r="F280" t="s">
        <v>71</v>
      </c>
      <c r="G280">
        <v>9</v>
      </c>
      <c r="H280">
        <v>400</v>
      </c>
      <c r="I280" s="3">
        <v>3600</v>
      </c>
      <c r="J280" s="3">
        <v>587.59</v>
      </c>
    </row>
    <row r="281" spans="1:10" x14ac:dyDescent="0.2">
      <c r="A281" t="s">
        <v>15</v>
      </c>
      <c r="B281" t="s">
        <v>41</v>
      </c>
      <c r="C281" t="s">
        <v>46</v>
      </c>
      <c r="D281" t="s">
        <v>51</v>
      </c>
      <c r="E281" t="s">
        <v>64</v>
      </c>
      <c r="F281" t="s">
        <v>71</v>
      </c>
      <c r="G281">
        <v>3</v>
      </c>
      <c r="H281">
        <v>400</v>
      </c>
      <c r="I281" s="3">
        <v>1200</v>
      </c>
      <c r="J281" s="3">
        <v>174.82</v>
      </c>
    </row>
    <row r="282" spans="1:10" x14ac:dyDescent="0.2">
      <c r="A282" t="s">
        <v>14</v>
      </c>
      <c r="B282" t="s">
        <v>41</v>
      </c>
      <c r="C282" t="s">
        <v>46</v>
      </c>
      <c r="D282" t="s">
        <v>51</v>
      </c>
      <c r="E282" t="s">
        <v>61</v>
      </c>
      <c r="F282" t="s">
        <v>70</v>
      </c>
      <c r="G282">
        <v>2</v>
      </c>
      <c r="H282">
        <v>150</v>
      </c>
      <c r="I282" s="3">
        <v>300</v>
      </c>
      <c r="J282" s="3">
        <v>43.16</v>
      </c>
    </row>
    <row r="283" spans="1:10" x14ac:dyDescent="0.2">
      <c r="A283" t="s">
        <v>32</v>
      </c>
      <c r="B283" t="s">
        <v>44</v>
      </c>
      <c r="C283" t="s">
        <v>46</v>
      </c>
      <c r="D283" t="s">
        <v>50</v>
      </c>
      <c r="E283" t="s">
        <v>58</v>
      </c>
      <c r="F283" t="s">
        <v>67</v>
      </c>
      <c r="G283">
        <v>9</v>
      </c>
      <c r="H283">
        <v>350</v>
      </c>
      <c r="I283" s="3">
        <v>3150</v>
      </c>
      <c r="J283" s="3">
        <v>667.11</v>
      </c>
    </row>
    <row r="284" spans="1:10" x14ac:dyDescent="0.2">
      <c r="A284" t="s">
        <v>28</v>
      </c>
      <c r="B284" t="s">
        <v>42</v>
      </c>
      <c r="C284" t="s">
        <v>45</v>
      </c>
      <c r="D284" t="s">
        <v>53</v>
      </c>
      <c r="E284" t="s">
        <v>60</v>
      </c>
      <c r="F284" t="s">
        <v>69</v>
      </c>
      <c r="G284">
        <v>1</v>
      </c>
      <c r="H284">
        <v>80</v>
      </c>
      <c r="I284" s="3">
        <v>80</v>
      </c>
      <c r="J284" s="3">
        <v>9.7100000000000009</v>
      </c>
    </row>
    <row r="285" spans="1:10" x14ac:dyDescent="0.2">
      <c r="A285" t="s">
        <v>22</v>
      </c>
      <c r="B285" t="s">
        <v>44</v>
      </c>
      <c r="C285" t="s">
        <v>49</v>
      </c>
      <c r="D285" t="s">
        <v>53</v>
      </c>
      <c r="E285" t="s">
        <v>60</v>
      </c>
      <c r="F285" t="s">
        <v>69</v>
      </c>
      <c r="G285">
        <v>5</v>
      </c>
      <c r="H285">
        <v>80</v>
      </c>
      <c r="I285" s="3">
        <v>400</v>
      </c>
      <c r="J285" s="3">
        <v>58.4</v>
      </c>
    </row>
    <row r="286" spans="1:10" x14ac:dyDescent="0.2">
      <c r="A286" t="s">
        <v>25</v>
      </c>
      <c r="B286" t="s">
        <v>44</v>
      </c>
      <c r="C286" t="s">
        <v>47</v>
      </c>
      <c r="D286" t="s">
        <v>53</v>
      </c>
      <c r="E286" t="s">
        <v>57</v>
      </c>
      <c r="F286" t="s">
        <v>67</v>
      </c>
      <c r="G286">
        <v>8</v>
      </c>
      <c r="H286">
        <v>550</v>
      </c>
      <c r="I286" s="3">
        <v>4400</v>
      </c>
      <c r="J286" s="3">
        <v>570.66999999999996</v>
      </c>
    </row>
    <row r="287" spans="1:10" x14ac:dyDescent="0.2">
      <c r="A287" t="s">
        <v>39</v>
      </c>
      <c r="B287" t="s">
        <v>43</v>
      </c>
      <c r="C287" t="s">
        <v>47</v>
      </c>
      <c r="D287" t="s">
        <v>51</v>
      </c>
      <c r="E287" t="s">
        <v>61</v>
      </c>
      <c r="F287" t="s">
        <v>70</v>
      </c>
      <c r="G287">
        <v>4</v>
      </c>
      <c r="H287">
        <v>150</v>
      </c>
      <c r="I287" s="3">
        <v>600</v>
      </c>
      <c r="J287" s="3">
        <v>127.7</v>
      </c>
    </row>
    <row r="288" spans="1:10" x14ac:dyDescent="0.2">
      <c r="A288" t="s">
        <v>20</v>
      </c>
      <c r="B288" t="s">
        <v>41</v>
      </c>
      <c r="C288" t="s">
        <v>45</v>
      </c>
      <c r="D288" t="s">
        <v>51</v>
      </c>
      <c r="E288" t="s">
        <v>58</v>
      </c>
      <c r="F288" t="s">
        <v>67</v>
      </c>
      <c r="G288">
        <v>4</v>
      </c>
      <c r="H288">
        <v>350</v>
      </c>
      <c r="I288" s="3">
        <v>1400</v>
      </c>
      <c r="J288" s="3">
        <v>347.41</v>
      </c>
    </row>
    <row r="289" spans="1:10" x14ac:dyDescent="0.2">
      <c r="A289" t="s">
        <v>30</v>
      </c>
      <c r="B289" t="s">
        <v>41</v>
      </c>
      <c r="C289" t="s">
        <v>45</v>
      </c>
      <c r="D289" t="s">
        <v>53</v>
      </c>
      <c r="E289" t="s">
        <v>64</v>
      </c>
      <c r="F289" t="s">
        <v>71</v>
      </c>
      <c r="G289">
        <v>10</v>
      </c>
      <c r="H289">
        <v>400</v>
      </c>
      <c r="I289" s="3">
        <v>4000</v>
      </c>
      <c r="J289" s="3">
        <v>888.41</v>
      </c>
    </row>
    <row r="290" spans="1:10" x14ac:dyDescent="0.2">
      <c r="A290" t="s">
        <v>22</v>
      </c>
      <c r="B290" t="s">
        <v>44</v>
      </c>
      <c r="C290" t="s">
        <v>48</v>
      </c>
      <c r="D290" t="s">
        <v>50</v>
      </c>
      <c r="E290" t="s">
        <v>63</v>
      </c>
      <c r="F290" t="s">
        <v>68</v>
      </c>
      <c r="G290">
        <v>10</v>
      </c>
      <c r="H290">
        <v>50</v>
      </c>
      <c r="I290" s="3">
        <v>500</v>
      </c>
      <c r="J290" s="3">
        <v>84.73</v>
      </c>
    </row>
    <row r="291" spans="1:10" x14ac:dyDescent="0.2">
      <c r="A291" t="s">
        <v>40</v>
      </c>
      <c r="B291" t="s">
        <v>44</v>
      </c>
      <c r="C291" t="s">
        <v>48</v>
      </c>
      <c r="D291" t="s">
        <v>52</v>
      </c>
      <c r="E291" t="s">
        <v>59</v>
      </c>
      <c r="F291" t="s">
        <v>68</v>
      </c>
      <c r="G291">
        <v>3</v>
      </c>
      <c r="H291">
        <v>120</v>
      </c>
      <c r="I291" s="3">
        <v>360</v>
      </c>
      <c r="J291" s="3">
        <v>61.18</v>
      </c>
    </row>
    <row r="292" spans="1:10" x14ac:dyDescent="0.2">
      <c r="A292" t="s">
        <v>23</v>
      </c>
      <c r="B292" t="s">
        <v>43</v>
      </c>
      <c r="C292" t="s">
        <v>47</v>
      </c>
      <c r="D292" t="s">
        <v>50</v>
      </c>
      <c r="E292" t="s">
        <v>55</v>
      </c>
      <c r="F292" t="s">
        <v>65</v>
      </c>
      <c r="G292">
        <v>6</v>
      </c>
      <c r="H292">
        <v>250</v>
      </c>
      <c r="I292" s="3">
        <v>1500</v>
      </c>
      <c r="J292" s="3">
        <v>317.23</v>
      </c>
    </row>
    <row r="293" spans="1:10" x14ac:dyDescent="0.2">
      <c r="A293" t="s">
        <v>34</v>
      </c>
      <c r="B293" t="s">
        <v>43</v>
      </c>
      <c r="C293" t="s">
        <v>47</v>
      </c>
      <c r="D293" t="s">
        <v>51</v>
      </c>
      <c r="E293" t="s">
        <v>62</v>
      </c>
      <c r="F293" t="s">
        <v>65</v>
      </c>
      <c r="G293">
        <v>8</v>
      </c>
      <c r="H293">
        <v>900</v>
      </c>
      <c r="I293" s="3">
        <v>7200</v>
      </c>
      <c r="J293" s="3">
        <v>1692.79</v>
      </c>
    </row>
    <row r="294" spans="1:10" x14ac:dyDescent="0.2">
      <c r="A294" t="s">
        <v>21</v>
      </c>
      <c r="B294" t="s">
        <v>43</v>
      </c>
      <c r="C294" t="s">
        <v>45</v>
      </c>
      <c r="D294" t="s">
        <v>51</v>
      </c>
      <c r="E294" t="s">
        <v>56</v>
      </c>
      <c r="F294" t="s">
        <v>66</v>
      </c>
      <c r="G294">
        <v>1</v>
      </c>
      <c r="H294">
        <v>700</v>
      </c>
      <c r="I294" s="3">
        <v>700</v>
      </c>
      <c r="J294" s="3">
        <v>86.94</v>
      </c>
    </row>
    <row r="295" spans="1:10" x14ac:dyDescent="0.2">
      <c r="A295" t="s">
        <v>33</v>
      </c>
      <c r="B295" t="s">
        <v>43</v>
      </c>
      <c r="C295" t="s">
        <v>45</v>
      </c>
      <c r="D295" t="s">
        <v>54</v>
      </c>
      <c r="E295" t="s">
        <v>55</v>
      </c>
      <c r="F295" t="s">
        <v>65</v>
      </c>
      <c r="G295">
        <v>8</v>
      </c>
      <c r="H295">
        <v>250</v>
      </c>
      <c r="I295" s="3">
        <v>2000</v>
      </c>
      <c r="J295" s="3">
        <v>466.13</v>
      </c>
    </row>
    <row r="296" spans="1:10" x14ac:dyDescent="0.2">
      <c r="A296" t="s">
        <v>12</v>
      </c>
      <c r="B296" t="s">
        <v>42</v>
      </c>
      <c r="C296" t="s">
        <v>46</v>
      </c>
      <c r="D296" t="s">
        <v>50</v>
      </c>
      <c r="E296" t="s">
        <v>63</v>
      </c>
      <c r="F296" t="s">
        <v>68</v>
      </c>
      <c r="G296">
        <v>9</v>
      </c>
      <c r="H296">
        <v>50</v>
      </c>
      <c r="I296" s="3">
        <v>450</v>
      </c>
      <c r="J296" s="3">
        <v>99.87</v>
      </c>
    </row>
    <row r="297" spans="1:10" x14ac:dyDescent="0.2">
      <c r="A297" t="s">
        <v>27</v>
      </c>
      <c r="B297" t="s">
        <v>41</v>
      </c>
      <c r="C297" t="s">
        <v>46</v>
      </c>
      <c r="D297" t="s">
        <v>50</v>
      </c>
      <c r="E297" t="s">
        <v>56</v>
      </c>
      <c r="F297" t="s">
        <v>66</v>
      </c>
      <c r="G297">
        <v>2</v>
      </c>
      <c r="H297">
        <v>700</v>
      </c>
      <c r="I297" s="3">
        <v>1400</v>
      </c>
      <c r="J297" s="3">
        <v>168.31</v>
      </c>
    </row>
    <row r="298" spans="1:10" x14ac:dyDescent="0.2">
      <c r="A298" t="s">
        <v>35</v>
      </c>
      <c r="B298" t="s">
        <v>42</v>
      </c>
      <c r="C298" t="s">
        <v>46</v>
      </c>
      <c r="D298" t="s">
        <v>51</v>
      </c>
      <c r="E298" t="s">
        <v>63</v>
      </c>
      <c r="F298" t="s">
        <v>68</v>
      </c>
      <c r="G298">
        <v>9</v>
      </c>
      <c r="H298">
        <v>50</v>
      </c>
      <c r="I298" s="3">
        <v>450</v>
      </c>
      <c r="J298" s="3">
        <v>112.4</v>
      </c>
    </row>
    <row r="299" spans="1:10" x14ac:dyDescent="0.2">
      <c r="A299" t="s">
        <v>33</v>
      </c>
      <c r="B299" t="s">
        <v>44</v>
      </c>
      <c r="C299" t="s">
        <v>45</v>
      </c>
      <c r="D299" t="s">
        <v>50</v>
      </c>
      <c r="E299" t="s">
        <v>61</v>
      </c>
      <c r="F299" t="s">
        <v>70</v>
      </c>
      <c r="G299">
        <v>4</v>
      </c>
      <c r="H299">
        <v>150</v>
      </c>
      <c r="I299" s="3">
        <v>600</v>
      </c>
      <c r="J299" s="3">
        <v>70.180000000000007</v>
      </c>
    </row>
    <row r="300" spans="1:10" x14ac:dyDescent="0.2">
      <c r="A300" t="s">
        <v>29</v>
      </c>
      <c r="B300" t="s">
        <v>43</v>
      </c>
      <c r="C300" t="s">
        <v>47</v>
      </c>
      <c r="D300" t="s">
        <v>51</v>
      </c>
      <c r="E300" t="s">
        <v>62</v>
      </c>
      <c r="F300" t="s">
        <v>65</v>
      </c>
      <c r="G300">
        <v>6</v>
      </c>
      <c r="H300">
        <v>900</v>
      </c>
      <c r="I300" s="3">
        <v>5400</v>
      </c>
      <c r="J300" s="3">
        <v>806.64</v>
      </c>
    </row>
    <row r="301" spans="1:10" x14ac:dyDescent="0.2">
      <c r="A301" t="s">
        <v>28</v>
      </c>
      <c r="B301" t="s">
        <v>42</v>
      </c>
      <c r="C301" t="s">
        <v>46</v>
      </c>
      <c r="D301" t="s">
        <v>51</v>
      </c>
      <c r="E301" t="s">
        <v>62</v>
      </c>
      <c r="F301" t="s">
        <v>65</v>
      </c>
      <c r="G301">
        <v>6</v>
      </c>
      <c r="H301">
        <v>900</v>
      </c>
      <c r="I301" s="3">
        <v>5400</v>
      </c>
      <c r="J301" s="3">
        <v>1158.28</v>
      </c>
    </row>
    <row r="302" spans="1:10" x14ac:dyDescent="0.2">
      <c r="A302" t="s">
        <v>25</v>
      </c>
      <c r="B302" t="s">
        <v>43</v>
      </c>
      <c r="C302" t="s">
        <v>45</v>
      </c>
      <c r="D302" t="s">
        <v>51</v>
      </c>
      <c r="E302" t="s">
        <v>58</v>
      </c>
      <c r="F302" t="s">
        <v>67</v>
      </c>
      <c r="G302">
        <v>5</v>
      </c>
      <c r="H302">
        <v>350</v>
      </c>
      <c r="I302" s="3">
        <v>1750</v>
      </c>
      <c r="J302" s="3">
        <v>185.59</v>
      </c>
    </row>
    <row r="303" spans="1:10" x14ac:dyDescent="0.2">
      <c r="A303" t="s">
        <v>33</v>
      </c>
      <c r="B303" t="s">
        <v>41</v>
      </c>
      <c r="C303" t="s">
        <v>48</v>
      </c>
      <c r="D303" t="s">
        <v>53</v>
      </c>
      <c r="E303" t="s">
        <v>55</v>
      </c>
      <c r="F303" t="s">
        <v>65</v>
      </c>
      <c r="G303">
        <v>7</v>
      </c>
      <c r="H303">
        <v>250</v>
      </c>
      <c r="I303" s="3">
        <v>1750</v>
      </c>
      <c r="J303" s="3">
        <v>260.97000000000003</v>
      </c>
    </row>
    <row r="304" spans="1:10" x14ac:dyDescent="0.2">
      <c r="A304" t="s">
        <v>31</v>
      </c>
      <c r="B304" t="s">
        <v>44</v>
      </c>
      <c r="C304" t="s">
        <v>46</v>
      </c>
      <c r="D304" t="s">
        <v>52</v>
      </c>
      <c r="E304" t="s">
        <v>59</v>
      </c>
      <c r="F304" t="s">
        <v>68</v>
      </c>
      <c r="G304">
        <v>4</v>
      </c>
      <c r="H304">
        <v>120</v>
      </c>
      <c r="I304" s="3">
        <v>480</v>
      </c>
      <c r="J304" s="3">
        <v>71.989999999999995</v>
      </c>
    </row>
    <row r="305" spans="1:10" x14ac:dyDescent="0.2">
      <c r="A305" t="s">
        <v>40</v>
      </c>
      <c r="B305" t="s">
        <v>42</v>
      </c>
      <c r="C305" t="s">
        <v>46</v>
      </c>
      <c r="D305" t="s">
        <v>50</v>
      </c>
      <c r="E305" t="s">
        <v>58</v>
      </c>
      <c r="F305" t="s">
        <v>67</v>
      </c>
      <c r="G305">
        <v>9</v>
      </c>
      <c r="H305">
        <v>350</v>
      </c>
      <c r="I305" s="3">
        <v>3150</v>
      </c>
      <c r="J305" s="3">
        <v>677.48</v>
      </c>
    </row>
    <row r="306" spans="1:10" x14ac:dyDescent="0.2">
      <c r="A306" t="s">
        <v>15</v>
      </c>
      <c r="B306" t="s">
        <v>42</v>
      </c>
      <c r="C306" t="s">
        <v>49</v>
      </c>
      <c r="D306" t="s">
        <v>54</v>
      </c>
      <c r="E306" t="s">
        <v>59</v>
      </c>
      <c r="F306" t="s">
        <v>68</v>
      </c>
      <c r="G306">
        <v>9</v>
      </c>
      <c r="H306">
        <v>120</v>
      </c>
      <c r="I306" s="3">
        <v>1080</v>
      </c>
      <c r="J306" s="3">
        <v>172.47</v>
      </c>
    </row>
    <row r="307" spans="1:10" x14ac:dyDescent="0.2">
      <c r="A307" t="s">
        <v>27</v>
      </c>
      <c r="B307" t="s">
        <v>41</v>
      </c>
      <c r="C307" t="s">
        <v>47</v>
      </c>
      <c r="D307" t="s">
        <v>54</v>
      </c>
      <c r="E307" t="s">
        <v>63</v>
      </c>
      <c r="F307" t="s">
        <v>68</v>
      </c>
      <c r="G307">
        <v>6</v>
      </c>
      <c r="H307">
        <v>50</v>
      </c>
      <c r="I307" s="3">
        <v>300</v>
      </c>
      <c r="J307" s="3">
        <v>52.83</v>
      </c>
    </row>
    <row r="308" spans="1:10" x14ac:dyDescent="0.2">
      <c r="A308" t="s">
        <v>20</v>
      </c>
      <c r="B308" t="s">
        <v>44</v>
      </c>
      <c r="C308" t="s">
        <v>46</v>
      </c>
      <c r="D308" t="s">
        <v>52</v>
      </c>
      <c r="E308" t="s">
        <v>59</v>
      </c>
      <c r="F308" t="s">
        <v>68</v>
      </c>
      <c r="G308">
        <v>10</v>
      </c>
      <c r="H308">
        <v>120</v>
      </c>
      <c r="I308" s="3">
        <v>1200</v>
      </c>
      <c r="J308" s="3">
        <v>228.29</v>
      </c>
    </row>
    <row r="309" spans="1:10" x14ac:dyDescent="0.2">
      <c r="A309" t="s">
        <v>39</v>
      </c>
      <c r="B309" t="s">
        <v>42</v>
      </c>
      <c r="C309" t="s">
        <v>47</v>
      </c>
      <c r="D309" t="s">
        <v>53</v>
      </c>
      <c r="E309" t="s">
        <v>61</v>
      </c>
      <c r="F309" t="s">
        <v>70</v>
      </c>
      <c r="G309">
        <v>9</v>
      </c>
      <c r="H309">
        <v>150</v>
      </c>
      <c r="I309" s="3">
        <v>1350</v>
      </c>
      <c r="J309" s="3">
        <v>265.72000000000003</v>
      </c>
    </row>
    <row r="310" spans="1:10" x14ac:dyDescent="0.2">
      <c r="A310" t="s">
        <v>31</v>
      </c>
      <c r="B310" t="s">
        <v>44</v>
      </c>
      <c r="C310" t="s">
        <v>48</v>
      </c>
      <c r="D310" t="s">
        <v>54</v>
      </c>
      <c r="E310" t="s">
        <v>59</v>
      </c>
      <c r="F310" t="s">
        <v>68</v>
      </c>
      <c r="G310">
        <v>2</v>
      </c>
      <c r="H310">
        <v>120</v>
      </c>
      <c r="I310" s="3">
        <v>240</v>
      </c>
      <c r="J310" s="3">
        <v>56.69</v>
      </c>
    </row>
    <row r="311" spans="1:10" x14ac:dyDescent="0.2">
      <c r="A311" t="s">
        <v>17</v>
      </c>
      <c r="B311" t="s">
        <v>41</v>
      </c>
      <c r="C311" t="s">
        <v>47</v>
      </c>
      <c r="D311" t="s">
        <v>51</v>
      </c>
      <c r="E311" t="s">
        <v>55</v>
      </c>
      <c r="F311" t="s">
        <v>65</v>
      </c>
      <c r="G311">
        <v>4</v>
      </c>
      <c r="H311">
        <v>250</v>
      </c>
      <c r="I311" s="3">
        <v>1000</v>
      </c>
      <c r="J311" s="3">
        <v>126.93</v>
      </c>
    </row>
    <row r="312" spans="1:10" x14ac:dyDescent="0.2">
      <c r="A312" t="s">
        <v>12</v>
      </c>
      <c r="B312" t="s">
        <v>43</v>
      </c>
      <c r="C312" t="s">
        <v>45</v>
      </c>
      <c r="D312" t="s">
        <v>51</v>
      </c>
      <c r="E312" t="s">
        <v>55</v>
      </c>
      <c r="F312" t="s">
        <v>65</v>
      </c>
      <c r="G312">
        <v>9</v>
      </c>
      <c r="H312">
        <v>250</v>
      </c>
      <c r="I312" s="3">
        <v>2250</v>
      </c>
      <c r="J312" s="3">
        <v>448.58</v>
      </c>
    </row>
    <row r="313" spans="1:10" x14ac:dyDescent="0.2">
      <c r="A313" t="s">
        <v>16</v>
      </c>
      <c r="B313" t="s">
        <v>41</v>
      </c>
      <c r="C313" t="s">
        <v>45</v>
      </c>
      <c r="D313" t="s">
        <v>50</v>
      </c>
      <c r="E313" t="s">
        <v>59</v>
      </c>
      <c r="F313" t="s">
        <v>68</v>
      </c>
      <c r="G313">
        <v>7</v>
      </c>
      <c r="H313">
        <v>120</v>
      </c>
      <c r="I313" s="3">
        <v>840</v>
      </c>
      <c r="J313" s="3">
        <v>135.87</v>
      </c>
    </row>
    <row r="314" spans="1:10" x14ac:dyDescent="0.2">
      <c r="A314" t="s">
        <v>26</v>
      </c>
      <c r="B314" t="s">
        <v>41</v>
      </c>
      <c r="C314" t="s">
        <v>49</v>
      </c>
      <c r="D314" t="s">
        <v>51</v>
      </c>
      <c r="E314" t="s">
        <v>58</v>
      </c>
      <c r="F314" t="s">
        <v>67</v>
      </c>
      <c r="G314">
        <v>6</v>
      </c>
      <c r="H314">
        <v>350</v>
      </c>
      <c r="I314" s="3">
        <v>2100</v>
      </c>
      <c r="J314" s="3">
        <v>380.39</v>
      </c>
    </row>
    <row r="315" spans="1:10" x14ac:dyDescent="0.2">
      <c r="A315" t="s">
        <v>32</v>
      </c>
      <c r="B315" t="s">
        <v>41</v>
      </c>
      <c r="C315" t="s">
        <v>48</v>
      </c>
      <c r="D315" t="s">
        <v>50</v>
      </c>
      <c r="E315" t="s">
        <v>59</v>
      </c>
      <c r="F315" t="s">
        <v>68</v>
      </c>
      <c r="G315">
        <v>3</v>
      </c>
      <c r="H315">
        <v>120</v>
      </c>
      <c r="I315" s="3">
        <v>360</v>
      </c>
      <c r="J315" s="3">
        <v>86.07</v>
      </c>
    </row>
    <row r="316" spans="1:10" x14ac:dyDescent="0.2">
      <c r="A316" t="s">
        <v>24</v>
      </c>
      <c r="B316" t="s">
        <v>42</v>
      </c>
      <c r="C316" t="s">
        <v>48</v>
      </c>
      <c r="D316" t="s">
        <v>53</v>
      </c>
      <c r="E316" t="s">
        <v>56</v>
      </c>
      <c r="F316" t="s">
        <v>66</v>
      </c>
      <c r="G316">
        <v>2</v>
      </c>
      <c r="H316">
        <v>700</v>
      </c>
      <c r="I316" s="3">
        <v>1400</v>
      </c>
      <c r="J316" s="3">
        <v>239.86</v>
      </c>
    </row>
    <row r="317" spans="1:10" x14ac:dyDescent="0.2">
      <c r="A317" t="s">
        <v>28</v>
      </c>
      <c r="B317" t="s">
        <v>43</v>
      </c>
      <c r="C317" t="s">
        <v>48</v>
      </c>
      <c r="D317" t="s">
        <v>54</v>
      </c>
      <c r="E317" t="s">
        <v>64</v>
      </c>
      <c r="F317" t="s">
        <v>71</v>
      </c>
      <c r="G317">
        <v>6</v>
      </c>
      <c r="H317">
        <v>400</v>
      </c>
      <c r="I317" s="3">
        <v>2400</v>
      </c>
      <c r="J317" s="3">
        <v>368.27</v>
      </c>
    </row>
    <row r="318" spans="1:10" x14ac:dyDescent="0.2">
      <c r="A318" t="s">
        <v>32</v>
      </c>
      <c r="B318" t="s">
        <v>44</v>
      </c>
      <c r="C318" t="s">
        <v>45</v>
      </c>
      <c r="D318" t="s">
        <v>50</v>
      </c>
      <c r="E318" t="s">
        <v>55</v>
      </c>
      <c r="F318" t="s">
        <v>65</v>
      </c>
      <c r="G318">
        <v>2</v>
      </c>
      <c r="H318">
        <v>250</v>
      </c>
      <c r="I318" s="3">
        <v>500</v>
      </c>
      <c r="J318" s="3">
        <v>117.74</v>
      </c>
    </row>
    <row r="319" spans="1:10" x14ac:dyDescent="0.2">
      <c r="A319" t="s">
        <v>37</v>
      </c>
      <c r="B319" t="s">
        <v>42</v>
      </c>
      <c r="C319" t="s">
        <v>49</v>
      </c>
      <c r="D319" t="s">
        <v>50</v>
      </c>
      <c r="E319" t="s">
        <v>63</v>
      </c>
      <c r="F319" t="s">
        <v>68</v>
      </c>
      <c r="G319">
        <v>9</v>
      </c>
      <c r="H319">
        <v>50</v>
      </c>
      <c r="I319" s="3">
        <v>450</v>
      </c>
      <c r="J319" s="3">
        <v>105.2</v>
      </c>
    </row>
    <row r="320" spans="1:10" x14ac:dyDescent="0.2">
      <c r="A320" t="s">
        <v>30</v>
      </c>
      <c r="B320" t="s">
        <v>42</v>
      </c>
      <c r="C320" t="s">
        <v>47</v>
      </c>
      <c r="D320" t="s">
        <v>51</v>
      </c>
      <c r="E320" t="s">
        <v>60</v>
      </c>
      <c r="F320" t="s">
        <v>69</v>
      </c>
      <c r="G320">
        <v>5</v>
      </c>
      <c r="H320">
        <v>80</v>
      </c>
      <c r="I320" s="3">
        <v>400</v>
      </c>
      <c r="J320" s="3">
        <v>68.91</v>
      </c>
    </row>
    <row r="321" spans="1:10" x14ac:dyDescent="0.2">
      <c r="A321" t="s">
        <v>22</v>
      </c>
      <c r="B321" t="s">
        <v>42</v>
      </c>
      <c r="C321" t="s">
        <v>47</v>
      </c>
      <c r="D321" t="s">
        <v>51</v>
      </c>
      <c r="E321" t="s">
        <v>58</v>
      </c>
      <c r="F321" t="s">
        <v>67</v>
      </c>
      <c r="G321">
        <v>4</v>
      </c>
      <c r="H321">
        <v>350</v>
      </c>
      <c r="I321" s="3">
        <v>1400</v>
      </c>
      <c r="J321" s="3">
        <v>142.63999999999999</v>
      </c>
    </row>
    <row r="322" spans="1:10" x14ac:dyDescent="0.2">
      <c r="A322" t="s">
        <v>24</v>
      </c>
      <c r="B322" t="s">
        <v>41</v>
      </c>
      <c r="C322" t="s">
        <v>45</v>
      </c>
      <c r="D322" t="s">
        <v>54</v>
      </c>
      <c r="E322" t="s">
        <v>60</v>
      </c>
      <c r="F322" t="s">
        <v>69</v>
      </c>
      <c r="G322">
        <v>1</v>
      </c>
      <c r="H322">
        <v>80</v>
      </c>
      <c r="I322" s="3">
        <v>80</v>
      </c>
      <c r="J322" s="3">
        <v>15.38</v>
      </c>
    </row>
    <row r="323" spans="1:10" x14ac:dyDescent="0.2">
      <c r="A323" t="s">
        <v>10</v>
      </c>
      <c r="B323" t="s">
        <v>42</v>
      </c>
      <c r="C323" t="s">
        <v>46</v>
      </c>
      <c r="D323" t="s">
        <v>53</v>
      </c>
      <c r="E323" t="s">
        <v>55</v>
      </c>
      <c r="F323" t="s">
        <v>65</v>
      </c>
      <c r="G323">
        <v>3</v>
      </c>
      <c r="H323">
        <v>250</v>
      </c>
      <c r="I323" s="3">
        <v>750</v>
      </c>
      <c r="J323" s="3">
        <v>137.16999999999999</v>
      </c>
    </row>
    <row r="324" spans="1:10" x14ac:dyDescent="0.2">
      <c r="A324" t="s">
        <v>36</v>
      </c>
      <c r="B324" t="s">
        <v>44</v>
      </c>
      <c r="C324" t="s">
        <v>45</v>
      </c>
      <c r="D324" t="s">
        <v>54</v>
      </c>
      <c r="E324" t="s">
        <v>57</v>
      </c>
      <c r="F324" t="s">
        <v>67</v>
      </c>
      <c r="G324">
        <v>7</v>
      </c>
      <c r="H324">
        <v>550</v>
      </c>
      <c r="I324" s="3">
        <v>3850</v>
      </c>
      <c r="J324" s="3">
        <v>919.25</v>
      </c>
    </row>
    <row r="325" spans="1:10" x14ac:dyDescent="0.2">
      <c r="A325" t="s">
        <v>31</v>
      </c>
      <c r="B325" t="s">
        <v>41</v>
      </c>
      <c r="C325" t="s">
        <v>45</v>
      </c>
      <c r="D325" t="s">
        <v>51</v>
      </c>
      <c r="E325" t="s">
        <v>62</v>
      </c>
      <c r="F325" t="s">
        <v>65</v>
      </c>
      <c r="G325">
        <v>5</v>
      </c>
      <c r="H325">
        <v>900</v>
      </c>
      <c r="I325" s="3">
        <v>4500</v>
      </c>
      <c r="J325" s="3">
        <v>585.07000000000005</v>
      </c>
    </row>
    <row r="326" spans="1:10" x14ac:dyDescent="0.2">
      <c r="A326" t="s">
        <v>40</v>
      </c>
      <c r="B326" t="s">
        <v>44</v>
      </c>
      <c r="C326" t="s">
        <v>46</v>
      </c>
      <c r="D326" t="s">
        <v>52</v>
      </c>
      <c r="E326" t="s">
        <v>56</v>
      </c>
      <c r="F326" t="s">
        <v>66</v>
      </c>
      <c r="G326">
        <v>9</v>
      </c>
      <c r="H326">
        <v>700</v>
      </c>
      <c r="I326" s="3">
        <v>6300</v>
      </c>
      <c r="J326" s="3">
        <v>1190.81</v>
      </c>
    </row>
    <row r="327" spans="1:10" x14ac:dyDescent="0.2">
      <c r="A327" t="s">
        <v>38</v>
      </c>
      <c r="B327" t="s">
        <v>43</v>
      </c>
      <c r="C327" t="s">
        <v>47</v>
      </c>
      <c r="D327" t="s">
        <v>50</v>
      </c>
      <c r="E327" t="s">
        <v>64</v>
      </c>
      <c r="F327" t="s">
        <v>71</v>
      </c>
      <c r="G327">
        <v>7</v>
      </c>
      <c r="H327">
        <v>400</v>
      </c>
      <c r="I327" s="3">
        <v>2800</v>
      </c>
      <c r="J327" s="3">
        <v>296.27999999999997</v>
      </c>
    </row>
    <row r="328" spans="1:10" x14ac:dyDescent="0.2">
      <c r="A328" t="s">
        <v>25</v>
      </c>
      <c r="B328" t="s">
        <v>43</v>
      </c>
      <c r="C328" t="s">
        <v>47</v>
      </c>
      <c r="D328" t="s">
        <v>54</v>
      </c>
      <c r="E328" t="s">
        <v>58</v>
      </c>
      <c r="F328" t="s">
        <v>67</v>
      </c>
      <c r="G328">
        <v>9</v>
      </c>
      <c r="H328">
        <v>350</v>
      </c>
      <c r="I328" s="3">
        <v>3150</v>
      </c>
      <c r="J328" s="3">
        <v>423.37</v>
      </c>
    </row>
    <row r="329" spans="1:10" x14ac:dyDescent="0.2">
      <c r="A329" t="s">
        <v>40</v>
      </c>
      <c r="B329" t="s">
        <v>42</v>
      </c>
      <c r="C329" t="s">
        <v>48</v>
      </c>
      <c r="D329" t="s">
        <v>52</v>
      </c>
      <c r="E329" t="s">
        <v>60</v>
      </c>
      <c r="F329" t="s">
        <v>69</v>
      </c>
      <c r="G329">
        <v>10</v>
      </c>
      <c r="H329">
        <v>80</v>
      </c>
      <c r="I329" s="3">
        <v>800</v>
      </c>
      <c r="J329" s="3">
        <v>112.19</v>
      </c>
    </row>
    <row r="330" spans="1:10" x14ac:dyDescent="0.2">
      <c r="A330" t="s">
        <v>19</v>
      </c>
      <c r="B330" t="s">
        <v>41</v>
      </c>
      <c r="C330" t="s">
        <v>46</v>
      </c>
      <c r="D330" t="s">
        <v>51</v>
      </c>
      <c r="E330" t="s">
        <v>55</v>
      </c>
      <c r="F330" t="s">
        <v>65</v>
      </c>
      <c r="G330">
        <v>1</v>
      </c>
      <c r="H330">
        <v>250</v>
      </c>
      <c r="I330" s="3">
        <v>250</v>
      </c>
      <c r="J330" s="3">
        <v>36.78</v>
      </c>
    </row>
    <row r="331" spans="1:10" x14ac:dyDescent="0.2">
      <c r="A331" t="s">
        <v>24</v>
      </c>
      <c r="B331" t="s">
        <v>43</v>
      </c>
      <c r="C331" t="s">
        <v>49</v>
      </c>
      <c r="D331" t="s">
        <v>53</v>
      </c>
      <c r="E331" t="s">
        <v>62</v>
      </c>
      <c r="F331" t="s">
        <v>65</v>
      </c>
      <c r="G331">
        <v>10</v>
      </c>
      <c r="H331">
        <v>900</v>
      </c>
      <c r="I331" s="3">
        <v>9000</v>
      </c>
      <c r="J331" s="3">
        <v>2160.87</v>
      </c>
    </row>
    <row r="332" spans="1:10" x14ac:dyDescent="0.2">
      <c r="A332" t="s">
        <v>12</v>
      </c>
      <c r="B332" t="s">
        <v>43</v>
      </c>
      <c r="C332" t="s">
        <v>48</v>
      </c>
      <c r="D332" t="s">
        <v>54</v>
      </c>
      <c r="E332" t="s">
        <v>62</v>
      </c>
      <c r="F332" t="s">
        <v>65</v>
      </c>
      <c r="G332">
        <v>4</v>
      </c>
      <c r="H332">
        <v>900</v>
      </c>
      <c r="I332" s="3">
        <v>3600</v>
      </c>
      <c r="J332" s="3">
        <v>696.26</v>
      </c>
    </row>
    <row r="333" spans="1:10" x14ac:dyDescent="0.2">
      <c r="A333" t="s">
        <v>39</v>
      </c>
      <c r="B333" t="s">
        <v>41</v>
      </c>
      <c r="C333" t="s">
        <v>45</v>
      </c>
      <c r="D333" t="s">
        <v>50</v>
      </c>
      <c r="E333" t="s">
        <v>63</v>
      </c>
      <c r="F333" t="s">
        <v>68</v>
      </c>
      <c r="G333">
        <v>4</v>
      </c>
      <c r="H333">
        <v>50</v>
      </c>
      <c r="I333" s="3">
        <v>200</v>
      </c>
      <c r="J333" s="3">
        <v>21.6</v>
      </c>
    </row>
    <row r="334" spans="1:10" x14ac:dyDescent="0.2">
      <c r="A334" t="s">
        <v>35</v>
      </c>
      <c r="B334" t="s">
        <v>42</v>
      </c>
      <c r="C334" t="s">
        <v>45</v>
      </c>
      <c r="D334" t="s">
        <v>52</v>
      </c>
      <c r="E334" t="s">
        <v>63</v>
      </c>
      <c r="F334" t="s">
        <v>68</v>
      </c>
      <c r="G334">
        <v>1</v>
      </c>
      <c r="H334">
        <v>50</v>
      </c>
      <c r="I334" s="3">
        <v>50</v>
      </c>
      <c r="J334" s="3">
        <v>11.53</v>
      </c>
    </row>
    <row r="335" spans="1:10" x14ac:dyDescent="0.2">
      <c r="A335" t="s">
        <v>15</v>
      </c>
      <c r="B335" t="s">
        <v>42</v>
      </c>
      <c r="C335" t="s">
        <v>48</v>
      </c>
      <c r="D335" t="s">
        <v>50</v>
      </c>
      <c r="E335" t="s">
        <v>62</v>
      </c>
      <c r="F335" t="s">
        <v>65</v>
      </c>
      <c r="G335">
        <v>8</v>
      </c>
      <c r="H335">
        <v>900</v>
      </c>
      <c r="I335" s="3">
        <v>7200</v>
      </c>
      <c r="J335" s="3">
        <v>1724.42</v>
      </c>
    </row>
    <row r="336" spans="1:10" x14ac:dyDescent="0.2">
      <c r="A336" t="s">
        <v>27</v>
      </c>
      <c r="B336" t="s">
        <v>44</v>
      </c>
      <c r="C336" t="s">
        <v>46</v>
      </c>
      <c r="D336" t="s">
        <v>52</v>
      </c>
      <c r="E336" t="s">
        <v>56</v>
      </c>
      <c r="F336" t="s">
        <v>66</v>
      </c>
      <c r="G336">
        <v>10</v>
      </c>
      <c r="H336">
        <v>700</v>
      </c>
      <c r="I336" s="3">
        <v>7000</v>
      </c>
      <c r="J336" s="3">
        <v>1417.86</v>
      </c>
    </row>
    <row r="337" spans="1:10" x14ac:dyDescent="0.2">
      <c r="A337" t="s">
        <v>36</v>
      </c>
      <c r="B337" t="s">
        <v>42</v>
      </c>
      <c r="C337" t="s">
        <v>47</v>
      </c>
      <c r="D337" t="s">
        <v>52</v>
      </c>
      <c r="E337" t="s">
        <v>58</v>
      </c>
      <c r="F337" t="s">
        <v>67</v>
      </c>
      <c r="G337">
        <v>10</v>
      </c>
      <c r="H337">
        <v>350</v>
      </c>
      <c r="I337" s="3">
        <v>3500</v>
      </c>
      <c r="J337" s="3">
        <v>664.38</v>
      </c>
    </row>
    <row r="338" spans="1:10" x14ac:dyDescent="0.2">
      <c r="A338" t="s">
        <v>18</v>
      </c>
      <c r="B338" t="s">
        <v>44</v>
      </c>
      <c r="C338" t="s">
        <v>46</v>
      </c>
      <c r="D338" t="s">
        <v>50</v>
      </c>
      <c r="E338" t="s">
        <v>58</v>
      </c>
      <c r="F338" t="s">
        <v>67</v>
      </c>
      <c r="G338">
        <v>7</v>
      </c>
      <c r="H338">
        <v>350</v>
      </c>
      <c r="I338" s="3">
        <v>2450</v>
      </c>
      <c r="J338" s="3">
        <v>480.09</v>
      </c>
    </row>
    <row r="339" spans="1:10" x14ac:dyDescent="0.2">
      <c r="A339" t="s">
        <v>12</v>
      </c>
      <c r="B339" t="s">
        <v>42</v>
      </c>
      <c r="C339" t="s">
        <v>45</v>
      </c>
      <c r="D339" t="s">
        <v>51</v>
      </c>
      <c r="E339" t="s">
        <v>63</v>
      </c>
      <c r="F339" t="s">
        <v>68</v>
      </c>
      <c r="G339">
        <v>3</v>
      </c>
      <c r="H339">
        <v>50</v>
      </c>
      <c r="I339" s="3">
        <v>150</v>
      </c>
      <c r="J339" s="3">
        <v>26.97</v>
      </c>
    </row>
    <row r="340" spans="1:10" x14ac:dyDescent="0.2">
      <c r="A340" t="s">
        <v>35</v>
      </c>
      <c r="B340" t="s">
        <v>43</v>
      </c>
      <c r="C340" t="s">
        <v>46</v>
      </c>
      <c r="D340" t="s">
        <v>53</v>
      </c>
      <c r="E340" t="s">
        <v>57</v>
      </c>
      <c r="F340" t="s">
        <v>67</v>
      </c>
      <c r="G340">
        <v>10</v>
      </c>
      <c r="H340">
        <v>550</v>
      </c>
      <c r="I340" s="3">
        <v>5500</v>
      </c>
      <c r="J340" s="3">
        <v>1155.58</v>
      </c>
    </row>
    <row r="341" spans="1:10" x14ac:dyDescent="0.2">
      <c r="A341" t="s">
        <v>11</v>
      </c>
      <c r="B341" t="s">
        <v>41</v>
      </c>
      <c r="C341" t="s">
        <v>47</v>
      </c>
      <c r="D341" t="s">
        <v>53</v>
      </c>
      <c r="E341" t="s">
        <v>57</v>
      </c>
      <c r="F341" t="s">
        <v>67</v>
      </c>
      <c r="G341">
        <v>2</v>
      </c>
      <c r="H341">
        <v>550</v>
      </c>
      <c r="I341" s="3">
        <v>1100</v>
      </c>
      <c r="J341" s="3">
        <v>267.83</v>
      </c>
    </row>
    <row r="342" spans="1:10" x14ac:dyDescent="0.2">
      <c r="A342" t="s">
        <v>25</v>
      </c>
      <c r="B342" t="s">
        <v>42</v>
      </c>
      <c r="C342" t="s">
        <v>46</v>
      </c>
      <c r="D342" t="s">
        <v>51</v>
      </c>
      <c r="E342" t="s">
        <v>58</v>
      </c>
      <c r="F342" t="s">
        <v>67</v>
      </c>
      <c r="G342">
        <v>1</v>
      </c>
      <c r="H342">
        <v>350</v>
      </c>
      <c r="I342" s="3">
        <v>350</v>
      </c>
      <c r="J342" s="3">
        <v>36.68</v>
      </c>
    </row>
    <row r="343" spans="1:10" x14ac:dyDescent="0.2">
      <c r="A343" t="s">
        <v>37</v>
      </c>
      <c r="B343" t="s">
        <v>41</v>
      </c>
      <c r="C343" t="s">
        <v>49</v>
      </c>
      <c r="D343" t="s">
        <v>52</v>
      </c>
      <c r="E343" t="s">
        <v>55</v>
      </c>
      <c r="F343" t="s">
        <v>65</v>
      </c>
      <c r="G343">
        <v>8</v>
      </c>
      <c r="H343">
        <v>250</v>
      </c>
      <c r="I343" s="3">
        <v>2000</v>
      </c>
      <c r="J343" s="3">
        <v>311.97000000000003</v>
      </c>
    </row>
    <row r="344" spans="1:10" x14ac:dyDescent="0.2">
      <c r="A344" t="s">
        <v>25</v>
      </c>
      <c r="B344" t="s">
        <v>42</v>
      </c>
      <c r="C344" t="s">
        <v>47</v>
      </c>
      <c r="D344" t="s">
        <v>50</v>
      </c>
      <c r="E344" t="s">
        <v>58</v>
      </c>
      <c r="F344" t="s">
        <v>67</v>
      </c>
      <c r="G344">
        <v>10</v>
      </c>
      <c r="H344">
        <v>350</v>
      </c>
      <c r="I344" s="3">
        <v>3500</v>
      </c>
      <c r="J344" s="3">
        <v>761.7</v>
      </c>
    </row>
    <row r="345" spans="1:10" x14ac:dyDescent="0.2">
      <c r="A345" t="s">
        <v>22</v>
      </c>
      <c r="B345" t="s">
        <v>43</v>
      </c>
      <c r="C345" t="s">
        <v>45</v>
      </c>
      <c r="D345" t="s">
        <v>54</v>
      </c>
      <c r="E345" t="s">
        <v>63</v>
      </c>
      <c r="F345" t="s">
        <v>68</v>
      </c>
      <c r="G345">
        <v>8</v>
      </c>
      <c r="H345">
        <v>50</v>
      </c>
      <c r="I345" s="3">
        <v>400</v>
      </c>
      <c r="J345" s="3">
        <v>64.42</v>
      </c>
    </row>
    <row r="346" spans="1:10" x14ac:dyDescent="0.2">
      <c r="A346" t="s">
        <v>29</v>
      </c>
      <c r="B346" t="s">
        <v>42</v>
      </c>
      <c r="C346" t="s">
        <v>49</v>
      </c>
      <c r="D346" t="s">
        <v>53</v>
      </c>
      <c r="E346" t="s">
        <v>55</v>
      </c>
      <c r="F346" t="s">
        <v>65</v>
      </c>
      <c r="G346">
        <v>9</v>
      </c>
      <c r="H346">
        <v>250</v>
      </c>
      <c r="I346" s="3">
        <v>2250</v>
      </c>
      <c r="J346" s="3">
        <v>555.58000000000004</v>
      </c>
    </row>
    <row r="347" spans="1:10" x14ac:dyDescent="0.2">
      <c r="A347" t="s">
        <v>17</v>
      </c>
      <c r="B347" t="s">
        <v>44</v>
      </c>
      <c r="C347" t="s">
        <v>49</v>
      </c>
      <c r="D347" t="s">
        <v>52</v>
      </c>
      <c r="E347" t="s">
        <v>57</v>
      </c>
      <c r="F347" t="s">
        <v>67</v>
      </c>
      <c r="G347">
        <v>7</v>
      </c>
      <c r="H347">
        <v>550</v>
      </c>
      <c r="I347" s="3">
        <v>3850</v>
      </c>
      <c r="J347" s="3">
        <v>936.85</v>
      </c>
    </row>
    <row r="348" spans="1:10" x14ac:dyDescent="0.2">
      <c r="A348" t="s">
        <v>11</v>
      </c>
      <c r="B348" t="s">
        <v>41</v>
      </c>
      <c r="C348" t="s">
        <v>46</v>
      </c>
      <c r="D348" t="s">
        <v>51</v>
      </c>
      <c r="E348" t="s">
        <v>58</v>
      </c>
      <c r="F348" t="s">
        <v>67</v>
      </c>
      <c r="G348">
        <v>1</v>
      </c>
      <c r="H348">
        <v>350</v>
      </c>
      <c r="I348" s="3">
        <v>350</v>
      </c>
      <c r="J348" s="3">
        <v>48.93</v>
      </c>
    </row>
    <row r="349" spans="1:10" x14ac:dyDescent="0.2">
      <c r="A349" t="s">
        <v>39</v>
      </c>
      <c r="B349" t="s">
        <v>43</v>
      </c>
      <c r="C349" t="s">
        <v>47</v>
      </c>
      <c r="D349" t="s">
        <v>52</v>
      </c>
      <c r="E349" t="s">
        <v>58</v>
      </c>
      <c r="F349" t="s">
        <v>67</v>
      </c>
      <c r="G349">
        <v>7</v>
      </c>
      <c r="H349">
        <v>350</v>
      </c>
      <c r="I349" s="3">
        <v>2450</v>
      </c>
      <c r="J349" s="3">
        <v>469.31</v>
      </c>
    </row>
    <row r="350" spans="1:10" x14ac:dyDescent="0.2">
      <c r="A350" t="s">
        <v>21</v>
      </c>
      <c r="B350" t="s">
        <v>42</v>
      </c>
      <c r="C350" t="s">
        <v>46</v>
      </c>
      <c r="D350" t="s">
        <v>51</v>
      </c>
      <c r="E350" t="s">
        <v>58</v>
      </c>
      <c r="F350" t="s">
        <v>67</v>
      </c>
      <c r="G350">
        <v>1</v>
      </c>
      <c r="H350">
        <v>350</v>
      </c>
      <c r="I350" s="3">
        <v>350</v>
      </c>
      <c r="J350" s="3">
        <v>80.540000000000006</v>
      </c>
    </row>
    <row r="351" spans="1:10" x14ac:dyDescent="0.2">
      <c r="A351" t="s">
        <v>21</v>
      </c>
      <c r="B351" t="s">
        <v>44</v>
      </c>
      <c r="C351" t="s">
        <v>47</v>
      </c>
      <c r="D351" t="s">
        <v>50</v>
      </c>
      <c r="E351" t="s">
        <v>56</v>
      </c>
      <c r="F351" t="s">
        <v>66</v>
      </c>
      <c r="G351">
        <v>2</v>
      </c>
      <c r="H351">
        <v>700</v>
      </c>
      <c r="I351" s="3">
        <v>1400</v>
      </c>
      <c r="J351" s="3">
        <v>209.16</v>
      </c>
    </row>
    <row r="352" spans="1:10" x14ac:dyDescent="0.2">
      <c r="A352" t="s">
        <v>10</v>
      </c>
      <c r="B352" t="s">
        <v>42</v>
      </c>
      <c r="C352" t="s">
        <v>49</v>
      </c>
      <c r="D352" t="s">
        <v>51</v>
      </c>
      <c r="E352" t="s">
        <v>60</v>
      </c>
      <c r="F352" t="s">
        <v>69</v>
      </c>
      <c r="G352">
        <v>5</v>
      </c>
      <c r="H352">
        <v>80</v>
      </c>
      <c r="I352" s="3">
        <v>400</v>
      </c>
      <c r="J352" s="3">
        <v>51.14</v>
      </c>
    </row>
    <row r="353" spans="1:10" x14ac:dyDescent="0.2">
      <c r="A353" t="s">
        <v>13</v>
      </c>
      <c r="B353" t="s">
        <v>42</v>
      </c>
      <c r="C353" t="s">
        <v>48</v>
      </c>
      <c r="D353" t="s">
        <v>52</v>
      </c>
      <c r="E353" t="s">
        <v>55</v>
      </c>
      <c r="F353" t="s">
        <v>65</v>
      </c>
      <c r="G353">
        <v>6</v>
      </c>
      <c r="H353">
        <v>250</v>
      </c>
      <c r="I353" s="3">
        <v>1500</v>
      </c>
      <c r="J353" s="3">
        <v>150.49</v>
      </c>
    </row>
    <row r="354" spans="1:10" x14ac:dyDescent="0.2">
      <c r="A354" t="s">
        <v>25</v>
      </c>
      <c r="B354" t="s">
        <v>42</v>
      </c>
      <c r="C354" t="s">
        <v>45</v>
      </c>
      <c r="D354" t="s">
        <v>52</v>
      </c>
      <c r="E354" t="s">
        <v>63</v>
      </c>
      <c r="F354" t="s">
        <v>68</v>
      </c>
      <c r="G354">
        <v>9</v>
      </c>
      <c r="H354">
        <v>50</v>
      </c>
      <c r="I354" s="3">
        <v>450</v>
      </c>
      <c r="J354" s="3">
        <v>46.09</v>
      </c>
    </row>
    <row r="355" spans="1:10" x14ac:dyDescent="0.2">
      <c r="A355" t="s">
        <v>32</v>
      </c>
      <c r="B355" t="s">
        <v>42</v>
      </c>
      <c r="C355" t="s">
        <v>49</v>
      </c>
      <c r="D355" t="s">
        <v>52</v>
      </c>
      <c r="E355" t="s">
        <v>56</v>
      </c>
      <c r="F355" t="s">
        <v>66</v>
      </c>
      <c r="G355">
        <v>3</v>
      </c>
      <c r="H355">
        <v>700</v>
      </c>
      <c r="I355" s="3">
        <v>2100</v>
      </c>
      <c r="J355" s="3">
        <v>311.44</v>
      </c>
    </row>
    <row r="356" spans="1:10" x14ac:dyDescent="0.2">
      <c r="A356" t="s">
        <v>27</v>
      </c>
      <c r="B356" t="s">
        <v>43</v>
      </c>
      <c r="C356" t="s">
        <v>49</v>
      </c>
      <c r="D356" t="s">
        <v>52</v>
      </c>
      <c r="E356" t="s">
        <v>55</v>
      </c>
      <c r="F356" t="s">
        <v>65</v>
      </c>
      <c r="G356">
        <v>6</v>
      </c>
      <c r="H356">
        <v>250</v>
      </c>
      <c r="I356" s="3">
        <v>1500</v>
      </c>
      <c r="J356" s="3">
        <v>241.24</v>
      </c>
    </row>
    <row r="357" spans="1:10" x14ac:dyDescent="0.2">
      <c r="A357" t="s">
        <v>12</v>
      </c>
      <c r="B357" t="s">
        <v>44</v>
      </c>
      <c r="C357" t="s">
        <v>45</v>
      </c>
      <c r="D357" t="s">
        <v>53</v>
      </c>
      <c r="E357" t="s">
        <v>58</v>
      </c>
      <c r="F357" t="s">
        <v>67</v>
      </c>
      <c r="G357">
        <v>1</v>
      </c>
      <c r="H357">
        <v>350</v>
      </c>
      <c r="I357" s="3">
        <v>350</v>
      </c>
      <c r="J357" s="3">
        <v>63.4</v>
      </c>
    </row>
    <row r="358" spans="1:10" x14ac:dyDescent="0.2">
      <c r="A358" t="s">
        <v>29</v>
      </c>
      <c r="B358" t="s">
        <v>42</v>
      </c>
      <c r="C358" t="s">
        <v>49</v>
      </c>
      <c r="D358" t="s">
        <v>50</v>
      </c>
      <c r="E358" t="s">
        <v>56</v>
      </c>
      <c r="F358" t="s">
        <v>66</v>
      </c>
      <c r="G358">
        <v>1</v>
      </c>
      <c r="H358">
        <v>700</v>
      </c>
      <c r="I358" s="3">
        <v>700</v>
      </c>
      <c r="J358" s="3">
        <v>170.69</v>
      </c>
    </row>
    <row r="359" spans="1:10" x14ac:dyDescent="0.2">
      <c r="A359" t="s">
        <v>28</v>
      </c>
      <c r="B359" t="s">
        <v>44</v>
      </c>
      <c r="C359" t="s">
        <v>46</v>
      </c>
      <c r="D359" t="s">
        <v>52</v>
      </c>
      <c r="E359" t="s">
        <v>59</v>
      </c>
      <c r="F359" t="s">
        <v>68</v>
      </c>
      <c r="G359">
        <v>6</v>
      </c>
      <c r="H359">
        <v>120</v>
      </c>
      <c r="I359" s="3">
        <v>720</v>
      </c>
      <c r="J359" s="3">
        <v>76.8</v>
      </c>
    </row>
    <row r="360" spans="1:10" x14ac:dyDescent="0.2">
      <c r="A360" t="s">
        <v>38</v>
      </c>
      <c r="B360" t="s">
        <v>43</v>
      </c>
      <c r="C360" t="s">
        <v>47</v>
      </c>
      <c r="D360" t="s">
        <v>54</v>
      </c>
      <c r="E360" t="s">
        <v>61</v>
      </c>
      <c r="F360" t="s">
        <v>70</v>
      </c>
      <c r="G360">
        <v>9</v>
      </c>
      <c r="H360">
        <v>150</v>
      </c>
      <c r="I360" s="3">
        <v>1350</v>
      </c>
      <c r="J360" s="3">
        <v>232.52</v>
      </c>
    </row>
    <row r="361" spans="1:10" x14ac:dyDescent="0.2">
      <c r="A361" t="s">
        <v>27</v>
      </c>
      <c r="B361" t="s">
        <v>41</v>
      </c>
      <c r="C361" t="s">
        <v>48</v>
      </c>
      <c r="D361" t="s">
        <v>53</v>
      </c>
      <c r="E361" t="s">
        <v>59</v>
      </c>
      <c r="F361" t="s">
        <v>68</v>
      </c>
      <c r="G361">
        <v>2</v>
      </c>
      <c r="H361">
        <v>120</v>
      </c>
      <c r="I361" s="3">
        <v>240</v>
      </c>
      <c r="J361" s="3">
        <v>31.62</v>
      </c>
    </row>
    <row r="362" spans="1:10" x14ac:dyDescent="0.2">
      <c r="A362" t="s">
        <v>20</v>
      </c>
      <c r="B362" t="s">
        <v>42</v>
      </c>
      <c r="C362" t="s">
        <v>49</v>
      </c>
      <c r="D362" t="s">
        <v>50</v>
      </c>
      <c r="E362" t="s">
        <v>62</v>
      </c>
      <c r="F362" t="s">
        <v>65</v>
      </c>
      <c r="G362">
        <v>2</v>
      </c>
      <c r="H362">
        <v>900</v>
      </c>
      <c r="I362" s="3">
        <v>1800</v>
      </c>
      <c r="J362" s="3">
        <v>196.52</v>
      </c>
    </row>
    <row r="363" spans="1:10" x14ac:dyDescent="0.2">
      <c r="A363" t="s">
        <v>11</v>
      </c>
      <c r="B363" t="s">
        <v>43</v>
      </c>
      <c r="C363" t="s">
        <v>49</v>
      </c>
      <c r="D363" t="s">
        <v>53</v>
      </c>
      <c r="E363" t="s">
        <v>55</v>
      </c>
      <c r="F363" t="s">
        <v>65</v>
      </c>
      <c r="G363">
        <v>5</v>
      </c>
      <c r="H363">
        <v>250</v>
      </c>
      <c r="I363" s="3">
        <v>1250</v>
      </c>
      <c r="J363" s="3">
        <v>289.73</v>
      </c>
    </row>
    <row r="364" spans="1:10" x14ac:dyDescent="0.2">
      <c r="A364" t="s">
        <v>39</v>
      </c>
      <c r="B364" t="s">
        <v>42</v>
      </c>
      <c r="C364" t="s">
        <v>46</v>
      </c>
      <c r="D364" t="s">
        <v>50</v>
      </c>
      <c r="E364" t="s">
        <v>60</v>
      </c>
      <c r="F364" t="s">
        <v>69</v>
      </c>
      <c r="G364">
        <v>10</v>
      </c>
      <c r="H364">
        <v>80</v>
      </c>
      <c r="I364" s="3">
        <v>800</v>
      </c>
      <c r="J364" s="3">
        <v>121.79</v>
      </c>
    </row>
    <row r="365" spans="1:10" x14ac:dyDescent="0.2">
      <c r="A365" t="s">
        <v>36</v>
      </c>
      <c r="B365" t="s">
        <v>41</v>
      </c>
      <c r="C365" t="s">
        <v>46</v>
      </c>
      <c r="D365" t="s">
        <v>54</v>
      </c>
      <c r="E365" t="s">
        <v>58</v>
      </c>
      <c r="F365" t="s">
        <v>67</v>
      </c>
      <c r="G365">
        <v>8</v>
      </c>
      <c r="H365">
        <v>350</v>
      </c>
      <c r="I365" s="3">
        <v>2800</v>
      </c>
      <c r="J365" s="3">
        <v>405.89</v>
      </c>
    </row>
    <row r="366" spans="1:10" x14ac:dyDescent="0.2">
      <c r="A366" t="s">
        <v>13</v>
      </c>
      <c r="B366" t="s">
        <v>44</v>
      </c>
      <c r="C366" t="s">
        <v>49</v>
      </c>
      <c r="D366" t="s">
        <v>52</v>
      </c>
      <c r="E366" t="s">
        <v>63</v>
      </c>
      <c r="F366" t="s">
        <v>68</v>
      </c>
      <c r="G366">
        <v>8</v>
      </c>
      <c r="H366">
        <v>50</v>
      </c>
      <c r="I366" s="3">
        <v>400</v>
      </c>
      <c r="J366" s="3">
        <v>80.91</v>
      </c>
    </row>
    <row r="367" spans="1:10" x14ac:dyDescent="0.2">
      <c r="A367" t="s">
        <v>14</v>
      </c>
      <c r="B367" t="s">
        <v>43</v>
      </c>
      <c r="C367" t="s">
        <v>49</v>
      </c>
      <c r="D367" t="s">
        <v>54</v>
      </c>
      <c r="E367" t="s">
        <v>59</v>
      </c>
      <c r="F367" t="s">
        <v>68</v>
      </c>
      <c r="G367">
        <v>4</v>
      </c>
      <c r="H367">
        <v>120</v>
      </c>
      <c r="I367" s="3">
        <v>480</v>
      </c>
      <c r="J367" s="3">
        <v>51.87</v>
      </c>
    </row>
    <row r="368" spans="1:10" x14ac:dyDescent="0.2">
      <c r="A368" t="s">
        <v>21</v>
      </c>
      <c r="B368" t="s">
        <v>41</v>
      </c>
      <c r="C368" t="s">
        <v>45</v>
      </c>
      <c r="D368" t="s">
        <v>53</v>
      </c>
      <c r="E368" t="s">
        <v>58</v>
      </c>
      <c r="F368" t="s">
        <v>67</v>
      </c>
      <c r="G368">
        <v>5</v>
      </c>
      <c r="H368">
        <v>350</v>
      </c>
      <c r="I368" s="3">
        <v>1750</v>
      </c>
      <c r="J368" s="3">
        <v>342.13</v>
      </c>
    </row>
    <row r="369" spans="1:10" x14ac:dyDescent="0.2">
      <c r="A369" t="s">
        <v>32</v>
      </c>
      <c r="B369" t="s">
        <v>43</v>
      </c>
      <c r="C369" t="s">
        <v>46</v>
      </c>
      <c r="D369" t="s">
        <v>50</v>
      </c>
      <c r="E369" t="s">
        <v>62</v>
      </c>
      <c r="F369" t="s">
        <v>65</v>
      </c>
      <c r="G369">
        <v>1</v>
      </c>
      <c r="H369">
        <v>900</v>
      </c>
      <c r="I369" s="3">
        <v>900</v>
      </c>
      <c r="J369" s="3">
        <v>98.38</v>
      </c>
    </row>
    <row r="370" spans="1:10" x14ac:dyDescent="0.2">
      <c r="A370" t="s">
        <v>23</v>
      </c>
      <c r="B370" t="s">
        <v>44</v>
      </c>
      <c r="C370" t="s">
        <v>48</v>
      </c>
      <c r="D370" t="s">
        <v>52</v>
      </c>
      <c r="E370" t="s">
        <v>58</v>
      </c>
      <c r="F370" t="s">
        <v>67</v>
      </c>
      <c r="G370">
        <v>1</v>
      </c>
      <c r="H370">
        <v>350</v>
      </c>
      <c r="I370" s="3">
        <v>350</v>
      </c>
      <c r="J370" s="3">
        <v>56.79</v>
      </c>
    </row>
    <row r="371" spans="1:10" x14ac:dyDescent="0.2">
      <c r="A371" t="s">
        <v>15</v>
      </c>
      <c r="B371" t="s">
        <v>43</v>
      </c>
      <c r="C371" t="s">
        <v>48</v>
      </c>
      <c r="D371" t="s">
        <v>53</v>
      </c>
      <c r="E371" t="s">
        <v>61</v>
      </c>
      <c r="F371" t="s">
        <v>70</v>
      </c>
      <c r="G371">
        <v>10</v>
      </c>
      <c r="H371">
        <v>150</v>
      </c>
      <c r="I371" s="3">
        <v>1500</v>
      </c>
      <c r="J371" s="3">
        <v>270.39999999999998</v>
      </c>
    </row>
    <row r="372" spans="1:10" x14ac:dyDescent="0.2">
      <c r="A372" t="s">
        <v>35</v>
      </c>
      <c r="B372" t="s">
        <v>43</v>
      </c>
      <c r="C372" t="s">
        <v>49</v>
      </c>
      <c r="D372" t="s">
        <v>52</v>
      </c>
      <c r="E372" t="s">
        <v>55</v>
      </c>
      <c r="F372" t="s">
        <v>65</v>
      </c>
      <c r="G372">
        <v>8</v>
      </c>
      <c r="H372">
        <v>250</v>
      </c>
      <c r="I372" s="3">
        <v>2000</v>
      </c>
      <c r="J372" s="3">
        <v>331.25</v>
      </c>
    </row>
    <row r="373" spans="1:10" x14ac:dyDescent="0.2">
      <c r="A373" t="s">
        <v>29</v>
      </c>
      <c r="B373" t="s">
        <v>41</v>
      </c>
      <c r="C373" t="s">
        <v>48</v>
      </c>
      <c r="D373" t="s">
        <v>52</v>
      </c>
      <c r="E373" t="s">
        <v>56</v>
      </c>
      <c r="F373" t="s">
        <v>66</v>
      </c>
      <c r="G373">
        <v>4</v>
      </c>
      <c r="H373">
        <v>700</v>
      </c>
      <c r="I373" s="3">
        <v>2800</v>
      </c>
      <c r="J373" s="3">
        <v>645.24</v>
      </c>
    </row>
    <row r="374" spans="1:10" x14ac:dyDescent="0.2">
      <c r="A374" t="s">
        <v>38</v>
      </c>
      <c r="B374" t="s">
        <v>41</v>
      </c>
      <c r="C374" t="s">
        <v>49</v>
      </c>
      <c r="D374" t="s">
        <v>54</v>
      </c>
      <c r="E374" t="s">
        <v>64</v>
      </c>
      <c r="F374" t="s">
        <v>71</v>
      </c>
      <c r="G374">
        <v>9</v>
      </c>
      <c r="H374">
        <v>400</v>
      </c>
      <c r="I374" s="3">
        <v>3600</v>
      </c>
      <c r="J374" s="3">
        <v>737.89</v>
      </c>
    </row>
    <row r="375" spans="1:10" x14ac:dyDescent="0.2">
      <c r="A375" t="s">
        <v>10</v>
      </c>
      <c r="B375" t="s">
        <v>41</v>
      </c>
      <c r="C375" t="s">
        <v>45</v>
      </c>
      <c r="D375" t="s">
        <v>51</v>
      </c>
      <c r="E375" t="s">
        <v>60</v>
      </c>
      <c r="F375" t="s">
        <v>69</v>
      </c>
      <c r="G375">
        <v>1</v>
      </c>
      <c r="H375">
        <v>80</v>
      </c>
      <c r="I375" s="3">
        <v>80</v>
      </c>
      <c r="J375" s="3">
        <v>19.350000000000001</v>
      </c>
    </row>
    <row r="376" spans="1:10" x14ac:dyDescent="0.2">
      <c r="A376" t="s">
        <v>28</v>
      </c>
      <c r="B376" t="s">
        <v>44</v>
      </c>
      <c r="C376" t="s">
        <v>45</v>
      </c>
      <c r="D376" t="s">
        <v>52</v>
      </c>
      <c r="E376" t="s">
        <v>56</v>
      </c>
      <c r="F376" t="s">
        <v>66</v>
      </c>
      <c r="G376">
        <v>6</v>
      </c>
      <c r="H376">
        <v>700</v>
      </c>
      <c r="I376" s="3">
        <v>4200</v>
      </c>
      <c r="J376" s="3">
        <v>433.64</v>
      </c>
    </row>
    <row r="377" spans="1:10" x14ac:dyDescent="0.2">
      <c r="A377" t="s">
        <v>38</v>
      </c>
      <c r="B377" t="s">
        <v>44</v>
      </c>
      <c r="C377" t="s">
        <v>49</v>
      </c>
      <c r="D377" t="s">
        <v>54</v>
      </c>
      <c r="E377" t="s">
        <v>57</v>
      </c>
      <c r="F377" t="s">
        <v>67</v>
      </c>
      <c r="G377">
        <v>6</v>
      </c>
      <c r="H377">
        <v>550</v>
      </c>
      <c r="I377" s="3">
        <v>3300</v>
      </c>
      <c r="J377" s="3">
        <v>548.94000000000005</v>
      </c>
    </row>
    <row r="378" spans="1:10" x14ac:dyDescent="0.2">
      <c r="A378" t="s">
        <v>15</v>
      </c>
      <c r="B378" t="s">
        <v>42</v>
      </c>
      <c r="C378" t="s">
        <v>49</v>
      </c>
      <c r="D378" t="s">
        <v>53</v>
      </c>
      <c r="E378" t="s">
        <v>59</v>
      </c>
      <c r="F378" t="s">
        <v>68</v>
      </c>
      <c r="G378">
        <v>6</v>
      </c>
      <c r="H378">
        <v>120</v>
      </c>
      <c r="I378" s="3">
        <v>720</v>
      </c>
      <c r="J378" s="3">
        <v>176.57</v>
      </c>
    </row>
    <row r="379" spans="1:10" x14ac:dyDescent="0.2">
      <c r="A379" t="s">
        <v>19</v>
      </c>
      <c r="B379" t="s">
        <v>44</v>
      </c>
      <c r="C379" t="s">
        <v>45</v>
      </c>
      <c r="D379" t="s">
        <v>50</v>
      </c>
      <c r="E379" t="s">
        <v>64</v>
      </c>
      <c r="F379" t="s">
        <v>71</v>
      </c>
      <c r="G379">
        <v>2</v>
      </c>
      <c r="H379">
        <v>400</v>
      </c>
      <c r="I379" s="3">
        <v>800</v>
      </c>
      <c r="J379" s="3">
        <v>130.86000000000001</v>
      </c>
    </row>
    <row r="380" spans="1:10" x14ac:dyDescent="0.2">
      <c r="A380" t="s">
        <v>18</v>
      </c>
      <c r="B380" t="s">
        <v>43</v>
      </c>
      <c r="C380" t="s">
        <v>46</v>
      </c>
      <c r="D380" t="s">
        <v>53</v>
      </c>
      <c r="E380" t="s">
        <v>55</v>
      </c>
      <c r="F380" t="s">
        <v>65</v>
      </c>
      <c r="G380">
        <v>4</v>
      </c>
      <c r="H380">
        <v>250</v>
      </c>
      <c r="I380" s="3">
        <v>1000</v>
      </c>
      <c r="J380" s="3">
        <v>174.06</v>
      </c>
    </row>
    <row r="381" spans="1:10" x14ac:dyDescent="0.2">
      <c r="A381" t="s">
        <v>38</v>
      </c>
      <c r="B381" t="s">
        <v>42</v>
      </c>
      <c r="C381" t="s">
        <v>47</v>
      </c>
      <c r="D381" t="s">
        <v>54</v>
      </c>
      <c r="E381" t="s">
        <v>62</v>
      </c>
      <c r="F381" t="s">
        <v>65</v>
      </c>
      <c r="G381">
        <v>9</v>
      </c>
      <c r="H381">
        <v>900</v>
      </c>
      <c r="I381" s="3">
        <v>8100</v>
      </c>
      <c r="J381" s="3">
        <v>940.14</v>
      </c>
    </row>
    <row r="382" spans="1:10" x14ac:dyDescent="0.2">
      <c r="A382" t="s">
        <v>39</v>
      </c>
      <c r="B382" t="s">
        <v>42</v>
      </c>
      <c r="C382" t="s">
        <v>45</v>
      </c>
      <c r="D382" t="s">
        <v>51</v>
      </c>
      <c r="E382" t="s">
        <v>64</v>
      </c>
      <c r="F382" t="s">
        <v>71</v>
      </c>
      <c r="G382">
        <v>5</v>
      </c>
      <c r="H382">
        <v>400</v>
      </c>
      <c r="I382" s="3">
        <v>2000</v>
      </c>
      <c r="J382" s="3">
        <v>476.26</v>
      </c>
    </row>
    <row r="383" spans="1:10" x14ac:dyDescent="0.2">
      <c r="A383" t="s">
        <v>28</v>
      </c>
      <c r="B383" t="s">
        <v>44</v>
      </c>
      <c r="C383" t="s">
        <v>46</v>
      </c>
      <c r="D383" t="s">
        <v>51</v>
      </c>
      <c r="E383" t="s">
        <v>60</v>
      </c>
      <c r="F383" t="s">
        <v>69</v>
      </c>
      <c r="G383">
        <v>1</v>
      </c>
      <c r="H383">
        <v>80</v>
      </c>
      <c r="I383" s="3">
        <v>80</v>
      </c>
      <c r="J383" s="3">
        <v>19.61</v>
      </c>
    </row>
    <row r="384" spans="1:10" x14ac:dyDescent="0.2">
      <c r="A384" t="s">
        <v>22</v>
      </c>
      <c r="B384" t="s">
        <v>43</v>
      </c>
      <c r="C384" t="s">
        <v>45</v>
      </c>
      <c r="D384" t="s">
        <v>52</v>
      </c>
      <c r="E384" t="s">
        <v>56</v>
      </c>
      <c r="F384" t="s">
        <v>66</v>
      </c>
      <c r="G384">
        <v>8</v>
      </c>
      <c r="H384">
        <v>700</v>
      </c>
      <c r="I384" s="3">
        <v>5600</v>
      </c>
      <c r="J384" s="3">
        <v>1137.98</v>
      </c>
    </row>
    <row r="385" spans="1:10" x14ac:dyDescent="0.2">
      <c r="A385" t="s">
        <v>21</v>
      </c>
      <c r="B385" t="s">
        <v>42</v>
      </c>
      <c r="C385" t="s">
        <v>46</v>
      </c>
      <c r="D385" t="s">
        <v>50</v>
      </c>
      <c r="E385" t="s">
        <v>59</v>
      </c>
      <c r="F385" t="s">
        <v>68</v>
      </c>
      <c r="G385">
        <v>10</v>
      </c>
      <c r="H385">
        <v>120</v>
      </c>
      <c r="I385" s="3">
        <v>1200</v>
      </c>
      <c r="J385" s="3">
        <v>131.46</v>
      </c>
    </row>
    <row r="386" spans="1:10" x14ac:dyDescent="0.2">
      <c r="A386" t="s">
        <v>16</v>
      </c>
      <c r="B386" t="s">
        <v>41</v>
      </c>
      <c r="C386" t="s">
        <v>47</v>
      </c>
      <c r="D386" t="s">
        <v>54</v>
      </c>
      <c r="E386" t="s">
        <v>63</v>
      </c>
      <c r="F386" t="s">
        <v>68</v>
      </c>
      <c r="G386">
        <v>6</v>
      </c>
      <c r="H386">
        <v>50</v>
      </c>
      <c r="I386" s="3">
        <v>300</v>
      </c>
      <c r="J386" s="3">
        <v>38.76</v>
      </c>
    </row>
    <row r="387" spans="1:10" x14ac:dyDescent="0.2">
      <c r="A387" t="s">
        <v>37</v>
      </c>
      <c r="B387" t="s">
        <v>44</v>
      </c>
      <c r="C387" t="s">
        <v>45</v>
      </c>
      <c r="D387" t="s">
        <v>53</v>
      </c>
      <c r="E387" t="s">
        <v>59</v>
      </c>
      <c r="F387" t="s">
        <v>68</v>
      </c>
      <c r="G387">
        <v>1</v>
      </c>
      <c r="H387">
        <v>120</v>
      </c>
      <c r="I387" s="3">
        <v>120</v>
      </c>
      <c r="J387" s="3">
        <v>14.53</v>
      </c>
    </row>
    <row r="388" spans="1:10" x14ac:dyDescent="0.2">
      <c r="A388" t="s">
        <v>12</v>
      </c>
      <c r="B388" t="s">
        <v>42</v>
      </c>
      <c r="C388" t="s">
        <v>49</v>
      </c>
      <c r="D388" t="s">
        <v>52</v>
      </c>
      <c r="E388" t="s">
        <v>58</v>
      </c>
      <c r="F388" t="s">
        <v>67</v>
      </c>
      <c r="G388">
        <v>4</v>
      </c>
      <c r="H388">
        <v>350</v>
      </c>
      <c r="I388" s="3">
        <v>1400</v>
      </c>
      <c r="J388" s="3">
        <v>229.04</v>
      </c>
    </row>
    <row r="389" spans="1:10" x14ac:dyDescent="0.2">
      <c r="A389" t="s">
        <v>11</v>
      </c>
      <c r="B389" t="s">
        <v>44</v>
      </c>
      <c r="C389" t="s">
        <v>48</v>
      </c>
      <c r="D389" t="s">
        <v>54</v>
      </c>
      <c r="E389" t="s">
        <v>60</v>
      </c>
      <c r="F389" t="s">
        <v>69</v>
      </c>
      <c r="G389">
        <v>7</v>
      </c>
      <c r="H389">
        <v>80</v>
      </c>
      <c r="I389" s="3">
        <v>560</v>
      </c>
      <c r="J389" s="3">
        <v>103.99</v>
      </c>
    </row>
    <row r="390" spans="1:10" x14ac:dyDescent="0.2">
      <c r="A390" t="s">
        <v>26</v>
      </c>
      <c r="B390" t="s">
        <v>43</v>
      </c>
      <c r="C390" t="s">
        <v>45</v>
      </c>
      <c r="D390" t="s">
        <v>50</v>
      </c>
      <c r="E390" t="s">
        <v>62</v>
      </c>
      <c r="F390" t="s">
        <v>65</v>
      </c>
      <c r="G390">
        <v>4</v>
      </c>
      <c r="H390">
        <v>900</v>
      </c>
      <c r="I390" s="3">
        <v>3600</v>
      </c>
      <c r="J390" s="3">
        <v>561.24</v>
      </c>
    </row>
    <row r="391" spans="1:10" x14ac:dyDescent="0.2">
      <c r="A391" t="s">
        <v>33</v>
      </c>
      <c r="B391" t="s">
        <v>44</v>
      </c>
      <c r="C391" t="s">
        <v>47</v>
      </c>
      <c r="D391" t="s">
        <v>50</v>
      </c>
      <c r="E391" t="s">
        <v>60</v>
      </c>
      <c r="F391" t="s">
        <v>69</v>
      </c>
      <c r="G391">
        <v>4</v>
      </c>
      <c r="H391">
        <v>80</v>
      </c>
      <c r="I391" s="3">
        <v>320</v>
      </c>
      <c r="J391" s="3">
        <v>47.21</v>
      </c>
    </row>
    <row r="392" spans="1:10" x14ac:dyDescent="0.2">
      <c r="A392" t="s">
        <v>32</v>
      </c>
      <c r="B392" t="s">
        <v>41</v>
      </c>
      <c r="C392" t="s">
        <v>48</v>
      </c>
      <c r="D392" t="s">
        <v>53</v>
      </c>
      <c r="E392" t="s">
        <v>56</v>
      </c>
      <c r="F392" t="s">
        <v>66</v>
      </c>
      <c r="G392">
        <v>10</v>
      </c>
      <c r="H392">
        <v>700</v>
      </c>
      <c r="I392" s="3">
        <v>7000</v>
      </c>
      <c r="J392" s="3">
        <v>1379.57</v>
      </c>
    </row>
    <row r="393" spans="1:10" x14ac:dyDescent="0.2">
      <c r="A393" t="s">
        <v>14</v>
      </c>
      <c r="B393" t="s">
        <v>43</v>
      </c>
      <c r="C393" t="s">
        <v>46</v>
      </c>
      <c r="D393" t="s">
        <v>50</v>
      </c>
      <c r="E393" t="s">
        <v>58</v>
      </c>
      <c r="F393" t="s">
        <v>67</v>
      </c>
      <c r="G393">
        <v>2</v>
      </c>
      <c r="H393">
        <v>350</v>
      </c>
      <c r="I393" s="3">
        <v>700</v>
      </c>
      <c r="J393" s="3">
        <v>143.37</v>
      </c>
    </row>
    <row r="394" spans="1:10" x14ac:dyDescent="0.2">
      <c r="A394" t="s">
        <v>25</v>
      </c>
      <c r="B394" t="s">
        <v>42</v>
      </c>
      <c r="C394" t="s">
        <v>49</v>
      </c>
      <c r="D394" t="s">
        <v>50</v>
      </c>
      <c r="E394" t="s">
        <v>56</v>
      </c>
      <c r="F394" t="s">
        <v>66</v>
      </c>
      <c r="G394">
        <v>9</v>
      </c>
      <c r="H394">
        <v>700</v>
      </c>
      <c r="I394" s="3">
        <v>6300</v>
      </c>
      <c r="J394" s="3">
        <v>1080.3699999999999</v>
      </c>
    </row>
    <row r="395" spans="1:10" x14ac:dyDescent="0.2">
      <c r="A395" t="s">
        <v>19</v>
      </c>
      <c r="B395" t="s">
        <v>41</v>
      </c>
      <c r="C395" t="s">
        <v>46</v>
      </c>
      <c r="D395" t="s">
        <v>54</v>
      </c>
      <c r="E395" t="s">
        <v>58</v>
      </c>
      <c r="F395" t="s">
        <v>67</v>
      </c>
      <c r="G395">
        <v>5</v>
      </c>
      <c r="H395">
        <v>350</v>
      </c>
      <c r="I395" s="3">
        <v>1750</v>
      </c>
      <c r="J395" s="3">
        <v>430.85</v>
      </c>
    </row>
    <row r="396" spans="1:10" x14ac:dyDescent="0.2">
      <c r="A396" t="s">
        <v>17</v>
      </c>
      <c r="B396" t="s">
        <v>44</v>
      </c>
      <c r="C396" t="s">
        <v>46</v>
      </c>
      <c r="D396" t="s">
        <v>52</v>
      </c>
      <c r="E396" t="s">
        <v>64</v>
      </c>
      <c r="F396" t="s">
        <v>71</v>
      </c>
      <c r="G396">
        <v>9</v>
      </c>
      <c r="H396">
        <v>400</v>
      </c>
      <c r="I396" s="3">
        <v>3600</v>
      </c>
      <c r="J396" s="3">
        <v>648.13</v>
      </c>
    </row>
    <row r="397" spans="1:10" x14ac:dyDescent="0.2">
      <c r="A397" t="s">
        <v>23</v>
      </c>
      <c r="B397" t="s">
        <v>43</v>
      </c>
      <c r="C397" t="s">
        <v>49</v>
      </c>
      <c r="D397" t="s">
        <v>51</v>
      </c>
      <c r="E397" t="s">
        <v>58</v>
      </c>
      <c r="F397" t="s">
        <v>67</v>
      </c>
      <c r="G397">
        <v>9</v>
      </c>
      <c r="H397">
        <v>350</v>
      </c>
      <c r="I397" s="3">
        <v>3150</v>
      </c>
      <c r="J397" s="3">
        <v>731.17</v>
      </c>
    </row>
    <row r="398" spans="1:10" x14ac:dyDescent="0.2">
      <c r="A398" t="s">
        <v>38</v>
      </c>
      <c r="B398" t="s">
        <v>41</v>
      </c>
      <c r="C398" t="s">
        <v>46</v>
      </c>
      <c r="D398" t="s">
        <v>52</v>
      </c>
      <c r="E398" t="s">
        <v>59</v>
      </c>
      <c r="F398" t="s">
        <v>68</v>
      </c>
      <c r="G398">
        <v>10</v>
      </c>
      <c r="H398">
        <v>120</v>
      </c>
      <c r="I398" s="3">
        <v>1200</v>
      </c>
      <c r="J398" s="3">
        <v>236.65</v>
      </c>
    </row>
    <row r="399" spans="1:10" x14ac:dyDescent="0.2">
      <c r="A399" t="s">
        <v>23</v>
      </c>
      <c r="B399" t="s">
        <v>43</v>
      </c>
      <c r="C399" t="s">
        <v>49</v>
      </c>
      <c r="D399" t="s">
        <v>52</v>
      </c>
      <c r="E399" t="s">
        <v>60</v>
      </c>
      <c r="F399" t="s">
        <v>69</v>
      </c>
      <c r="G399">
        <v>5</v>
      </c>
      <c r="H399">
        <v>80</v>
      </c>
      <c r="I399" s="3">
        <v>400</v>
      </c>
      <c r="J399" s="3">
        <v>95.71</v>
      </c>
    </row>
    <row r="400" spans="1:10" x14ac:dyDescent="0.2">
      <c r="A400" t="s">
        <v>16</v>
      </c>
      <c r="B400" t="s">
        <v>42</v>
      </c>
      <c r="C400" t="s">
        <v>49</v>
      </c>
      <c r="D400" t="s">
        <v>50</v>
      </c>
      <c r="E400" t="s">
        <v>58</v>
      </c>
      <c r="F400" t="s">
        <v>67</v>
      </c>
      <c r="G400">
        <v>4</v>
      </c>
      <c r="H400">
        <v>350</v>
      </c>
      <c r="I400" s="3">
        <v>1400</v>
      </c>
      <c r="J400" s="3">
        <v>149.18</v>
      </c>
    </row>
    <row r="401" spans="1:10" x14ac:dyDescent="0.2">
      <c r="A401" t="s">
        <v>14</v>
      </c>
      <c r="B401" t="s">
        <v>42</v>
      </c>
      <c r="C401" t="s">
        <v>47</v>
      </c>
      <c r="D401" t="s">
        <v>54</v>
      </c>
      <c r="E401" t="s">
        <v>64</v>
      </c>
      <c r="F401" t="s">
        <v>71</v>
      </c>
      <c r="G401">
        <v>9</v>
      </c>
      <c r="H401">
        <v>400</v>
      </c>
      <c r="I401" s="3">
        <v>3600</v>
      </c>
      <c r="J401" s="3">
        <v>892.75</v>
      </c>
    </row>
    <row r="402" spans="1:10" x14ac:dyDescent="0.2">
      <c r="A402" t="s">
        <v>22</v>
      </c>
      <c r="B402" t="s">
        <v>43</v>
      </c>
      <c r="C402" t="s">
        <v>47</v>
      </c>
      <c r="D402" t="s">
        <v>54</v>
      </c>
      <c r="E402" t="s">
        <v>62</v>
      </c>
      <c r="F402" t="s">
        <v>65</v>
      </c>
      <c r="G402">
        <v>4</v>
      </c>
      <c r="H402">
        <v>900</v>
      </c>
      <c r="I402" s="3">
        <v>3600</v>
      </c>
      <c r="J402" s="3">
        <v>741.13</v>
      </c>
    </row>
    <row r="403" spans="1:10" x14ac:dyDescent="0.2">
      <c r="A403" t="s">
        <v>36</v>
      </c>
      <c r="B403" t="s">
        <v>42</v>
      </c>
      <c r="C403" t="s">
        <v>49</v>
      </c>
      <c r="D403" t="s">
        <v>54</v>
      </c>
      <c r="E403" t="s">
        <v>62</v>
      </c>
      <c r="F403" t="s">
        <v>65</v>
      </c>
      <c r="G403">
        <v>3</v>
      </c>
      <c r="H403">
        <v>900</v>
      </c>
      <c r="I403" s="3">
        <v>2700</v>
      </c>
      <c r="J403" s="3">
        <v>288.93</v>
      </c>
    </row>
    <row r="404" spans="1:10" x14ac:dyDescent="0.2">
      <c r="A404" t="s">
        <v>27</v>
      </c>
      <c r="B404" t="s">
        <v>43</v>
      </c>
      <c r="C404" t="s">
        <v>46</v>
      </c>
      <c r="D404" t="s">
        <v>52</v>
      </c>
      <c r="E404" t="s">
        <v>63</v>
      </c>
      <c r="F404" t="s">
        <v>68</v>
      </c>
      <c r="G404">
        <v>10</v>
      </c>
      <c r="H404">
        <v>50</v>
      </c>
      <c r="I404" s="3">
        <v>500</v>
      </c>
      <c r="J404" s="3">
        <v>122.08</v>
      </c>
    </row>
    <row r="405" spans="1:10" x14ac:dyDescent="0.2">
      <c r="A405" t="s">
        <v>12</v>
      </c>
      <c r="B405" t="s">
        <v>43</v>
      </c>
      <c r="C405" t="s">
        <v>47</v>
      </c>
      <c r="D405" t="s">
        <v>52</v>
      </c>
      <c r="E405" t="s">
        <v>61</v>
      </c>
      <c r="F405" t="s">
        <v>70</v>
      </c>
      <c r="G405">
        <v>4</v>
      </c>
      <c r="H405">
        <v>150</v>
      </c>
      <c r="I405" s="3">
        <v>600</v>
      </c>
      <c r="J405" s="3">
        <v>84.55</v>
      </c>
    </row>
    <row r="406" spans="1:10" x14ac:dyDescent="0.2">
      <c r="A406" t="s">
        <v>20</v>
      </c>
      <c r="B406" t="s">
        <v>43</v>
      </c>
      <c r="C406" t="s">
        <v>47</v>
      </c>
      <c r="D406" t="s">
        <v>54</v>
      </c>
      <c r="E406" t="s">
        <v>57</v>
      </c>
      <c r="F406" t="s">
        <v>67</v>
      </c>
      <c r="G406">
        <v>3</v>
      </c>
      <c r="H406">
        <v>550</v>
      </c>
      <c r="I406" s="3">
        <v>1650</v>
      </c>
      <c r="J406" s="3">
        <v>230.38</v>
      </c>
    </row>
    <row r="407" spans="1:10" x14ac:dyDescent="0.2">
      <c r="A407" t="s">
        <v>34</v>
      </c>
      <c r="B407" t="s">
        <v>44</v>
      </c>
      <c r="C407" t="s">
        <v>45</v>
      </c>
      <c r="D407" t="s">
        <v>52</v>
      </c>
      <c r="E407" t="s">
        <v>64</v>
      </c>
      <c r="F407" t="s">
        <v>71</v>
      </c>
      <c r="G407">
        <v>1</v>
      </c>
      <c r="H407">
        <v>400</v>
      </c>
      <c r="I407" s="3">
        <v>400</v>
      </c>
      <c r="J407" s="3">
        <v>72.400000000000006</v>
      </c>
    </row>
    <row r="408" spans="1:10" x14ac:dyDescent="0.2">
      <c r="A408" t="s">
        <v>36</v>
      </c>
      <c r="B408" t="s">
        <v>43</v>
      </c>
      <c r="C408" t="s">
        <v>45</v>
      </c>
      <c r="D408" t="s">
        <v>54</v>
      </c>
      <c r="E408" t="s">
        <v>56</v>
      </c>
      <c r="F408" t="s">
        <v>66</v>
      </c>
      <c r="G408">
        <v>9</v>
      </c>
      <c r="H408">
        <v>700</v>
      </c>
      <c r="I408" s="3">
        <v>6300</v>
      </c>
      <c r="J408" s="3">
        <v>930.76</v>
      </c>
    </row>
    <row r="409" spans="1:10" x14ac:dyDescent="0.2">
      <c r="A409" t="s">
        <v>32</v>
      </c>
      <c r="B409" t="s">
        <v>42</v>
      </c>
      <c r="C409" t="s">
        <v>47</v>
      </c>
      <c r="D409" t="s">
        <v>50</v>
      </c>
      <c r="E409" t="s">
        <v>58</v>
      </c>
      <c r="F409" t="s">
        <v>67</v>
      </c>
      <c r="G409">
        <v>10</v>
      </c>
      <c r="H409">
        <v>350</v>
      </c>
      <c r="I409" s="3">
        <v>3500</v>
      </c>
      <c r="J409" s="3">
        <v>868.62</v>
      </c>
    </row>
    <row r="410" spans="1:10" x14ac:dyDescent="0.2">
      <c r="A410" t="s">
        <v>24</v>
      </c>
      <c r="B410" t="s">
        <v>44</v>
      </c>
      <c r="C410" t="s">
        <v>48</v>
      </c>
      <c r="D410" t="s">
        <v>53</v>
      </c>
      <c r="E410" t="s">
        <v>63</v>
      </c>
      <c r="F410" t="s">
        <v>68</v>
      </c>
      <c r="G410">
        <v>2</v>
      </c>
      <c r="H410">
        <v>50</v>
      </c>
      <c r="I410" s="3">
        <v>100</v>
      </c>
      <c r="J410" s="3">
        <v>20.399999999999999</v>
      </c>
    </row>
    <row r="411" spans="1:10" x14ac:dyDescent="0.2">
      <c r="A411" t="s">
        <v>30</v>
      </c>
      <c r="B411" t="s">
        <v>42</v>
      </c>
      <c r="C411" t="s">
        <v>48</v>
      </c>
      <c r="D411" t="s">
        <v>52</v>
      </c>
      <c r="E411" t="s">
        <v>57</v>
      </c>
      <c r="F411" t="s">
        <v>67</v>
      </c>
      <c r="G411">
        <v>4</v>
      </c>
      <c r="H411">
        <v>550</v>
      </c>
      <c r="I411" s="3">
        <v>2200</v>
      </c>
      <c r="J411" s="3">
        <v>271.55</v>
      </c>
    </row>
    <row r="412" spans="1:10" x14ac:dyDescent="0.2">
      <c r="A412" t="s">
        <v>30</v>
      </c>
      <c r="B412" t="s">
        <v>44</v>
      </c>
      <c r="C412" t="s">
        <v>49</v>
      </c>
      <c r="D412" t="s">
        <v>51</v>
      </c>
      <c r="E412" t="s">
        <v>57</v>
      </c>
      <c r="F412" t="s">
        <v>67</v>
      </c>
      <c r="G412">
        <v>2</v>
      </c>
      <c r="H412">
        <v>550</v>
      </c>
      <c r="I412" s="3">
        <v>1100</v>
      </c>
      <c r="J412" s="3">
        <v>266.99</v>
      </c>
    </row>
    <row r="413" spans="1:10" x14ac:dyDescent="0.2">
      <c r="A413" t="s">
        <v>26</v>
      </c>
      <c r="B413" t="s">
        <v>41</v>
      </c>
      <c r="C413" t="s">
        <v>46</v>
      </c>
      <c r="D413" t="s">
        <v>50</v>
      </c>
      <c r="E413" t="s">
        <v>57</v>
      </c>
      <c r="F413" t="s">
        <v>67</v>
      </c>
      <c r="G413">
        <v>8</v>
      </c>
      <c r="H413">
        <v>550</v>
      </c>
      <c r="I413" s="3">
        <v>4400</v>
      </c>
      <c r="J413" s="3">
        <v>797.2</v>
      </c>
    </row>
    <row r="414" spans="1:10" x14ac:dyDescent="0.2">
      <c r="A414" t="s">
        <v>10</v>
      </c>
      <c r="B414" t="s">
        <v>41</v>
      </c>
      <c r="C414" t="s">
        <v>45</v>
      </c>
      <c r="D414" t="s">
        <v>54</v>
      </c>
      <c r="E414" t="s">
        <v>61</v>
      </c>
      <c r="F414" t="s">
        <v>70</v>
      </c>
      <c r="G414">
        <v>8</v>
      </c>
      <c r="H414">
        <v>150</v>
      </c>
      <c r="I414" s="3">
        <v>1200</v>
      </c>
      <c r="J414" s="3">
        <v>127.35</v>
      </c>
    </row>
    <row r="415" spans="1:10" x14ac:dyDescent="0.2">
      <c r="A415" t="s">
        <v>32</v>
      </c>
      <c r="B415" t="s">
        <v>42</v>
      </c>
      <c r="C415" t="s">
        <v>48</v>
      </c>
      <c r="D415" t="s">
        <v>53</v>
      </c>
      <c r="E415" t="s">
        <v>56</v>
      </c>
      <c r="F415" t="s">
        <v>66</v>
      </c>
      <c r="G415">
        <v>7</v>
      </c>
      <c r="H415">
        <v>700</v>
      </c>
      <c r="I415" s="3">
        <v>4900</v>
      </c>
      <c r="J415" s="3">
        <v>937.88</v>
      </c>
    </row>
    <row r="416" spans="1:10" x14ac:dyDescent="0.2">
      <c r="A416" t="s">
        <v>20</v>
      </c>
      <c r="B416" t="s">
        <v>42</v>
      </c>
      <c r="C416" t="s">
        <v>45</v>
      </c>
      <c r="D416" t="s">
        <v>52</v>
      </c>
      <c r="E416" t="s">
        <v>56</v>
      </c>
      <c r="F416" t="s">
        <v>66</v>
      </c>
      <c r="G416">
        <v>4</v>
      </c>
      <c r="H416">
        <v>700</v>
      </c>
      <c r="I416" s="3">
        <v>2800</v>
      </c>
      <c r="J416" s="3">
        <v>314.74</v>
      </c>
    </row>
    <row r="417" spans="1:10" x14ac:dyDescent="0.2">
      <c r="A417" t="s">
        <v>17</v>
      </c>
      <c r="B417" t="s">
        <v>44</v>
      </c>
      <c r="C417" t="s">
        <v>46</v>
      </c>
      <c r="D417" t="s">
        <v>50</v>
      </c>
      <c r="E417" t="s">
        <v>57</v>
      </c>
      <c r="F417" t="s">
        <v>67</v>
      </c>
      <c r="G417">
        <v>8</v>
      </c>
      <c r="H417">
        <v>550</v>
      </c>
      <c r="I417" s="3">
        <v>4400</v>
      </c>
      <c r="J417" s="3">
        <v>845.04</v>
      </c>
    </row>
    <row r="418" spans="1:10" x14ac:dyDescent="0.2">
      <c r="A418" t="s">
        <v>18</v>
      </c>
      <c r="B418" t="s">
        <v>43</v>
      </c>
      <c r="C418" t="s">
        <v>49</v>
      </c>
      <c r="D418" t="s">
        <v>54</v>
      </c>
      <c r="E418" t="s">
        <v>60</v>
      </c>
      <c r="F418" t="s">
        <v>69</v>
      </c>
      <c r="G418">
        <v>2</v>
      </c>
      <c r="H418">
        <v>80</v>
      </c>
      <c r="I418" s="3">
        <v>160</v>
      </c>
      <c r="J418" s="3">
        <v>31.2</v>
      </c>
    </row>
    <row r="419" spans="1:10" x14ac:dyDescent="0.2">
      <c r="A419" t="s">
        <v>19</v>
      </c>
      <c r="B419" t="s">
        <v>43</v>
      </c>
      <c r="C419" t="s">
        <v>46</v>
      </c>
      <c r="D419" t="s">
        <v>51</v>
      </c>
      <c r="E419" t="s">
        <v>62</v>
      </c>
      <c r="F419" t="s">
        <v>65</v>
      </c>
      <c r="G419">
        <v>5</v>
      </c>
      <c r="H419">
        <v>900</v>
      </c>
      <c r="I419" s="3">
        <v>4500</v>
      </c>
      <c r="J419" s="3">
        <v>905.54</v>
      </c>
    </row>
    <row r="420" spans="1:10" x14ac:dyDescent="0.2">
      <c r="A420" t="s">
        <v>18</v>
      </c>
      <c r="B420" t="s">
        <v>44</v>
      </c>
      <c r="C420" t="s">
        <v>49</v>
      </c>
      <c r="D420" t="s">
        <v>52</v>
      </c>
      <c r="E420" t="s">
        <v>61</v>
      </c>
      <c r="F420" t="s">
        <v>70</v>
      </c>
      <c r="G420">
        <v>9</v>
      </c>
      <c r="H420">
        <v>150</v>
      </c>
      <c r="I420" s="3">
        <v>1350</v>
      </c>
      <c r="J420" s="3">
        <v>260.89</v>
      </c>
    </row>
    <row r="421" spans="1:10" x14ac:dyDescent="0.2">
      <c r="A421" t="s">
        <v>16</v>
      </c>
      <c r="B421" t="s">
        <v>43</v>
      </c>
      <c r="C421" t="s">
        <v>49</v>
      </c>
      <c r="D421" t="s">
        <v>50</v>
      </c>
      <c r="E421" t="s">
        <v>57</v>
      </c>
      <c r="F421" t="s">
        <v>67</v>
      </c>
      <c r="G421">
        <v>4</v>
      </c>
      <c r="H421">
        <v>550</v>
      </c>
      <c r="I421" s="3">
        <v>2200</v>
      </c>
      <c r="J421" s="3">
        <v>276.76</v>
      </c>
    </row>
    <row r="422" spans="1:10" x14ac:dyDescent="0.2">
      <c r="A422" t="s">
        <v>34</v>
      </c>
      <c r="B422" t="s">
        <v>42</v>
      </c>
      <c r="C422" t="s">
        <v>47</v>
      </c>
      <c r="D422" t="s">
        <v>51</v>
      </c>
      <c r="E422" t="s">
        <v>55</v>
      </c>
      <c r="F422" t="s">
        <v>65</v>
      </c>
      <c r="G422">
        <v>6</v>
      </c>
      <c r="H422">
        <v>250</v>
      </c>
      <c r="I422" s="3">
        <v>1500</v>
      </c>
      <c r="J422" s="3">
        <v>230.88</v>
      </c>
    </row>
    <row r="423" spans="1:10" x14ac:dyDescent="0.2">
      <c r="A423" t="s">
        <v>31</v>
      </c>
      <c r="B423" t="s">
        <v>44</v>
      </c>
      <c r="C423" t="s">
        <v>49</v>
      </c>
      <c r="D423" t="s">
        <v>54</v>
      </c>
      <c r="E423" t="s">
        <v>60</v>
      </c>
      <c r="F423" t="s">
        <v>69</v>
      </c>
      <c r="G423">
        <v>5</v>
      </c>
      <c r="H423">
        <v>80</v>
      </c>
      <c r="I423" s="3">
        <v>400</v>
      </c>
      <c r="J423" s="3">
        <v>63.24</v>
      </c>
    </row>
    <row r="424" spans="1:10" x14ac:dyDescent="0.2">
      <c r="A424" t="s">
        <v>18</v>
      </c>
      <c r="B424" t="s">
        <v>41</v>
      </c>
      <c r="C424" t="s">
        <v>45</v>
      </c>
      <c r="D424" t="s">
        <v>53</v>
      </c>
      <c r="E424" t="s">
        <v>64</v>
      </c>
      <c r="F424" t="s">
        <v>71</v>
      </c>
      <c r="G424">
        <v>1</v>
      </c>
      <c r="H424">
        <v>400</v>
      </c>
      <c r="I424" s="3">
        <v>400</v>
      </c>
      <c r="J424" s="3">
        <v>95.78</v>
      </c>
    </row>
    <row r="425" spans="1:10" x14ac:dyDescent="0.2">
      <c r="A425" t="s">
        <v>34</v>
      </c>
      <c r="B425" t="s">
        <v>41</v>
      </c>
      <c r="C425" t="s">
        <v>46</v>
      </c>
      <c r="D425" t="s">
        <v>53</v>
      </c>
      <c r="E425" t="s">
        <v>57</v>
      </c>
      <c r="F425" t="s">
        <v>67</v>
      </c>
      <c r="G425">
        <v>3</v>
      </c>
      <c r="H425">
        <v>550</v>
      </c>
      <c r="I425" s="3">
        <v>1650</v>
      </c>
      <c r="J425" s="3">
        <v>402.89</v>
      </c>
    </row>
    <row r="426" spans="1:10" x14ac:dyDescent="0.2">
      <c r="A426" t="s">
        <v>14</v>
      </c>
      <c r="B426" t="s">
        <v>41</v>
      </c>
      <c r="C426" t="s">
        <v>47</v>
      </c>
      <c r="D426" t="s">
        <v>51</v>
      </c>
      <c r="E426" t="s">
        <v>62</v>
      </c>
      <c r="F426" t="s">
        <v>65</v>
      </c>
      <c r="G426">
        <v>5</v>
      </c>
      <c r="H426">
        <v>900</v>
      </c>
      <c r="I426" s="3">
        <v>4500</v>
      </c>
      <c r="J426" s="3">
        <v>617.65</v>
      </c>
    </row>
    <row r="427" spans="1:10" x14ac:dyDescent="0.2">
      <c r="A427" t="s">
        <v>16</v>
      </c>
      <c r="B427" t="s">
        <v>44</v>
      </c>
      <c r="C427" t="s">
        <v>49</v>
      </c>
      <c r="D427" t="s">
        <v>51</v>
      </c>
      <c r="E427" t="s">
        <v>58</v>
      </c>
      <c r="F427" t="s">
        <v>67</v>
      </c>
      <c r="G427">
        <v>5</v>
      </c>
      <c r="H427">
        <v>350</v>
      </c>
      <c r="I427" s="3">
        <v>1750</v>
      </c>
      <c r="J427" s="3">
        <v>286.24</v>
      </c>
    </row>
    <row r="428" spans="1:10" x14ac:dyDescent="0.2">
      <c r="A428" t="s">
        <v>26</v>
      </c>
      <c r="B428" t="s">
        <v>41</v>
      </c>
      <c r="C428" t="s">
        <v>48</v>
      </c>
      <c r="D428" t="s">
        <v>50</v>
      </c>
      <c r="E428" t="s">
        <v>61</v>
      </c>
      <c r="F428" t="s">
        <v>70</v>
      </c>
      <c r="G428">
        <v>9</v>
      </c>
      <c r="H428">
        <v>150</v>
      </c>
      <c r="I428" s="3">
        <v>1350</v>
      </c>
      <c r="J428" s="3">
        <v>220.82</v>
      </c>
    </row>
    <row r="429" spans="1:10" x14ac:dyDescent="0.2">
      <c r="A429" t="s">
        <v>10</v>
      </c>
      <c r="B429" t="s">
        <v>42</v>
      </c>
      <c r="C429" t="s">
        <v>47</v>
      </c>
      <c r="D429" t="s">
        <v>52</v>
      </c>
      <c r="E429" t="s">
        <v>62</v>
      </c>
      <c r="F429" t="s">
        <v>65</v>
      </c>
      <c r="G429">
        <v>4</v>
      </c>
      <c r="H429">
        <v>900</v>
      </c>
      <c r="I429" s="3">
        <v>3600</v>
      </c>
      <c r="J429" s="3">
        <v>716.54</v>
      </c>
    </row>
    <row r="430" spans="1:10" x14ac:dyDescent="0.2">
      <c r="A430" t="s">
        <v>35</v>
      </c>
      <c r="B430" t="s">
        <v>43</v>
      </c>
      <c r="C430" t="s">
        <v>47</v>
      </c>
      <c r="D430" t="s">
        <v>54</v>
      </c>
      <c r="E430" t="s">
        <v>63</v>
      </c>
      <c r="F430" t="s">
        <v>68</v>
      </c>
      <c r="G430">
        <v>8</v>
      </c>
      <c r="H430">
        <v>50</v>
      </c>
      <c r="I430" s="3">
        <v>400</v>
      </c>
      <c r="J430" s="3">
        <v>72.3</v>
      </c>
    </row>
    <row r="431" spans="1:10" x14ac:dyDescent="0.2">
      <c r="A431" t="s">
        <v>30</v>
      </c>
      <c r="B431" t="s">
        <v>44</v>
      </c>
      <c r="C431" t="s">
        <v>48</v>
      </c>
      <c r="D431" t="s">
        <v>51</v>
      </c>
      <c r="E431" t="s">
        <v>63</v>
      </c>
      <c r="F431" t="s">
        <v>68</v>
      </c>
      <c r="G431">
        <v>7</v>
      </c>
      <c r="H431">
        <v>50</v>
      </c>
      <c r="I431" s="3">
        <v>350</v>
      </c>
      <c r="J431" s="3">
        <v>60.49</v>
      </c>
    </row>
    <row r="432" spans="1:10" x14ac:dyDescent="0.2">
      <c r="A432" t="s">
        <v>23</v>
      </c>
      <c r="B432" t="s">
        <v>44</v>
      </c>
      <c r="C432" t="s">
        <v>48</v>
      </c>
      <c r="D432" t="s">
        <v>54</v>
      </c>
      <c r="E432" t="s">
        <v>59</v>
      </c>
      <c r="F432" t="s">
        <v>68</v>
      </c>
      <c r="G432">
        <v>2</v>
      </c>
      <c r="H432">
        <v>120</v>
      </c>
      <c r="I432" s="3">
        <v>240</v>
      </c>
      <c r="J432" s="3">
        <v>35.520000000000003</v>
      </c>
    </row>
    <row r="433" spans="1:10" x14ac:dyDescent="0.2">
      <c r="A433" t="s">
        <v>32</v>
      </c>
      <c r="B433" t="s">
        <v>44</v>
      </c>
      <c r="C433" t="s">
        <v>47</v>
      </c>
      <c r="D433" t="s">
        <v>50</v>
      </c>
      <c r="E433" t="s">
        <v>55</v>
      </c>
      <c r="F433" t="s">
        <v>65</v>
      </c>
      <c r="G433">
        <v>2</v>
      </c>
      <c r="H433">
        <v>250</v>
      </c>
      <c r="I433" s="3">
        <v>500</v>
      </c>
      <c r="J433" s="3">
        <v>80.98</v>
      </c>
    </row>
    <row r="434" spans="1:10" x14ac:dyDescent="0.2">
      <c r="A434" t="s">
        <v>10</v>
      </c>
      <c r="B434" t="s">
        <v>42</v>
      </c>
      <c r="C434" t="s">
        <v>49</v>
      </c>
      <c r="D434" t="s">
        <v>53</v>
      </c>
      <c r="E434" t="s">
        <v>56</v>
      </c>
      <c r="F434" t="s">
        <v>66</v>
      </c>
      <c r="G434">
        <v>9</v>
      </c>
      <c r="H434">
        <v>700</v>
      </c>
      <c r="I434" s="3">
        <v>6300</v>
      </c>
      <c r="J434" s="3">
        <v>1412.43</v>
      </c>
    </row>
    <row r="435" spans="1:10" x14ac:dyDescent="0.2">
      <c r="A435" t="s">
        <v>27</v>
      </c>
      <c r="B435" t="s">
        <v>41</v>
      </c>
      <c r="C435" t="s">
        <v>46</v>
      </c>
      <c r="D435" t="s">
        <v>50</v>
      </c>
      <c r="E435" t="s">
        <v>60</v>
      </c>
      <c r="F435" t="s">
        <v>69</v>
      </c>
      <c r="G435">
        <v>9</v>
      </c>
      <c r="H435">
        <v>80</v>
      </c>
      <c r="I435" s="3">
        <v>720</v>
      </c>
      <c r="J435" s="3">
        <v>152.38</v>
      </c>
    </row>
    <row r="436" spans="1:10" x14ac:dyDescent="0.2">
      <c r="A436" t="s">
        <v>27</v>
      </c>
      <c r="B436" t="s">
        <v>41</v>
      </c>
      <c r="C436" t="s">
        <v>45</v>
      </c>
      <c r="D436" t="s">
        <v>51</v>
      </c>
      <c r="E436" t="s">
        <v>61</v>
      </c>
      <c r="F436" t="s">
        <v>70</v>
      </c>
      <c r="G436">
        <v>5</v>
      </c>
      <c r="H436">
        <v>150</v>
      </c>
      <c r="I436" s="3">
        <v>750</v>
      </c>
      <c r="J436" s="3">
        <v>141.16</v>
      </c>
    </row>
    <row r="437" spans="1:10" x14ac:dyDescent="0.2">
      <c r="A437" t="s">
        <v>40</v>
      </c>
      <c r="B437" t="s">
        <v>43</v>
      </c>
      <c r="C437" t="s">
        <v>48</v>
      </c>
      <c r="D437" t="s">
        <v>54</v>
      </c>
      <c r="E437" t="s">
        <v>58</v>
      </c>
      <c r="F437" t="s">
        <v>67</v>
      </c>
      <c r="G437">
        <v>5</v>
      </c>
      <c r="H437">
        <v>350</v>
      </c>
      <c r="I437" s="3">
        <v>1750</v>
      </c>
      <c r="J437" s="3">
        <v>317.92</v>
      </c>
    </row>
    <row r="438" spans="1:10" x14ac:dyDescent="0.2">
      <c r="A438" t="s">
        <v>32</v>
      </c>
      <c r="B438" t="s">
        <v>44</v>
      </c>
      <c r="C438" t="s">
        <v>47</v>
      </c>
      <c r="D438" t="s">
        <v>54</v>
      </c>
      <c r="E438" t="s">
        <v>64</v>
      </c>
      <c r="F438" t="s">
        <v>71</v>
      </c>
      <c r="G438">
        <v>4</v>
      </c>
      <c r="H438">
        <v>400</v>
      </c>
      <c r="I438" s="3">
        <v>1600</v>
      </c>
      <c r="J438" s="3">
        <v>163.43</v>
      </c>
    </row>
    <row r="439" spans="1:10" x14ac:dyDescent="0.2">
      <c r="A439" t="s">
        <v>19</v>
      </c>
      <c r="B439" t="s">
        <v>43</v>
      </c>
      <c r="C439" t="s">
        <v>49</v>
      </c>
      <c r="D439" t="s">
        <v>51</v>
      </c>
      <c r="E439" t="s">
        <v>55</v>
      </c>
      <c r="F439" t="s">
        <v>65</v>
      </c>
      <c r="G439">
        <v>3</v>
      </c>
      <c r="H439">
        <v>250</v>
      </c>
      <c r="I439" s="3">
        <v>750</v>
      </c>
      <c r="J439" s="3">
        <v>145.19999999999999</v>
      </c>
    </row>
    <row r="440" spans="1:10" x14ac:dyDescent="0.2">
      <c r="A440" t="s">
        <v>39</v>
      </c>
      <c r="B440" t="s">
        <v>44</v>
      </c>
      <c r="C440" t="s">
        <v>49</v>
      </c>
      <c r="D440" t="s">
        <v>51</v>
      </c>
      <c r="E440" t="s">
        <v>55</v>
      </c>
      <c r="F440" t="s">
        <v>65</v>
      </c>
      <c r="G440">
        <v>9</v>
      </c>
      <c r="H440">
        <v>250</v>
      </c>
      <c r="I440" s="3">
        <v>2250</v>
      </c>
      <c r="J440" s="3">
        <v>281.55</v>
      </c>
    </row>
    <row r="441" spans="1:10" x14ac:dyDescent="0.2">
      <c r="A441" t="s">
        <v>35</v>
      </c>
      <c r="B441" t="s">
        <v>41</v>
      </c>
      <c r="C441" t="s">
        <v>45</v>
      </c>
      <c r="D441" t="s">
        <v>51</v>
      </c>
      <c r="E441" t="s">
        <v>59</v>
      </c>
      <c r="F441" t="s">
        <v>68</v>
      </c>
      <c r="G441">
        <v>9</v>
      </c>
      <c r="H441">
        <v>120</v>
      </c>
      <c r="I441" s="3">
        <v>1080</v>
      </c>
      <c r="J441" s="3">
        <v>164.9</v>
      </c>
    </row>
    <row r="442" spans="1:10" x14ac:dyDescent="0.2">
      <c r="A442" t="s">
        <v>10</v>
      </c>
      <c r="B442" t="s">
        <v>44</v>
      </c>
      <c r="C442" t="s">
        <v>47</v>
      </c>
      <c r="D442" t="s">
        <v>51</v>
      </c>
      <c r="E442" t="s">
        <v>63</v>
      </c>
      <c r="F442" t="s">
        <v>68</v>
      </c>
      <c r="G442">
        <v>6</v>
      </c>
      <c r="H442">
        <v>50</v>
      </c>
      <c r="I442" s="3">
        <v>300</v>
      </c>
      <c r="J442" s="3">
        <v>37.32</v>
      </c>
    </row>
    <row r="443" spans="1:10" x14ac:dyDescent="0.2">
      <c r="A443" t="s">
        <v>40</v>
      </c>
      <c r="B443" t="s">
        <v>43</v>
      </c>
      <c r="C443" t="s">
        <v>49</v>
      </c>
      <c r="D443" t="s">
        <v>50</v>
      </c>
      <c r="E443" t="s">
        <v>56</v>
      </c>
      <c r="F443" t="s">
        <v>66</v>
      </c>
      <c r="G443">
        <v>6</v>
      </c>
      <c r="H443">
        <v>700</v>
      </c>
      <c r="I443" s="3">
        <v>4200</v>
      </c>
      <c r="J443" s="3">
        <v>899.45</v>
      </c>
    </row>
    <row r="444" spans="1:10" x14ac:dyDescent="0.2">
      <c r="A444" t="s">
        <v>36</v>
      </c>
      <c r="B444" t="s">
        <v>42</v>
      </c>
      <c r="C444" t="s">
        <v>48</v>
      </c>
      <c r="D444" t="s">
        <v>50</v>
      </c>
      <c r="E444" t="s">
        <v>62</v>
      </c>
      <c r="F444" t="s">
        <v>65</v>
      </c>
      <c r="G444">
        <v>9</v>
      </c>
      <c r="H444">
        <v>900</v>
      </c>
      <c r="I444" s="3">
        <v>8100</v>
      </c>
      <c r="J444" s="3">
        <v>1122.01</v>
      </c>
    </row>
    <row r="445" spans="1:10" x14ac:dyDescent="0.2">
      <c r="A445" t="s">
        <v>36</v>
      </c>
      <c r="B445" t="s">
        <v>43</v>
      </c>
      <c r="C445" t="s">
        <v>48</v>
      </c>
      <c r="D445" t="s">
        <v>50</v>
      </c>
      <c r="E445" t="s">
        <v>57</v>
      </c>
      <c r="F445" t="s">
        <v>67</v>
      </c>
      <c r="G445">
        <v>3</v>
      </c>
      <c r="H445">
        <v>550</v>
      </c>
      <c r="I445" s="3">
        <v>1650</v>
      </c>
      <c r="J445" s="3">
        <v>370.85</v>
      </c>
    </row>
    <row r="446" spans="1:10" x14ac:dyDescent="0.2">
      <c r="A446" t="s">
        <v>39</v>
      </c>
      <c r="B446" t="s">
        <v>43</v>
      </c>
      <c r="C446" t="s">
        <v>48</v>
      </c>
      <c r="D446" t="s">
        <v>50</v>
      </c>
      <c r="E446" t="s">
        <v>63</v>
      </c>
      <c r="F446" t="s">
        <v>68</v>
      </c>
      <c r="G446">
        <v>1</v>
      </c>
      <c r="H446">
        <v>50</v>
      </c>
      <c r="I446" s="3">
        <v>50</v>
      </c>
      <c r="J446" s="3">
        <v>6.95</v>
      </c>
    </row>
    <row r="447" spans="1:10" x14ac:dyDescent="0.2">
      <c r="A447" t="s">
        <v>16</v>
      </c>
      <c r="B447" t="s">
        <v>43</v>
      </c>
      <c r="C447" t="s">
        <v>46</v>
      </c>
      <c r="D447" t="s">
        <v>52</v>
      </c>
      <c r="E447" t="s">
        <v>62</v>
      </c>
      <c r="F447" t="s">
        <v>65</v>
      </c>
      <c r="G447">
        <v>10</v>
      </c>
      <c r="H447">
        <v>900</v>
      </c>
      <c r="I447" s="3">
        <v>9000</v>
      </c>
      <c r="J447" s="3">
        <v>2239.1</v>
      </c>
    </row>
    <row r="448" spans="1:10" x14ac:dyDescent="0.2">
      <c r="A448" t="s">
        <v>33</v>
      </c>
      <c r="B448" t="s">
        <v>42</v>
      </c>
      <c r="C448" t="s">
        <v>46</v>
      </c>
      <c r="D448" t="s">
        <v>50</v>
      </c>
      <c r="E448" t="s">
        <v>57</v>
      </c>
      <c r="F448" t="s">
        <v>67</v>
      </c>
      <c r="G448">
        <v>7</v>
      </c>
      <c r="H448">
        <v>550</v>
      </c>
      <c r="I448" s="3">
        <v>3850</v>
      </c>
      <c r="J448" s="3">
        <v>595.61</v>
      </c>
    </row>
    <row r="449" spans="1:10" x14ac:dyDescent="0.2">
      <c r="A449" t="s">
        <v>25</v>
      </c>
      <c r="B449" t="s">
        <v>41</v>
      </c>
      <c r="C449" t="s">
        <v>45</v>
      </c>
      <c r="D449" t="s">
        <v>52</v>
      </c>
      <c r="E449" t="s">
        <v>58</v>
      </c>
      <c r="F449" t="s">
        <v>67</v>
      </c>
      <c r="G449">
        <v>5</v>
      </c>
      <c r="H449">
        <v>350</v>
      </c>
      <c r="I449" s="3">
        <v>1750</v>
      </c>
      <c r="J449" s="3">
        <v>267.37</v>
      </c>
    </row>
    <row r="450" spans="1:10" x14ac:dyDescent="0.2">
      <c r="A450" t="s">
        <v>16</v>
      </c>
      <c r="B450" t="s">
        <v>44</v>
      </c>
      <c r="C450" t="s">
        <v>47</v>
      </c>
      <c r="D450" t="s">
        <v>53</v>
      </c>
      <c r="E450" t="s">
        <v>63</v>
      </c>
      <c r="F450" t="s">
        <v>68</v>
      </c>
      <c r="G450">
        <v>8</v>
      </c>
      <c r="H450">
        <v>50</v>
      </c>
      <c r="I450" s="3">
        <v>400</v>
      </c>
      <c r="J450" s="3">
        <v>97.47</v>
      </c>
    </row>
    <row r="451" spans="1:10" x14ac:dyDescent="0.2">
      <c r="A451" t="s">
        <v>18</v>
      </c>
      <c r="B451" t="s">
        <v>44</v>
      </c>
      <c r="C451" t="s">
        <v>48</v>
      </c>
      <c r="D451" t="s">
        <v>51</v>
      </c>
      <c r="E451" t="s">
        <v>56</v>
      </c>
      <c r="F451" t="s">
        <v>66</v>
      </c>
      <c r="G451">
        <v>9</v>
      </c>
      <c r="H451">
        <v>700</v>
      </c>
      <c r="I451" s="3">
        <v>6300</v>
      </c>
      <c r="J451" s="3">
        <v>1170.5</v>
      </c>
    </row>
    <row r="452" spans="1:10" x14ac:dyDescent="0.2">
      <c r="A452" t="s">
        <v>14</v>
      </c>
      <c r="B452" t="s">
        <v>41</v>
      </c>
      <c r="C452" t="s">
        <v>45</v>
      </c>
      <c r="D452" t="s">
        <v>51</v>
      </c>
      <c r="E452" t="s">
        <v>61</v>
      </c>
      <c r="F452" t="s">
        <v>70</v>
      </c>
      <c r="G452">
        <v>7</v>
      </c>
      <c r="H452">
        <v>150</v>
      </c>
      <c r="I452" s="3">
        <v>1050</v>
      </c>
      <c r="J452" s="3">
        <v>122.15</v>
      </c>
    </row>
    <row r="453" spans="1:10" x14ac:dyDescent="0.2">
      <c r="A453" t="s">
        <v>36</v>
      </c>
      <c r="B453" t="s">
        <v>43</v>
      </c>
      <c r="C453" t="s">
        <v>45</v>
      </c>
      <c r="D453" t="s">
        <v>54</v>
      </c>
      <c r="E453" t="s">
        <v>57</v>
      </c>
      <c r="F453" t="s">
        <v>67</v>
      </c>
      <c r="G453">
        <v>5</v>
      </c>
      <c r="H453">
        <v>550</v>
      </c>
      <c r="I453" s="3">
        <v>2750</v>
      </c>
      <c r="J453" s="3">
        <v>437.27</v>
      </c>
    </row>
    <row r="454" spans="1:10" x14ac:dyDescent="0.2">
      <c r="A454" t="s">
        <v>25</v>
      </c>
      <c r="B454" t="s">
        <v>42</v>
      </c>
      <c r="C454" t="s">
        <v>49</v>
      </c>
      <c r="D454" t="s">
        <v>54</v>
      </c>
      <c r="E454" t="s">
        <v>57</v>
      </c>
      <c r="F454" t="s">
        <v>67</v>
      </c>
      <c r="G454">
        <v>7</v>
      </c>
      <c r="H454">
        <v>550</v>
      </c>
      <c r="I454" s="3">
        <v>3850</v>
      </c>
      <c r="J454" s="3">
        <v>877.53</v>
      </c>
    </row>
    <row r="455" spans="1:10" x14ac:dyDescent="0.2">
      <c r="A455" t="s">
        <v>23</v>
      </c>
      <c r="B455" t="s">
        <v>44</v>
      </c>
      <c r="C455" t="s">
        <v>49</v>
      </c>
      <c r="D455" t="s">
        <v>54</v>
      </c>
      <c r="E455" t="s">
        <v>59</v>
      </c>
      <c r="F455" t="s">
        <v>68</v>
      </c>
      <c r="G455">
        <v>10</v>
      </c>
      <c r="H455">
        <v>120</v>
      </c>
      <c r="I455" s="3">
        <v>1200</v>
      </c>
      <c r="J455" s="3">
        <v>294.63</v>
      </c>
    </row>
    <row r="456" spans="1:10" x14ac:dyDescent="0.2">
      <c r="A456" t="s">
        <v>18</v>
      </c>
      <c r="B456" t="s">
        <v>42</v>
      </c>
      <c r="C456" t="s">
        <v>49</v>
      </c>
      <c r="D456" t="s">
        <v>52</v>
      </c>
      <c r="E456" t="s">
        <v>61</v>
      </c>
      <c r="F456" t="s">
        <v>70</v>
      </c>
      <c r="G456">
        <v>1</v>
      </c>
      <c r="H456">
        <v>150</v>
      </c>
      <c r="I456" s="3">
        <v>150</v>
      </c>
      <c r="J456" s="3">
        <v>36.31</v>
      </c>
    </row>
    <row r="457" spans="1:10" x14ac:dyDescent="0.2">
      <c r="A457" t="s">
        <v>31</v>
      </c>
      <c r="B457" t="s">
        <v>42</v>
      </c>
      <c r="C457" t="s">
        <v>45</v>
      </c>
      <c r="D457" t="s">
        <v>53</v>
      </c>
      <c r="E457" t="s">
        <v>60</v>
      </c>
      <c r="F457" t="s">
        <v>69</v>
      </c>
      <c r="G457">
        <v>5</v>
      </c>
      <c r="H457">
        <v>80</v>
      </c>
      <c r="I457" s="3">
        <v>400</v>
      </c>
      <c r="J457" s="3">
        <v>40.159999999999997</v>
      </c>
    </row>
    <row r="458" spans="1:10" x14ac:dyDescent="0.2">
      <c r="A458" t="s">
        <v>25</v>
      </c>
      <c r="B458" t="s">
        <v>41</v>
      </c>
      <c r="C458" t="s">
        <v>47</v>
      </c>
      <c r="D458" t="s">
        <v>53</v>
      </c>
      <c r="E458" t="s">
        <v>57</v>
      </c>
      <c r="F458" t="s">
        <v>67</v>
      </c>
      <c r="G458">
        <v>6</v>
      </c>
      <c r="H458">
        <v>550</v>
      </c>
      <c r="I458" s="3">
        <v>3300</v>
      </c>
      <c r="J458" s="3">
        <v>540.70000000000005</v>
      </c>
    </row>
    <row r="459" spans="1:10" x14ac:dyDescent="0.2">
      <c r="A459" t="s">
        <v>32</v>
      </c>
      <c r="B459" t="s">
        <v>42</v>
      </c>
      <c r="C459" t="s">
        <v>48</v>
      </c>
      <c r="D459" t="s">
        <v>51</v>
      </c>
      <c r="E459" t="s">
        <v>63</v>
      </c>
      <c r="F459" t="s">
        <v>68</v>
      </c>
      <c r="G459">
        <v>1</v>
      </c>
      <c r="H459">
        <v>50</v>
      </c>
      <c r="I459" s="3">
        <v>50</v>
      </c>
      <c r="J459" s="3">
        <v>8.01</v>
      </c>
    </row>
    <row r="460" spans="1:10" x14ac:dyDescent="0.2">
      <c r="A460" t="s">
        <v>35</v>
      </c>
      <c r="B460" t="s">
        <v>41</v>
      </c>
      <c r="C460" t="s">
        <v>45</v>
      </c>
      <c r="D460" t="s">
        <v>50</v>
      </c>
      <c r="E460" t="s">
        <v>57</v>
      </c>
      <c r="F460" t="s">
        <v>67</v>
      </c>
      <c r="G460">
        <v>5</v>
      </c>
      <c r="H460">
        <v>550</v>
      </c>
      <c r="I460" s="3">
        <v>2750</v>
      </c>
      <c r="J460" s="3">
        <v>318.67</v>
      </c>
    </row>
    <row r="461" spans="1:10" x14ac:dyDescent="0.2">
      <c r="A461" t="s">
        <v>17</v>
      </c>
      <c r="B461" t="s">
        <v>42</v>
      </c>
      <c r="C461" t="s">
        <v>45</v>
      </c>
      <c r="D461" t="s">
        <v>53</v>
      </c>
      <c r="E461" t="s">
        <v>61</v>
      </c>
      <c r="F461" t="s">
        <v>70</v>
      </c>
      <c r="G461">
        <v>1</v>
      </c>
      <c r="H461">
        <v>150</v>
      </c>
      <c r="I461" s="3">
        <v>150</v>
      </c>
      <c r="J461" s="3">
        <v>29.07</v>
      </c>
    </row>
    <row r="462" spans="1:10" x14ac:dyDescent="0.2">
      <c r="A462" t="s">
        <v>10</v>
      </c>
      <c r="B462" t="s">
        <v>44</v>
      </c>
      <c r="C462" t="s">
        <v>48</v>
      </c>
      <c r="D462" t="s">
        <v>53</v>
      </c>
      <c r="E462" t="s">
        <v>59</v>
      </c>
      <c r="F462" t="s">
        <v>68</v>
      </c>
      <c r="G462">
        <v>2</v>
      </c>
      <c r="H462">
        <v>120</v>
      </c>
      <c r="I462" s="3">
        <v>240</v>
      </c>
      <c r="J462" s="3">
        <v>29.98</v>
      </c>
    </row>
    <row r="463" spans="1:10" x14ac:dyDescent="0.2">
      <c r="A463" t="s">
        <v>39</v>
      </c>
      <c r="B463" t="s">
        <v>43</v>
      </c>
      <c r="C463" t="s">
        <v>46</v>
      </c>
      <c r="D463" t="s">
        <v>53</v>
      </c>
      <c r="E463" t="s">
        <v>56</v>
      </c>
      <c r="F463" t="s">
        <v>66</v>
      </c>
      <c r="G463">
        <v>9</v>
      </c>
      <c r="H463">
        <v>700</v>
      </c>
      <c r="I463" s="3">
        <v>6300</v>
      </c>
      <c r="J463" s="3">
        <v>1526.99</v>
      </c>
    </row>
    <row r="464" spans="1:10" x14ac:dyDescent="0.2">
      <c r="A464" t="s">
        <v>15</v>
      </c>
      <c r="B464" t="s">
        <v>44</v>
      </c>
      <c r="C464" t="s">
        <v>48</v>
      </c>
      <c r="D464" t="s">
        <v>52</v>
      </c>
      <c r="E464" t="s">
        <v>63</v>
      </c>
      <c r="F464" t="s">
        <v>68</v>
      </c>
      <c r="G464">
        <v>4</v>
      </c>
      <c r="H464">
        <v>50</v>
      </c>
      <c r="I464" s="3">
        <v>200</v>
      </c>
      <c r="J464" s="3">
        <v>25.12</v>
      </c>
    </row>
    <row r="465" spans="1:10" x14ac:dyDescent="0.2">
      <c r="A465" t="s">
        <v>10</v>
      </c>
      <c r="B465" t="s">
        <v>44</v>
      </c>
      <c r="C465" t="s">
        <v>47</v>
      </c>
      <c r="D465" t="s">
        <v>52</v>
      </c>
      <c r="E465" t="s">
        <v>61</v>
      </c>
      <c r="F465" t="s">
        <v>70</v>
      </c>
      <c r="G465">
        <v>5</v>
      </c>
      <c r="H465">
        <v>150</v>
      </c>
      <c r="I465" s="3">
        <v>750</v>
      </c>
      <c r="J465" s="3">
        <v>183.75</v>
      </c>
    </row>
    <row r="466" spans="1:10" x14ac:dyDescent="0.2">
      <c r="A466" t="s">
        <v>37</v>
      </c>
      <c r="B466" t="s">
        <v>41</v>
      </c>
      <c r="C466" t="s">
        <v>47</v>
      </c>
      <c r="D466" t="s">
        <v>52</v>
      </c>
      <c r="E466" t="s">
        <v>59</v>
      </c>
      <c r="F466" t="s">
        <v>68</v>
      </c>
      <c r="G466">
        <v>8</v>
      </c>
      <c r="H466">
        <v>120</v>
      </c>
      <c r="I466" s="3">
        <v>960</v>
      </c>
      <c r="J466" s="3">
        <v>217.93</v>
      </c>
    </row>
    <row r="467" spans="1:10" x14ac:dyDescent="0.2">
      <c r="A467" t="s">
        <v>13</v>
      </c>
      <c r="B467" t="s">
        <v>41</v>
      </c>
      <c r="C467" t="s">
        <v>47</v>
      </c>
      <c r="D467" t="s">
        <v>52</v>
      </c>
      <c r="E467" t="s">
        <v>62</v>
      </c>
      <c r="F467" t="s">
        <v>65</v>
      </c>
      <c r="G467">
        <v>9</v>
      </c>
      <c r="H467">
        <v>900</v>
      </c>
      <c r="I467" s="3">
        <v>8100</v>
      </c>
      <c r="J467" s="3">
        <v>1466.58</v>
      </c>
    </row>
    <row r="468" spans="1:10" x14ac:dyDescent="0.2">
      <c r="A468" t="s">
        <v>30</v>
      </c>
      <c r="B468" t="s">
        <v>41</v>
      </c>
      <c r="C468" t="s">
        <v>46</v>
      </c>
      <c r="D468" t="s">
        <v>53</v>
      </c>
      <c r="E468" t="s">
        <v>57</v>
      </c>
      <c r="F468" t="s">
        <v>67</v>
      </c>
      <c r="G468">
        <v>1</v>
      </c>
      <c r="H468">
        <v>550</v>
      </c>
      <c r="I468" s="3">
        <v>550</v>
      </c>
      <c r="J468" s="3">
        <v>102.13</v>
      </c>
    </row>
    <row r="469" spans="1:10" x14ac:dyDescent="0.2">
      <c r="A469" t="s">
        <v>26</v>
      </c>
      <c r="B469" t="s">
        <v>44</v>
      </c>
      <c r="C469" t="s">
        <v>45</v>
      </c>
      <c r="D469" t="s">
        <v>53</v>
      </c>
      <c r="E469" t="s">
        <v>63</v>
      </c>
      <c r="F469" t="s">
        <v>68</v>
      </c>
      <c r="G469">
        <v>1</v>
      </c>
      <c r="H469">
        <v>50</v>
      </c>
      <c r="I469" s="3">
        <v>50</v>
      </c>
      <c r="J469" s="3">
        <v>8.4600000000000009</v>
      </c>
    </row>
    <row r="470" spans="1:10" x14ac:dyDescent="0.2">
      <c r="A470" t="s">
        <v>11</v>
      </c>
      <c r="B470" t="s">
        <v>43</v>
      </c>
      <c r="C470" t="s">
        <v>48</v>
      </c>
      <c r="D470" t="s">
        <v>53</v>
      </c>
      <c r="E470" t="s">
        <v>57</v>
      </c>
      <c r="F470" t="s">
        <v>67</v>
      </c>
      <c r="G470">
        <v>4</v>
      </c>
      <c r="H470">
        <v>550</v>
      </c>
      <c r="I470" s="3">
        <v>2200</v>
      </c>
      <c r="J470" s="3">
        <v>250.73</v>
      </c>
    </row>
    <row r="471" spans="1:10" x14ac:dyDescent="0.2">
      <c r="A471" t="s">
        <v>32</v>
      </c>
      <c r="B471" t="s">
        <v>43</v>
      </c>
      <c r="C471" t="s">
        <v>48</v>
      </c>
      <c r="D471" t="s">
        <v>54</v>
      </c>
      <c r="E471" t="s">
        <v>56</v>
      </c>
      <c r="F471" t="s">
        <v>66</v>
      </c>
      <c r="G471">
        <v>10</v>
      </c>
      <c r="H471">
        <v>700</v>
      </c>
      <c r="I471" s="3">
        <v>7000</v>
      </c>
      <c r="J471" s="3">
        <v>740.4</v>
      </c>
    </row>
    <row r="472" spans="1:10" x14ac:dyDescent="0.2">
      <c r="A472" t="s">
        <v>19</v>
      </c>
      <c r="B472" t="s">
        <v>44</v>
      </c>
      <c r="C472" t="s">
        <v>48</v>
      </c>
      <c r="D472" t="s">
        <v>52</v>
      </c>
      <c r="E472" t="s">
        <v>58</v>
      </c>
      <c r="F472" t="s">
        <v>67</v>
      </c>
      <c r="G472">
        <v>7</v>
      </c>
      <c r="H472">
        <v>350</v>
      </c>
      <c r="I472" s="3">
        <v>2450</v>
      </c>
      <c r="J472" s="3">
        <v>508.67</v>
      </c>
    </row>
    <row r="473" spans="1:10" x14ac:dyDescent="0.2">
      <c r="A473" t="s">
        <v>31</v>
      </c>
      <c r="B473" t="s">
        <v>42</v>
      </c>
      <c r="C473" t="s">
        <v>49</v>
      </c>
      <c r="D473" t="s">
        <v>51</v>
      </c>
      <c r="E473" t="s">
        <v>62</v>
      </c>
      <c r="F473" t="s">
        <v>65</v>
      </c>
      <c r="G473">
        <v>4</v>
      </c>
      <c r="H473">
        <v>900</v>
      </c>
      <c r="I473" s="3">
        <v>3600</v>
      </c>
      <c r="J473" s="3">
        <v>534.98</v>
      </c>
    </row>
    <row r="474" spans="1:10" x14ac:dyDescent="0.2">
      <c r="A474" t="s">
        <v>21</v>
      </c>
      <c r="B474" t="s">
        <v>41</v>
      </c>
      <c r="C474" t="s">
        <v>48</v>
      </c>
      <c r="D474" t="s">
        <v>53</v>
      </c>
      <c r="E474" t="s">
        <v>60</v>
      </c>
      <c r="F474" t="s">
        <v>69</v>
      </c>
      <c r="G474">
        <v>1</v>
      </c>
      <c r="H474">
        <v>80</v>
      </c>
      <c r="I474" s="3">
        <v>80</v>
      </c>
      <c r="J474" s="3">
        <v>12.02</v>
      </c>
    </row>
    <row r="475" spans="1:10" x14ac:dyDescent="0.2">
      <c r="A475" t="s">
        <v>39</v>
      </c>
      <c r="B475" t="s">
        <v>42</v>
      </c>
      <c r="C475" t="s">
        <v>46</v>
      </c>
      <c r="D475" t="s">
        <v>54</v>
      </c>
      <c r="E475" t="s">
        <v>60</v>
      </c>
      <c r="F475" t="s">
        <v>69</v>
      </c>
      <c r="G475">
        <v>3</v>
      </c>
      <c r="H475">
        <v>80</v>
      </c>
      <c r="I475" s="3">
        <v>240</v>
      </c>
      <c r="J475" s="3">
        <v>28.36</v>
      </c>
    </row>
    <row r="476" spans="1:10" x14ac:dyDescent="0.2">
      <c r="A476" t="s">
        <v>27</v>
      </c>
      <c r="B476" t="s">
        <v>44</v>
      </c>
      <c r="C476" t="s">
        <v>45</v>
      </c>
      <c r="D476" t="s">
        <v>53</v>
      </c>
      <c r="E476" t="s">
        <v>61</v>
      </c>
      <c r="F476" t="s">
        <v>70</v>
      </c>
      <c r="G476">
        <v>1</v>
      </c>
      <c r="H476">
        <v>150</v>
      </c>
      <c r="I476" s="3">
        <v>150</v>
      </c>
      <c r="J476" s="3">
        <v>16.510000000000002</v>
      </c>
    </row>
    <row r="477" spans="1:10" x14ac:dyDescent="0.2">
      <c r="A477" t="s">
        <v>37</v>
      </c>
      <c r="B477" t="s">
        <v>42</v>
      </c>
      <c r="C477" t="s">
        <v>47</v>
      </c>
      <c r="D477" t="s">
        <v>53</v>
      </c>
      <c r="E477" t="s">
        <v>55</v>
      </c>
      <c r="F477" t="s">
        <v>65</v>
      </c>
      <c r="G477">
        <v>9</v>
      </c>
      <c r="H477">
        <v>250</v>
      </c>
      <c r="I477" s="3">
        <v>2250</v>
      </c>
      <c r="J477" s="3">
        <v>319.36</v>
      </c>
    </row>
    <row r="478" spans="1:10" x14ac:dyDescent="0.2">
      <c r="A478" t="s">
        <v>38</v>
      </c>
      <c r="B478" t="s">
        <v>42</v>
      </c>
      <c r="C478" t="s">
        <v>45</v>
      </c>
      <c r="D478" t="s">
        <v>52</v>
      </c>
      <c r="E478" t="s">
        <v>64</v>
      </c>
      <c r="F478" t="s">
        <v>71</v>
      </c>
      <c r="G478">
        <v>7</v>
      </c>
      <c r="H478">
        <v>400</v>
      </c>
      <c r="I478" s="3">
        <v>2800</v>
      </c>
      <c r="J478" s="3">
        <v>571.79</v>
      </c>
    </row>
    <row r="479" spans="1:10" x14ac:dyDescent="0.2">
      <c r="A479" t="s">
        <v>39</v>
      </c>
      <c r="B479" t="s">
        <v>41</v>
      </c>
      <c r="C479" t="s">
        <v>45</v>
      </c>
      <c r="D479" t="s">
        <v>54</v>
      </c>
      <c r="E479" t="s">
        <v>57</v>
      </c>
      <c r="F479" t="s">
        <v>67</v>
      </c>
      <c r="G479">
        <v>10</v>
      </c>
      <c r="H479">
        <v>550</v>
      </c>
      <c r="I479" s="3">
        <v>5500</v>
      </c>
      <c r="J479" s="3">
        <v>938.09</v>
      </c>
    </row>
    <row r="480" spans="1:10" x14ac:dyDescent="0.2">
      <c r="A480" t="s">
        <v>28</v>
      </c>
      <c r="B480" t="s">
        <v>41</v>
      </c>
      <c r="C480" t="s">
        <v>49</v>
      </c>
      <c r="D480" t="s">
        <v>52</v>
      </c>
      <c r="E480" t="s">
        <v>57</v>
      </c>
      <c r="F480" t="s">
        <v>67</v>
      </c>
      <c r="G480">
        <v>6</v>
      </c>
      <c r="H480">
        <v>550</v>
      </c>
      <c r="I480" s="3">
        <v>3300</v>
      </c>
      <c r="J480" s="3">
        <v>745.95</v>
      </c>
    </row>
    <row r="481" spans="1:10" x14ac:dyDescent="0.2">
      <c r="A481" t="s">
        <v>39</v>
      </c>
      <c r="B481" t="s">
        <v>41</v>
      </c>
      <c r="C481" t="s">
        <v>45</v>
      </c>
      <c r="D481" t="s">
        <v>54</v>
      </c>
      <c r="E481" t="s">
        <v>59</v>
      </c>
      <c r="F481" t="s">
        <v>68</v>
      </c>
      <c r="G481">
        <v>8</v>
      </c>
      <c r="H481">
        <v>120</v>
      </c>
      <c r="I481" s="3">
        <v>960</v>
      </c>
      <c r="J481" s="3">
        <v>189.89</v>
      </c>
    </row>
    <row r="482" spans="1:10" x14ac:dyDescent="0.2">
      <c r="A482" t="s">
        <v>21</v>
      </c>
      <c r="B482" t="s">
        <v>42</v>
      </c>
      <c r="C482" t="s">
        <v>45</v>
      </c>
      <c r="D482" t="s">
        <v>51</v>
      </c>
      <c r="E482" t="s">
        <v>55</v>
      </c>
      <c r="F482" t="s">
        <v>65</v>
      </c>
      <c r="G482">
        <v>4</v>
      </c>
      <c r="H482">
        <v>250</v>
      </c>
      <c r="I482" s="3">
        <v>1000</v>
      </c>
      <c r="J482" s="3">
        <v>237.7</v>
      </c>
    </row>
    <row r="483" spans="1:10" x14ac:dyDescent="0.2">
      <c r="A483" t="s">
        <v>26</v>
      </c>
      <c r="B483" t="s">
        <v>44</v>
      </c>
      <c r="C483" t="s">
        <v>47</v>
      </c>
      <c r="D483" t="s">
        <v>50</v>
      </c>
      <c r="E483" t="s">
        <v>57</v>
      </c>
      <c r="F483" t="s">
        <v>67</v>
      </c>
      <c r="G483">
        <v>4</v>
      </c>
      <c r="H483">
        <v>550</v>
      </c>
      <c r="I483" s="3">
        <v>2200</v>
      </c>
      <c r="J483" s="3">
        <v>291.05</v>
      </c>
    </row>
    <row r="484" spans="1:10" x14ac:dyDescent="0.2">
      <c r="A484" t="s">
        <v>22</v>
      </c>
      <c r="B484" t="s">
        <v>41</v>
      </c>
      <c r="C484" t="s">
        <v>49</v>
      </c>
      <c r="D484" t="s">
        <v>50</v>
      </c>
      <c r="E484" t="s">
        <v>64</v>
      </c>
      <c r="F484" t="s">
        <v>71</v>
      </c>
      <c r="G484">
        <v>3</v>
      </c>
      <c r="H484">
        <v>400</v>
      </c>
      <c r="I484" s="3">
        <v>1200</v>
      </c>
      <c r="J484" s="3">
        <v>196.37</v>
      </c>
    </row>
    <row r="485" spans="1:10" x14ac:dyDescent="0.2">
      <c r="A485" t="s">
        <v>30</v>
      </c>
      <c r="B485" t="s">
        <v>41</v>
      </c>
      <c r="C485" t="s">
        <v>49</v>
      </c>
      <c r="D485" t="s">
        <v>53</v>
      </c>
      <c r="E485" t="s">
        <v>62</v>
      </c>
      <c r="F485" t="s">
        <v>65</v>
      </c>
      <c r="G485">
        <v>4</v>
      </c>
      <c r="H485">
        <v>900</v>
      </c>
      <c r="I485" s="3">
        <v>3600</v>
      </c>
      <c r="J485" s="3">
        <v>686.77</v>
      </c>
    </row>
    <row r="486" spans="1:10" x14ac:dyDescent="0.2">
      <c r="A486" t="s">
        <v>36</v>
      </c>
      <c r="B486" t="s">
        <v>44</v>
      </c>
      <c r="C486" t="s">
        <v>46</v>
      </c>
      <c r="D486" t="s">
        <v>51</v>
      </c>
      <c r="E486" t="s">
        <v>64</v>
      </c>
      <c r="F486" t="s">
        <v>71</v>
      </c>
      <c r="G486">
        <v>4</v>
      </c>
      <c r="H486">
        <v>400</v>
      </c>
      <c r="I486" s="3">
        <v>1600</v>
      </c>
      <c r="J486" s="3">
        <v>236.24</v>
      </c>
    </row>
    <row r="487" spans="1:10" x14ac:dyDescent="0.2">
      <c r="A487" t="s">
        <v>14</v>
      </c>
      <c r="B487" t="s">
        <v>43</v>
      </c>
      <c r="C487" t="s">
        <v>49</v>
      </c>
      <c r="D487" t="s">
        <v>51</v>
      </c>
      <c r="E487" t="s">
        <v>64</v>
      </c>
      <c r="F487" t="s">
        <v>71</v>
      </c>
      <c r="G487">
        <v>3</v>
      </c>
      <c r="H487">
        <v>400</v>
      </c>
      <c r="I487" s="3">
        <v>1200</v>
      </c>
      <c r="J487" s="3">
        <v>178.63</v>
      </c>
    </row>
    <row r="488" spans="1:10" x14ac:dyDescent="0.2">
      <c r="A488" t="s">
        <v>13</v>
      </c>
      <c r="B488" t="s">
        <v>44</v>
      </c>
      <c r="C488" t="s">
        <v>45</v>
      </c>
      <c r="D488" t="s">
        <v>52</v>
      </c>
      <c r="E488" t="s">
        <v>64</v>
      </c>
      <c r="F488" t="s">
        <v>71</v>
      </c>
      <c r="G488">
        <v>3</v>
      </c>
      <c r="H488">
        <v>400</v>
      </c>
      <c r="I488" s="3">
        <v>1200</v>
      </c>
      <c r="J488" s="3">
        <v>274.64</v>
      </c>
    </row>
    <row r="489" spans="1:10" x14ac:dyDescent="0.2">
      <c r="A489" t="s">
        <v>11</v>
      </c>
      <c r="B489" t="s">
        <v>43</v>
      </c>
      <c r="C489" t="s">
        <v>49</v>
      </c>
      <c r="D489" t="s">
        <v>52</v>
      </c>
      <c r="E489" t="s">
        <v>56</v>
      </c>
      <c r="F489" t="s">
        <v>66</v>
      </c>
      <c r="G489">
        <v>4</v>
      </c>
      <c r="H489">
        <v>700</v>
      </c>
      <c r="I489" s="3">
        <v>2800</v>
      </c>
      <c r="J489" s="3">
        <v>620.54</v>
      </c>
    </row>
    <row r="490" spans="1:10" x14ac:dyDescent="0.2">
      <c r="A490" t="s">
        <v>17</v>
      </c>
      <c r="B490" t="s">
        <v>42</v>
      </c>
      <c r="C490" t="s">
        <v>46</v>
      </c>
      <c r="D490" t="s">
        <v>52</v>
      </c>
      <c r="E490" t="s">
        <v>62</v>
      </c>
      <c r="F490" t="s">
        <v>65</v>
      </c>
      <c r="G490">
        <v>8</v>
      </c>
      <c r="H490">
        <v>900</v>
      </c>
      <c r="I490" s="3">
        <v>7200</v>
      </c>
      <c r="J490" s="3">
        <v>1530.34</v>
      </c>
    </row>
    <row r="491" spans="1:10" x14ac:dyDescent="0.2">
      <c r="A491" t="s">
        <v>19</v>
      </c>
      <c r="B491" t="s">
        <v>44</v>
      </c>
      <c r="C491" t="s">
        <v>45</v>
      </c>
      <c r="D491" t="s">
        <v>50</v>
      </c>
      <c r="E491" t="s">
        <v>61</v>
      </c>
      <c r="F491" t="s">
        <v>70</v>
      </c>
      <c r="G491">
        <v>3</v>
      </c>
      <c r="H491">
        <v>150</v>
      </c>
      <c r="I491" s="3">
        <v>450</v>
      </c>
      <c r="J491" s="3">
        <v>72.540000000000006</v>
      </c>
    </row>
    <row r="492" spans="1:10" x14ac:dyDescent="0.2">
      <c r="A492" t="s">
        <v>10</v>
      </c>
      <c r="B492" t="s">
        <v>43</v>
      </c>
      <c r="C492" t="s">
        <v>47</v>
      </c>
      <c r="D492" t="s">
        <v>52</v>
      </c>
      <c r="E492" t="s">
        <v>57</v>
      </c>
      <c r="F492" t="s">
        <v>67</v>
      </c>
      <c r="G492">
        <v>7</v>
      </c>
      <c r="H492">
        <v>550</v>
      </c>
      <c r="I492" s="3">
        <v>3850</v>
      </c>
      <c r="J492" s="3">
        <v>786.12</v>
      </c>
    </row>
    <row r="493" spans="1:10" x14ac:dyDescent="0.2">
      <c r="A493" t="s">
        <v>25</v>
      </c>
      <c r="B493" t="s">
        <v>43</v>
      </c>
      <c r="C493" t="s">
        <v>48</v>
      </c>
      <c r="D493" t="s">
        <v>52</v>
      </c>
      <c r="E493" t="s">
        <v>62</v>
      </c>
      <c r="F493" t="s">
        <v>65</v>
      </c>
      <c r="G493">
        <v>9</v>
      </c>
      <c r="H493">
        <v>900</v>
      </c>
      <c r="I493" s="3">
        <v>8100</v>
      </c>
      <c r="J493" s="3">
        <v>987.32</v>
      </c>
    </row>
    <row r="494" spans="1:10" x14ac:dyDescent="0.2">
      <c r="A494" t="s">
        <v>35</v>
      </c>
      <c r="B494" t="s">
        <v>44</v>
      </c>
      <c r="C494" t="s">
        <v>49</v>
      </c>
      <c r="D494" t="s">
        <v>51</v>
      </c>
      <c r="E494" t="s">
        <v>61</v>
      </c>
      <c r="F494" t="s">
        <v>70</v>
      </c>
      <c r="G494">
        <v>3</v>
      </c>
      <c r="H494">
        <v>150</v>
      </c>
      <c r="I494" s="3">
        <v>450</v>
      </c>
      <c r="J494" s="3">
        <v>90.04</v>
      </c>
    </row>
    <row r="495" spans="1:10" x14ac:dyDescent="0.2">
      <c r="A495" t="s">
        <v>40</v>
      </c>
      <c r="B495" t="s">
        <v>43</v>
      </c>
      <c r="C495" t="s">
        <v>47</v>
      </c>
      <c r="D495" t="s">
        <v>51</v>
      </c>
      <c r="E495" t="s">
        <v>56</v>
      </c>
      <c r="F495" t="s">
        <v>66</v>
      </c>
      <c r="G495">
        <v>1</v>
      </c>
      <c r="H495">
        <v>700</v>
      </c>
      <c r="I495" s="3">
        <v>700</v>
      </c>
      <c r="J495" s="3">
        <v>107.68</v>
      </c>
    </row>
    <row r="496" spans="1:10" x14ac:dyDescent="0.2">
      <c r="A496" t="s">
        <v>40</v>
      </c>
      <c r="B496" t="s">
        <v>43</v>
      </c>
      <c r="C496" t="s">
        <v>49</v>
      </c>
      <c r="D496" t="s">
        <v>53</v>
      </c>
      <c r="E496" t="s">
        <v>63</v>
      </c>
      <c r="F496" t="s">
        <v>68</v>
      </c>
      <c r="G496">
        <v>5</v>
      </c>
      <c r="H496">
        <v>50</v>
      </c>
      <c r="I496" s="3">
        <v>250</v>
      </c>
      <c r="J496" s="3">
        <v>55.83</v>
      </c>
    </row>
    <row r="497" spans="1:10" x14ac:dyDescent="0.2">
      <c r="A497" t="s">
        <v>11</v>
      </c>
      <c r="B497" t="s">
        <v>41</v>
      </c>
      <c r="C497" t="s">
        <v>45</v>
      </c>
      <c r="D497" t="s">
        <v>53</v>
      </c>
      <c r="E497" t="s">
        <v>61</v>
      </c>
      <c r="F497" t="s">
        <v>70</v>
      </c>
      <c r="G497">
        <v>10</v>
      </c>
      <c r="H497">
        <v>150</v>
      </c>
      <c r="I497" s="3">
        <v>1500</v>
      </c>
      <c r="J497" s="3">
        <v>171.72</v>
      </c>
    </row>
    <row r="498" spans="1:10" x14ac:dyDescent="0.2">
      <c r="A498" t="s">
        <v>19</v>
      </c>
      <c r="B498" t="s">
        <v>42</v>
      </c>
      <c r="C498" t="s">
        <v>45</v>
      </c>
      <c r="D498" t="s">
        <v>53</v>
      </c>
      <c r="E498" t="s">
        <v>58</v>
      </c>
      <c r="F498" t="s">
        <v>67</v>
      </c>
      <c r="G498">
        <v>7</v>
      </c>
      <c r="H498">
        <v>350</v>
      </c>
      <c r="I498" s="3">
        <v>2450</v>
      </c>
      <c r="J498" s="3">
        <v>432.16</v>
      </c>
    </row>
    <row r="499" spans="1:10" x14ac:dyDescent="0.2">
      <c r="A499" t="s">
        <v>26</v>
      </c>
      <c r="B499" t="s">
        <v>44</v>
      </c>
      <c r="C499" t="s">
        <v>46</v>
      </c>
      <c r="D499" t="s">
        <v>53</v>
      </c>
      <c r="E499" t="s">
        <v>64</v>
      </c>
      <c r="F499" t="s">
        <v>71</v>
      </c>
      <c r="G499">
        <v>7</v>
      </c>
      <c r="H499">
        <v>400</v>
      </c>
      <c r="I499" s="3">
        <v>2800</v>
      </c>
      <c r="J499" s="3">
        <v>510.12</v>
      </c>
    </row>
    <row r="500" spans="1:10" x14ac:dyDescent="0.2">
      <c r="A500" t="s">
        <v>15</v>
      </c>
      <c r="B500" t="s">
        <v>41</v>
      </c>
      <c r="C500" t="s">
        <v>48</v>
      </c>
      <c r="D500" t="s">
        <v>52</v>
      </c>
      <c r="E500" t="s">
        <v>55</v>
      </c>
      <c r="F500" t="s">
        <v>65</v>
      </c>
      <c r="G500">
        <v>1</v>
      </c>
      <c r="H500">
        <v>250</v>
      </c>
      <c r="I500" s="3">
        <v>250</v>
      </c>
      <c r="J500" s="3">
        <v>42.33</v>
      </c>
    </row>
    <row r="501" spans="1:10" x14ac:dyDescent="0.2">
      <c r="A501" t="s">
        <v>31</v>
      </c>
      <c r="B501" t="s">
        <v>41</v>
      </c>
      <c r="C501" t="s">
        <v>45</v>
      </c>
      <c r="D501" t="s">
        <v>51</v>
      </c>
      <c r="E501" t="s">
        <v>57</v>
      </c>
      <c r="F501" t="s">
        <v>67</v>
      </c>
      <c r="G501">
        <v>5</v>
      </c>
      <c r="H501">
        <v>550</v>
      </c>
      <c r="I501" s="3">
        <v>2750</v>
      </c>
      <c r="J501" s="3">
        <v>631.79999999999995</v>
      </c>
    </row>
  </sheetData>
  <autoFilter ref="A1:J501" xr:uid="{00000000-0009-0000-0000-000000000000}">
    <sortState xmlns:xlrd2="http://schemas.microsoft.com/office/spreadsheetml/2017/richdata2" ref="A11:J490">
      <sortCondition descending="1" ref="G1:G50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11"/>
  <sheetViews>
    <sheetView zoomScale="138" workbookViewId="0">
      <selection activeCell="D1" sqref="D1"/>
    </sheetView>
  </sheetViews>
  <sheetFormatPr baseColWidth="10" defaultColWidth="8.83203125" defaultRowHeight="15" x14ac:dyDescent="0.2"/>
  <cols>
    <col min="1" max="1" width="11" bestFit="1" customWidth="1"/>
    <col min="2" max="3" width="8.83203125" customWidth="1"/>
    <col min="4" max="4" width="11" customWidth="1"/>
    <col min="5" max="5" width="12.6640625" customWidth="1"/>
    <col min="6" max="6" width="12.33203125" customWidth="1"/>
    <col min="7" max="7" width="10.5" customWidth="1"/>
    <col min="8" max="8" width="9.5" customWidth="1"/>
    <col min="9" max="9" width="11.83203125" bestFit="1" customWidth="1"/>
    <col min="10" max="10" width="11" bestFit="1" customWidth="1"/>
    <col min="11" max="13" width="14.6640625" bestFit="1" customWidth="1"/>
  </cols>
  <sheetData>
    <row r="2" spans="1:9" x14ac:dyDescent="0.2">
      <c r="A2" t="s">
        <v>82</v>
      </c>
      <c r="B2" s="15" t="s">
        <v>92</v>
      </c>
      <c r="C2" s="15"/>
    </row>
    <row r="5" spans="1:9" ht="16" x14ac:dyDescent="0.2">
      <c r="A5" s="14" t="s">
        <v>3</v>
      </c>
      <c r="B5" s="14" t="s">
        <v>77</v>
      </c>
      <c r="C5" s="14" t="s">
        <v>83</v>
      </c>
      <c r="D5" s="14" t="s">
        <v>9</v>
      </c>
      <c r="E5" s="14" t="s">
        <v>76</v>
      </c>
    </row>
    <row r="6" spans="1:9" x14ac:dyDescent="0.2">
      <c r="A6" s="4" t="s">
        <v>50</v>
      </c>
      <c r="B6" s="4">
        <f>IF($B$2="All",COUNTIF(DB!$D$2:$D$501,A6),COUNTIFS(DB!D:D,A6,DB!G:G,$B$2))</f>
        <v>112</v>
      </c>
      <c r="C6" s="4">
        <f>IF($B$2="All",SUMIF(DB!$D$2:$D$501,A6,DB!$G$2:$G$501),SUMIFS(DB!$G$2:$G$501,DB!$D$2:$D$501,Filter!A6,DB!$G$2:$G$501,Filter!$B$2))</f>
        <v>660</v>
      </c>
      <c r="D6" s="6">
        <f>IF($B$2="All",SUMIF(DB!$D$2:$D$501,Filter!A6,DB!$J$2:$J$501),SUMIFS(DB!$J$2:$J$501,DB!$D$2:$D$501,A6,DB!$G$2:$G$501,Filter!$B$2))</f>
        <v>38658.089999999997</v>
      </c>
      <c r="E6" s="4">
        <f>IF($B$2="All",SUMIF(DB!$D$2:$D$501,Filter!A6,DB!$I$2:$I$501),SUMIFS(DB!$I$2:$I$501,DB!$D$2:$D$501,A6,DB!$G$2:$G$501,Filter!$B$2))</f>
        <v>221880</v>
      </c>
    </row>
    <row r="7" spans="1:9" x14ac:dyDescent="0.2">
      <c r="A7" s="4" t="s">
        <v>51</v>
      </c>
      <c r="B7" s="4">
        <f>IF($B$2="All",COUNTIF(DB!$D$2:$D$501,A7),COUNTIFS(DB!D:D,A7,DB!G:G,$B$2))</f>
        <v>109</v>
      </c>
      <c r="C7" s="4">
        <f>IF($B$2="All",SUMIF(DB!$D$2:$D$501,A7,DB!$G$2:$G$501),SUMIFS(DB!$G$2:$G$501,DB!$D$2:$D$501,Filter!A7,DB!$G$2:$G$501,Filter!$B$2))</f>
        <v>608</v>
      </c>
      <c r="D7" s="6">
        <f>IF($B$2="All",SUMIF(DB!$D$2:$D$501,Filter!A7,DB!$J$2:$J$501),SUMIFS(DB!$J$2:$J$501,DB!$D$2:$D$501,A7,DB!$G$2:$G$501,Filter!$B$2))</f>
        <v>36780.890000000014</v>
      </c>
      <c r="E7" s="4">
        <f>IF($B$2="All",SUMIF(DB!$D$2:$D$501,Filter!A7,DB!$I$2:$I$501),SUMIFS(DB!$I$2:$I$501,DB!$D$2:$D$501,A7,DB!$G$2:$G$501,Filter!$B$2))</f>
        <v>212970</v>
      </c>
    </row>
    <row r="8" spans="1:9" x14ac:dyDescent="0.2">
      <c r="A8" s="4" t="s">
        <v>52</v>
      </c>
      <c r="B8" s="4">
        <f>IF($B$2="All",COUNTIF(DB!$D$2:$D$501,A8),COUNTIFS(DB!D:D,A8,DB!G:G,$B$2))</f>
        <v>104</v>
      </c>
      <c r="C8" s="4">
        <f>IF($B$2="All",SUMIF(DB!$D$2:$D$501,A8,DB!$G$2:$G$501),SUMIFS(DB!$G$2:$G$501,DB!$D$2:$D$501,Filter!A8,DB!$G$2:$G$501,Filter!$B$2))</f>
        <v>612</v>
      </c>
      <c r="D8" s="6">
        <f>IF($B$2="All",SUMIF(DB!$D$2:$D$501,Filter!A8,DB!$J$2:$J$501),SUMIFS(DB!$J$2:$J$501,DB!$D$2:$D$501,A8,DB!$G$2:$G$501,Filter!$B$2))</f>
        <v>41239.970000000016</v>
      </c>
      <c r="E8" s="4">
        <f>IF($B$2="All",SUMIF(DB!$D$2:$D$501,Filter!A8,DB!$I$2:$I$501),SUMIFS(DB!$I$2:$I$501,DB!$D$2:$D$501,A8,DB!$G$2:$G$501,Filter!$B$2))</f>
        <v>222530</v>
      </c>
    </row>
    <row r="9" spans="1:9" x14ac:dyDescent="0.2">
      <c r="A9" s="4" t="s">
        <v>53</v>
      </c>
      <c r="B9" s="4">
        <f>IF($B$2="All",COUNTIF(DB!$D$2:$D$501,A9),COUNTIFS(DB!D:D,A9,DB!G:G,$B$2))</f>
        <v>86</v>
      </c>
      <c r="C9" s="4">
        <f>IF($B$2="All",SUMIF(DB!$D$2:$D$501,A9,DB!$G$2:$G$501),SUMIFS(DB!$G$2:$G$501,DB!$D$2:$D$501,Filter!A9,DB!$G$2:$G$501,Filter!$B$2))</f>
        <v>473</v>
      </c>
      <c r="D9" s="6">
        <f>IF($B$2="All",SUMIF(DB!$D$2:$D$501,Filter!A9,DB!$J$2:$J$501),SUMIFS(DB!$J$2:$J$501,DB!$D$2:$D$501,A9,DB!$G$2:$G$501,Filter!$B$2))</f>
        <v>32876.810000000005</v>
      </c>
      <c r="E9" s="4">
        <f>IF($B$2="All",SUMIF(DB!$D$2:$D$501,Filter!A9,DB!$I$2:$I$501),SUMIFS(DB!$I$2:$I$501,DB!$D$2:$D$501,A9,DB!$G$2:$G$501,Filter!$B$2))</f>
        <v>172840</v>
      </c>
    </row>
    <row r="10" spans="1:9" x14ac:dyDescent="0.2">
      <c r="A10" s="4" t="s">
        <v>54</v>
      </c>
      <c r="B10" s="4">
        <f>IF($B$2="All",COUNTIF(DB!$D$2:$D$501,A10),COUNTIFS(DB!D:D,A10,DB!G:G,$B$2))</f>
        <v>89</v>
      </c>
      <c r="C10" s="4">
        <f>IF($B$2="All",SUMIF(DB!$D$2:$D$501,A10,DB!$G$2:$G$501),SUMIFS(DB!$G$2:$G$501,DB!$D$2:$D$501,Filter!A10,DB!$G$2:$G$501,Filter!$B$2))</f>
        <v>530</v>
      </c>
      <c r="D10" s="6">
        <f>IF($B$2="All",SUMIF(DB!$D$2:$D$501,Filter!A10,DB!$J$2:$J$501),SUMIFS(DB!$J$2:$J$501,DB!$D$2:$D$501,A10,DB!$G$2:$G$501,Filter!$B$2))</f>
        <v>35128.129999999997</v>
      </c>
      <c r="E10" s="4">
        <f>IF($B$2="All",SUMIF(DB!$D$2:$D$501,Filter!A10,DB!$I$2:$I$501),SUMIFS(DB!$I$2:$I$501,DB!$D$2:$D$501,A10,DB!$G$2:$G$501,Filter!$B$2))</f>
        <v>200540</v>
      </c>
    </row>
    <row r="11" spans="1:9" x14ac:dyDescent="0.2">
      <c r="A11" s="7" t="s">
        <v>74</v>
      </c>
      <c r="B11" s="7">
        <f>SUM(B6:B10)</f>
        <v>500</v>
      </c>
      <c r="C11" s="7">
        <f>SUM(C6:C10)</f>
        <v>2883</v>
      </c>
      <c r="D11" s="8">
        <f>SUM(D6:D10)</f>
        <v>184683.89000000004</v>
      </c>
      <c r="E11" s="8">
        <f>SUM(E6:E10)</f>
        <v>1030760</v>
      </c>
      <c r="I11" s="24"/>
    </row>
  </sheetData>
  <dataConsolidate/>
  <dataValidations count="2">
    <dataValidation type="list" allowBlank="1" showInputMessage="1" showErrorMessage="1" sqref="C2" xr:uid="{E035B730-C927-144C-8AD6-5B74C20C3E01}">
      <formula1>"1,2,3,4,5,6,7,8,9,10"</formula1>
    </dataValidation>
    <dataValidation type="list" allowBlank="1" showInputMessage="1" showErrorMessage="1" sqref="B2" xr:uid="{51F8E01D-1EAD-9849-89ED-F5A0E107153C}">
      <formula1>"1,2,3,4,5,6,7,8,9,10,All"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315E-F393-8140-948D-5CB41D907CC6}">
  <dimension ref="A1:D34"/>
  <sheetViews>
    <sheetView workbookViewId="0">
      <selection activeCell="C5" sqref="C5"/>
    </sheetView>
  </sheetViews>
  <sheetFormatPr baseColWidth="10" defaultRowHeight="15" x14ac:dyDescent="0.2"/>
  <cols>
    <col min="1" max="1" width="28.33203125" bestFit="1" customWidth="1"/>
    <col min="2" max="2" width="19.1640625" bestFit="1" customWidth="1"/>
    <col min="3" max="4" width="20.33203125" bestFit="1" customWidth="1"/>
    <col min="5" max="5" width="13.83203125" bestFit="1" customWidth="1"/>
    <col min="6" max="6" width="11.33203125" bestFit="1" customWidth="1"/>
    <col min="7" max="7" width="9.5" bestFit="1" customWidth="1"/>
    <col min="8" max="8" width="13.83203125" bestFit="1" customWidth="1"/>
    <col min="9" max="9" width="14.6640625" bestFit="1" customWidth="1"/>
    <col min="10" max="10" width="11.1640625" bestFit="1" customWidth="1"/>
    <col min="11" max="11" width="10.33203125" bestFit="1" customWidth="1"/>
    <col min="12" max="12" width="13" bestFit="1" customWidth="1"/>
    <col min="13" max="13" width="11.33203125" bestFit="1" customWidth="1"/>
    <col min="14" max="14" width="9.1640625" bestFit="1" customWidth="1"/>
    <col min="15" max="15" width="10" bestFit="1" customWidth="1"/>
    <col min="16" max="16" width="11" bestFit="1" customWidth="1"/>
    <col min="17" max="17" width="11.6640625" bestFit="1" customWidth="1"/>
    <col min="18" max="18" width="13.5" bestFit="1" customWidth="1"/>
    <col min="19" max="19" width="10.1640625" bestFit="1" customWidth="1"/>
    <col min="20" max="20" width="14.6640625" bestFit="1" customWidth="1"/>
    <col min="21" max="21" width="11" bestFit="1" customWidth="1"/>
    <col min="22" max="22" width="19" bestFit="1" customWidth="1"/>
    <col min="23" max="23" width="15.1640625" bestFit="1" customWidth="1"/>
  </cols>
  <sheetData>
    <row r="1" spans="1:4" ht="18" x14ac:dyDescent="0.2">
      <c r="A1" s="19" t="s">
        <v>1</v>
      </c>
      <c r="B1" s="20" t="s">
        <v>80</v>
      </c>
      <c r="C1" s="20"/>
    </row>
    <row r="2" spans="1:4" ht="18" x14ac:dyDescent="0.2">
      <c r="A2" s="20"/>
      <c r="B2" s="20"/>
      <c r="C2" s="20"/>
    </row>
    <row r="3" spans="1:4" ht="18" x14ac:dyDescent="0.2">
      <c r="A3" s="20"/>
      <c r="B3" s="20"/>
      <c r="C3" s="19" t="s">
        <v>84</v>
      </c>
      <c r="D3" s="20"/>
    </row>
    <row r="4" spans="1:4" ht="18" x14ac:dyDescent="0.2">
      <c r="A4" s="19" t="s">
        <v>5</v>
      </c>
      <c r="B4" s="19" t="s">
        <v>4</v>
      </c>
      <c r="C4" s="20" t="s">
        <v>79</v>
      </c>
      <c r="D4" s="20" t="s">
        <v>78</v>
      </c>
    </row>
    <row r="5" spans="1:4" ht="18" x14ac:dyDescent="0.2">
      <c r="A5" s="20" t="s">
        <v>69</v>
      </c>
      <c r="B5" s="20" t="s">
        <v>60</v>
      </c>
      <c r="C5" s="20">
        <v>19600</v>
      </c>
      <c r="D5" s="20">
        <v>3265.0399999999995</v>
      </c>
    </row>
    <row r="6" spans="1:4" ht="18" x14ac:dyDescent="0.2">
      <c r="A6" s="22" t="s">
        <v>85</v>
      </c>
      <c r="B6" s="22"/>
      <c r="C6" s="22">
        <v>19600</v>
      </c>
      <c r="D6" s="22">
        <v>3265.0399999999995</v>
      </c>
    </row>
    <row r="7" spans="1:4" ht="18" x14ac:dyDescent="0.2">
      <c r="A7" s="20" t="s">
        <v>66</v>
      </c>
      <c r="B7" s="20" t="s">
        <v>56</v>
      </c>
      <c r="C7" s="20">
        <v>216300</v>
      </c>
      <c r="D7" s="20">
        <v>39404.719999999994</v>
      </c>
    </row>
    <row r="8" spans="1:4" ht="18" x14ac:dyDescent="0.2">
      <c r="A8" s="22" t="s">
        <v>86</v>
      </c>
      <c r="B8" s="22"/>
      <c r="C8" s="22">
        <v>216300</v>
      </c>
      <c r="D8" s="22">
        <v>39404.719999999994</v>
      </c>
    </row>
    <row r="9" spans="1:4" ht="18" x14ac:dyDescent="0.2">
      <c r="A9" s="20" t="s">
        <v>67</v>
      </c>
      <c r="B9" s="20" t="s">
        <v>57</v>
      </c>
      <c r="C9" s="20">
        <v>158950</v>
      </c>
      <c r="D9" s="20">
        <v>28408.039999999994</v>
      </c>
    </row>
    <row r="10" spans="1:4" ht="18" x14ac:dyDescent="0.2">
      <c r="A10" s="20"/>
      <c r="B10" s="20" t="s">
        <v>58</v>
      </c>
      <c r="C10" s="20">
        <v>120050</v>
      </c>
      <c r="D10" s="20">
        <v>22237.829999999998</v>
      </c>
    </row>
    <row r="11" spans="1:4" ht="18" x14ac:dyDescent="0.2">
      <c r="A11" s="22" t="s">
        <v>87</v>
      </c>
      <c r="B11" s="22"/>
      <c r="C11" s="22">
        <v>279000</v>
      </c>
      <c r="D11" s="22">
        <v>50645.869999999995</v>
      </c>
    </row>
    <row r="12" spans="1:4" ht="18" x14ac:dyDescent="0.2">
      <c r="A12" s="20" t="s">
        <v>71</v>
      </c>
      <c r="B12" s="20" t="s">
        <v>64</v>
      </c>
      <c r="C12" s="20">
        <v>98400</v>
      </c>
      <c r="D12" s="20">
        <v>18268.140000000003</v>
      </c>
    </row>
    <row r="13" spans="1:4" ht="18" x14ac:dyDescent="0.2">
      <c r="A13" s="22" t="s">
        <v>88</v>
      </c>
      <c r="B13" s="22"/>
      <c r="C13" s="22">
        <v>98400</v>
      </c>
      <c r="D13" s="22">
        <v>18268.140000000003</v>
      </c>
    </row>
    <row r="14" spans="1:4" ht="18" x14ac:dyDescent="0.2">
      <c r="A14" s="20" t="s">
        <v>68</v>
      </c>
      <c r="B14" s="20" t="s">
        <v>63</v>
      </c>
      <c r="C14" s="20">
        <v>16500</v>
      </c>
      <c r="D14" s="20">
        <v>3074.5899999999997</v>
      </c>
    </row>
    <row r="15" spans="1:4" ht="18" x14ac:dyDescent="0.2">
      <c r="A15" s="20"/>
      <c r="B15" s="20" t="s">
        <v>59</v>
      </c>
      <c r="C15" s="20">
        <v>30360</v>
      </c>
      <c r="D15" s="20">
        <v>5323.2499999999982</v>
      </c>
    </row>
    <row r="16" spans="1:4" ht="18" x14ac:dyDescent="0.2">
      <c r="A16" s="22" t="s">
        <v>89</v>
      </c>
      <c r="B16" s="22"/>
      <c r="C16" s="22">
        <v>46860</v>
      </c>
      <c r="D16" s="22">
        <v>8397.8399999999983</v>
      </c>
    </row>
    <row r="17" spans="1:4" ht="18" x14ac:dyDescent="0.2">
      <c r="A17" s="20" t="s">
        <v>65</v>
      </c>
      <c r="B17" s="20" t="s">
        <v>62</v>
      </c>
      <c r="C17" s="20">
        <v>248400</v>
      </c>
      <c r="D17" s="20">
        <v>42630.81</v>
      </c>
    </row>
    <row r="18" spans="1:4" ht="18" x14ac:dyDescent="0.2">
      <c r="A18" s="20"/>
      <c r="B18" s="20" t="s">
        <v>55</v>
      </c>
      <c r="C18" s="20">
        <v>83500</v>
      </c>
      <c r="D18" s="20">
        <v>15538.969999999998</v>
      </c>
    </row>
    <row r="19" spans="1:4" ht="18" x14ac:dyDescent="0.2">
      <c r="A19" s="22" t="s">
        <v>90</v>
      </c>
      <c r="B19" s="22"/>
      <c r="C19" s="22">
        <v>331900</v>
      </c>
      <c r="D19" s="22">
        <v>58169.78</v>
      </c>
    </row>
    <row r="20" spans="1:4" ht="18" x14ac:dyDescent="0.2">
      <c r="A20" s="20" t="s">
        <v>70</v>
      </c>
      <c r="B20" s="20" t="s">
        <v>61</v>
      </c>
      <c r="C20" s="20">
        <v>38700</v>
      </c>
      <c r="D20" s="20">
        <v>6532.5000000000018</v>
      </c>
    </row>
    <row r="21" spans="1:4" ht="18" x14ac:dyDescent="0.2">
      <c r="A21" s="22" t="s">
        <v>91</v>
      </c>
      <c r="B21" s="22"/>
      <c r="C21" s="22">
        <v>38700</v>
      </c>
      <c r="D21" s="22">
        <v>6532.5000000000018</v>
      </c>
    </row>
    <row r="22" spans="1:4" ht="18" x14ac:dyDescent="0.2">
      <c r="A22" s="20" t="s">
        <v>72</v>
      </c>
      <c r="B22" s="20"/>
      <c r="C22" s="20">
        <v>1030760</v>
      </c>
      <c r="D22" s="20">
        <v>184683.88999999998</v>
      </c>
    </row>
    <row r="26" spans="1:4" ht="18" x14ac:dyDescent="0.2">
      <c r="B26" s="16" t="s">
        <v>6</v>
      </c>
      <c r="C26" s="17" t="s">
        <v>80</v>
      </c>
      <c r="D26" s="17"/>
    </row>
    <row r="27" spans="1:4" ht="18" x14ac:dyDescent="0.2">
      <c r="B27" s="17"/>
      <c r="C27" s="17"/>
      <c r="D27" s="17"/>
    </row>
    <row r="28" spans="1:4" ht="18" x14ac:dyDescent="0.2">
      <c r="B28" s="16" t="s">
        <v>81</v>
      </c>
      <c r="C28" s="17" t="s">
        <v>78</v>
      </c>
      <c r="D28" s="17" t="s">
        <v>79</v>
      </c>
    </row>
    <row r="29" spans="1:4" ht="18" x14ac:dyDescent="0.2">
      <c r="B29" s="18" t="s">
        <v>54</v>
      </c>
      <c r="C29" s="21">
        <v>35128.129999999997</v>
      </c>
      <c r="D29" s="17">
        <v>200540</v>
      </c>
    </row>
    <row r="30" spans="1:4" ht="18" x14ac:dyDescent="0.2">
      <c r="B30" s="18" t="s">
        <v>50</v>
      </c>
      <c r="C30" s="21">
        <v>38658.089999999997</v>
      </c>
      <c r="D30" s="17">
        <v>221880</v>
      </c>
    </row>
    <row r="31" spans="1:4" ht="18" x14ac:dyDescent="0.2">
      <c r="B31" s="18" t="s">
        <v>52</v>
      </c>
      <c r="C31" s="21">
        <v>41239.970000000016</v>
      </c>
      <c r="D31" s="17">
        <v>222530</v>
      </c>
    </row>
    <row r="32" spans="1:4" ht="18" x14ac:dyDescent="0.2">
      <c r="B32" s="18" t="s">
        <v>53</v>
      </c>
      <c r="C32" s="21">
        <v>32876.810000000005</v>
      </c>
      <c r="D32" s="17">
        <v>172840</v>
      </c>
    </row>
    <row r="33" spans="2:4" ht="18" x14ac:dyDescent="0.2">
      <c r="B33" s="18" t="s">
        <v>51</v>
      </c>
      <c r="C33" s="21">
        <v>36780.890000000014</v>
      </c>
      <c r="D33" s="17">
        <v>212970</v>
      </c>
    </row>
    <row r="34" spans="2:4" ht="18" x14ac:dyDescent="0.2">
      <c r="B34" s="18" t="s">
        <v>72</v>
      </c>
      <c r="C34" s="21">
        <v>184683.89000000004</v>
      </c>
      <c r="D34" s="17">
        <v>1030760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F9"/>
  <sheetViews>
    <sheetView zoomScale="125" workbookViewId="0">
      <selection activeCell="E7" sqref="E7"/>
    </sheetView>
  </sheetViews>
  <sheetFormatPr baseColWidth="10" defaultColWidth="8.83203125" defaultRowHeight="15" x14ac:dyDescent="0.2"/>
  <cols>
    <col min="3" max="3" width="7.1640625" bestFit="1" customWidth="1"/>
    <col min="4" max="4" width="14.83203125" bestFit="1" customWidth="1"/>
    <col min="5" max="5" width="10.5" bestFit="1" customWidth="1"/>
    <col min="6" max="6" width="10.83203125" bestFit="1" customWidth="1"/>
  </cols>
  <sheetData>
    <row r="4" spans="3:6" x14ac:dyDescent="0.2">
      <c r="C4" s="5" t="s">
        <v>1</v>
      </c>
      <c r="D4" s="5" t="s">
        <v>75</v>
      </c>
      <c r="E4" s="5" t="s">
        <v>8</v>
      </c>
      <c r="F4" s="5" t="s">
        <v>73</v>
      </c>
    </row>
    <row r="5" spans="3:6" x14ac:dyDescent="0.2">
      <c r="C5" s="4" t="s">
        <v>41</v>
      </c>
      <c r="D5" s="4">
        <f>COUNTIF(DB!B2:B501,C5)</f>
        <v>127</v>
      </c>
      <c r="E5" s="4">
        <f>SUMIF(DB!B2:B501,"East",DB!I2:I501)</f>
        <v>247420</v>
      </c>
      <c r="F5" s="6">
        <f>SUMIF(DB!B2:B501,"East",DB!J2:J501)</f>
        <v>44425.799999999996</v>
      </c>
    </row>
    <row r="6" spans="3:6" x14ac:dyDescent="0.2">
      <c r="C6" s="4" t="s">
        <v>42</v>
      </c>
      <c r="D6" s="4">
        <f>COUNTIF(DB!B2:B501,"North")</f>
        <v>144</v>
      </c>
      <c r="E6" s="4">
        <f>SUMIF(DB!B2:B501,"North",DB!I2:I501)</f>
        <v>327160</v>
      </c>
      <c r="F6" s="6">
        <f>SUMIF(DB!B2:B501,"North",DB!J2:J501)</f>
        <v>58564.5</v>
      </c>
    </row>
    <row r="7" spans="3:6" x14ac:dyDescent="0.2">
      <c r="C7" s="4" t="s">
        <v>44</v>
      </c>
      <c r="D7" s="4">
        <f>COUNTIF(DB!B2:B501,"South")</f>
        <v>117</v>
      </c>
      <c r="E7" s="4">
        <f>SUMIF(DB!B2:B501,"South",DB!I2:I501)</f>
        <v>205210</v>
      </c>
      <c r="F7" s="6">
        <f>SUMIF(DB!B2:B501,"South",DB!J2:J501)</f>
        <v>35963.000000000022</v>
      </c>
    </row>
    <row r="8" spans="3:6" ht="16" thickBot="1" x14ac:dyDescent="0.25">
      <c r="C8" s="9" t="s">
        <v>43</v>
      </c>
      <c r="D8" s="9">
        <f>COUNTIF(DB!B2:B501,"West")</f>
        <v>112</v>
      </c>
      <c r="E8" s="9">
        <f>SUMIF(DB!B2:B501,"West",DB!I2:I501)</f>
        <v>250970</v>
      </c>
      <c r="F8" s="10">
        <f>SUMIF(DB!B2:B501,"West",DB!J2:J501)</f>
        <v>45730.59</v>
      </c>
    </row>
    <row r="9" spans="3:6" ht="16" thickBot="1" x14ac:dyDescent="0.25">
      <c r="C9" s="11" t="s">
        <v>74</v>
      </c>
      <c r="D9" s="12">
        <f>SUM(D5:D8)</f>
        <v>500</v>
      </c>
      <c r="E9" s="12">
        <f>SUM(E5:E8)</f>
        <v>1030760</v>
      </c>
      <c r="F9" s="13">
        <f>SUM(F5:F8)</f>
        <v>184683.89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5E99F-88E1-634D-B3AE-0A4BA75B812C}">
  <dimension ref="A1:V80"/>
  <sheetViews>
    <sheetView showGridLines="0" tabSelected="1" zoomScale="94"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21.1640625" customWidth="1"/>
    <col min="2" max="2" width="5" customWidth="1"/>
    <col min="3" max="3" width="16" customWidth="1"/>
    <col min="4" max="4" width="12.6640625" bestFit="1" customWidth="1"/>
    <col min="5" max="5" width="11.33203125" customWidth="1"/>
    <col min="6" max="6" width="12.6640625" customWidth="1"/>
    <col min="7" max="7" width="10" customWidth="1"/>
    <col min="8" max="8" width="11.33203125" bestFit="1" customWidth="1"/>
    <col min="9" max="9" width="12.6640625" bestFit="1" customWidth="1"/>
    <col min="12" max="12" width="10.33203125" customWidth="1"/>
    <col min="13" max="13" width="11.83203125" bestFit="1" customWidth="1"/>
    <col min="14" max="14" width="12.6640625" bestFit="1" customWidth="1"/>
    <col min="17" max="17" width="10.6640625" customWidth="1"/>
    <col min="18" max="18" width="12" bestFit="1" customWidth="1"/>
    <col min="19" max="19" width="12.6640625" bestFit="1" customWidth="1"/>
  </cols>
  <sheetData>
    <row r="1" spans="1:22" x14ac:dyDescent="0.2">
      <c r="A1" s="35"/>
      <c r="B1" s="41"/>
      <c r="C1" s="41"/>
      <c r="D1" s="41"/>
      <c r="E1" s="41"/>
      <c r="F1" s="41"/>
      <c r="G1" s="41"/>
      <c r="H1" s="41"/>
      <c r="I1" s="41"/>
      <c r="J1" s="41"/>
      <c r="K1" s="41"/>
      <c r="L1" s="41"/>
      <c r="M1" s="41"/>
      <c r="N1" s="41"/>
      <c r="O1" s="41"/>
      <c r="P1" s="41"/>
      <c r="Q1" s="41"/>
      <c r="R1" s="41"/>
      <c r="S1" s="41"/>
      <c r="T1" s="41"/>
      <c r="U1" s="41"/>
      <c r="V1" s="41"/>
    </row>
    <row r="2" spans="1:22" x14ac:dyDescent="0.2">
      <c r="A2" s="35"/>
      <c r="B2" s="41"/>
      <c r="C2" s="41"/>
      <c r="D2" s="41"/>
      <c r="E2" s="41"/>
      <c r="F2" s="41"/>
      <c r="G2" s="41"/>
      <c r="H2" s="41"/>
      <c r="I2" s="41"/>
      <c r="J2" s="41"/>
      <c r="K2" s="41"/>
      <c r="L2" s="41"/>
      <c r="M2" s="41"/>
      <c r="N2" s="41"/>
      <c r="O2" s="41"/>
      <c r="P2" s="41"/>
      <c r="Q2" s="41"/>
      <c r="R2" s="41"/>
      <c r="S2" s="41"/>
      <c r="T2" s="41"/>
      <c r="U2" s="41"/>
      <c r="V2" s="41"/>
    </row>
    <row r="3" spans="1:22" x14ac:dyDescent="0.2">
      <c r="A3" s="35"/>
      <c r="B3" s="41"/>
      <c r="C3" s="41"/>
      <c r="D3" s="41"/>
      <c r="E3" s="41"/>
      <c r="F3" s="41"/>
      <c r="G3" s="41"/>
      <c r="H3" s="41"/>
      <c r="I3" s="41"/>
      <c r="J3" s="41"/>
      <c r="K3" s="41"/>
      <c r="L3" s="41"/>
      <c r="M3" s="41"/>
      <c r="N3" s="41"/>
      <c r="O3" s="41"/>
      <c r="P3" s="41"/>
      <c r="Q3" s="41"/>
      <c r="R3" s="41"/>
      <c r="S3" s="41"/>
      <c r="T3" s="41"/>
      <c r="U3" s="41"/>
      <c r="V3" s="41"/>
    </row>
    <row r="4" spans="1:22" x14ac:dyDescent="0.2">
      <c r="A4" s="35"/>
      <c r="B4" s="41"/>
      <c r="C4" s="41"/>
      <c r="D4" s="41"/>
      <c r="E4" s="41"/>
      <c r="F4" s="41"/>
      <c r="G4" s="41"/>
      <c r="H4" s="41"/>
      <c r="I4" s="41"/>
      <c r="J4" s="41"/>
      <c r="K4" s="41"/>
      <c r="L4" s="41"/>
      <c r="M4" s="41"/>
      <c r="N4" s="41"/>
      <c r="O4" s="41"/>
      <c r="P4" s="41"/>
      <c r="Q4" s="41"/>
      <c r="R4" s="41"/>
      <c r="S4" s="41"/>
      <c r="T4" s="41"/>
      <c r="U4" s="41"/>
      <c r="V4" s="41"/>
    </row>
    <row r="5" spans="1:22" x14ac:dyDescent="0.2">
      <c r="A5" s="35"/>
      <c r="B5" s="41"/>
      <c r="C5" s="41"/>
      <c r="D5" s="41"/>
      <c r="E5" s="41"/>
      <c r="F5" s="41"/>
      <c r="G5" s="41"/>
      <c r="H5" s="41"/>
      <c r="I5" s="41"/>
      <c r="J5" s="41"/>
      <c r="K5" s="41"/>
      <c r="L5" s="41"/>
      <c r="M5" s="41"/>
      <c r="N5" s="41"/>
      <c r="O5" s="41"/>
      <c r="P5" s="41"/>
      <c r="Q5" s="41"/>
      <c r="R5" s="41"/>
      <c r="S5" s="41"/>
      <c r="T5" s="41"/>
      <c r="U5" s="41"/>
      <c r="V5" s="41"/>
    </row>
    <row r="6" spans="1:22" x14ac:dyDescent="0.2">
      <c r="A6" s="35"/>
      <c r="B6" s="41"/>
      <c r="C6" s="41"/>
      <c r="D6" s="41"/>
      <c r="E6" s="41"/>
      <c r="F6" s="41"/>
      <c r="G6" s="41"/>
      <c r="H6" s="41"/>
      <c r="I6" s="41"/>
      <c r="J6" s="41"/>
      <c r="K6" s="41"/>
      <c r="L6" s="41"/>
      <c r="M6" s="41"/>
      <c r="N6" s="41"/>
      <c r="O6" s="41"/>
      <c r="P6" s="41"/>
      <c r="Q6" s="41"/>
      <c r="R6" s="41"/>
      <c r="S6" s="41"/>
      <c r="T6" s="41"/>
      <c r="U6" s="41"/>
      <c r="V6" s="41"/>
    </row>
    <row r="7" spans="1:22" ht="16" x14ac:dyDescent="0.2">
      <c r="A7" s="49" t="s">
        <v>104</v>
      </c>
      <c r="B7" s="41"/>
      <c r="C7" s="41"/>
      <c r="D7" s="41"/>
      <c r="E7" s="41"/>
      <c r="F7" s="41"/>
      <c r="G7" s="41"/>
      <c r="H7" s="41"/>
      <c r="I7" s="41"/>
      <c r="J7" s="41"/>
      <c r="K7" s="41"/>
      <c r="L7" s="41"/>
      <c r="M7" s="41"/>
      <c r="N7" s="41"/>
      <c r="O7" s="41"/>
      <c r="P7" s="41"/>
      <c r="Q7" s="41"/>
      <c r="R7" s="41"/>
      <c r="S7" s="41"/>
      <c r="T7" s="41"/>
      <c r="U7" s="41"/>
      <c r="V7" s="41"/>
    </row>
    <row r="8" spans="1:22" x14ac:dyDescent="0.2">
      <c r="A8" s="35"/>
      <c r="B8" s="41"/>
      <c r="C8" s="41"/>
      <c r="D8" s="41"/>
      <c r="E8" s="41"/>
      <c r="F8" s="41"/>
      <c r="G8" s="41"/>
      <c r="H8" s="41"/>
      <c r="I8" s="41"/>
      <c r="J8" s="41"/>
      <c r="K8" s="41"/>
      <c r="L8" s="41"/>
      <c r="M8" s="41"/>
      <c r="N8" s="41"/>
      <c r="O8" s="41"/>
      <c r="P8" s="41"/>
      <c r="Q8" s="41"/>
      <c r="R8" s="41"/>
      <c r="S8" s="41"/>
      <c r="T8" s="41"/>
      <c r="U8" s="41"/>
      <c r="V8" s="41"/>
    </row>
    <row r="9" spans="1:22" x14ac:dyDescent="0.2">
      <c r="A9" s="35"/>
      <c r="B9" s="41"/>
      <c r="C9" s="41"/>
      <c r="D9" s="41"/>
      <c r="E9" s="41"/>
      <c r="F9" s="41"/>
      <c r="G9" s="41"/>
      <c r="H9" s="41"/>
      <c r="I9" s="41"/>
      <c r="J9" s="41"/>
      <c r="K9" s="41"/>
      <c r="L9" s="41"/>
      <c r="M9" s="41"/>
      <c r="N9" s="41"/>
      <c r="O9" s="41"/>
      <c r="P9" s="41"/>
      <c r="Q9" s="41"/>
      <c r="R9" s="41"/>
      <c r="S9" s="41"/>
      <c r="T9" s="41"/>
      <c r="U9" s="41"/>
      <c r="V9" s="41"/>
    </row>
    <row r="10" spans="1:22" x14ac:dyDescent="0.2">
      <c r="A10" s="35"/>
      <c r="B10" s="41"/>
      <c r="C10" s="41"/>
      <c r="D10" s="41"/>
      <c r="E10" s="41"/>
      <c r="F10" s="41"/>
      <c r="G10" s="41"/>
      <c r="H10" s="41"/>
      <c r="I10" s="41"/>
      <c r="J10" s="41"/>
      <c r="K10" s="41"/>
      <c r="L10" s="41"/>
      <c r="M10" s="41"/>
      <c r="N10" s="41"/>
      <c r="O10" s="41"/>
      <c r="P10" s="41"/>
      <c r="Q10" s="41"/>
      <c r="R10" s="41"/>
      <c r="S10" s="41"/>
      <c r="T10" s="41"/>
      <c r="U10" s="41"/>
      <c r="V10" s="41"/>
    </row>
    <row r="11" spans="1:22" x14ac:dyDescent="0.2">
      <c r="A11" s="35"/>
      <c r="B11" s="41"/>
      <c r="C11" s="41"/>
      <c r="D11" s="41"/>
      <c r="E11" s="41"/>
      <c r="F11" s="41"/>
      <c r="G11" s="41"/>
      <c r="H11" s="41"/>
      <c r="I11" s="41"/>
      <c r="J11" s="41"/>
      <c r="K11" s="41"/>
      <c r="L11" s="41"/>
      <c r="M11" s="41"/>
      <c r="N11" s="41"/>
      <c r="O11" s="41"/>
      <c r="P11" s="41"/>
      <c r="Q11" s="41"/>
      <c r="R11" s="41"/>
      <c r="S11" s="41"/>
      <c r="T11" s="41"/>
      <c r="U11" s="41"/>
      <c r="V11" s="41"/>
    </row>
    <row r="12" spans="1:22" x14ac:dyDescent="0.2">
      <c r="A12" s="35"/>
      <c r="B12" s="41"/>
      <c r="C12" s="41"/>
      <c r="D12" s="41"/>
      <c r="E12" s="41"/>
      <c r="F12" s="41"/>
      <c r="G12" s="41"/>
      <c r="H12" s="41"/>
      <c r="I12" s="41"/>
      <c r="J12" s="41"/>
      <c r="K12" s="41"/>
      <c r="L12" s="41"/>
      <c r="M12" s="41"/>
      <c r="N12" s="41"/>
      <c r="O12" s="41"/>
      <c r="P12" s="41"/>
      <c r="Q12" s="41"/>
      <c r="R12" s="41"/>
      <c r="S12" s="41"/>
      <c r="T12" s="41"/>
      <c r="U12" s="41"/>
      <c r="V12" s="41"/>
    </row>
    <row r="13" spans="1:22" x14ac:dyDescent="0.2">
      <c r="A13" s="35"/>
      <c r="B13" s="41"/>
      <c r="C13" s="41"/>
      <c r="D13" s="41"/>
      <c r="E13" s="41"/>
      <c r="F13" s="41"/>
      <c r="G13" s="41"/>
      <c r="H13" s="41"/>
      <c r="I13" s="41"/>
      <c r="J13" s="41"/>
      <c r="K13" s="41"/>
      <c r="L13" s="41"/>
      <c r="M13" s="41"/>
      <c r="N13" s="41"/>
      <c r="O13" s="41"/>
      <c r="P13" s="41"/>
      <c r="Q13" s="41"/>
      <c r="R13" s="41"/>
      <c r="S13" s="41"/>
      <c r="T13" s="41"/>
      <c r="U13" s="41"/>
      <c r="V13" s="41"/>
    </row>
    <row r="14" spans="1:22" x14ac:dyDescent="0.2">
      <c r="A14" s="35"/>
      <c r="B14" s="41"/>
      <c r="C14" s="41"/>
      <c r="D14" s="41"/>
      <c r="E14" s="41"/>
      <c r="F14" s="41"/>
      <c r="G14" s="41"/>
      <c r="H14" s="41"/>
      <c r="I14" s="41"/>
      <c r="J14" s="41"/>
      <c r="K14" s="41"/>
      <c r="L14" s="41"/>
      <c r="M14" s="41"/>
      <c r="N14" s="41"/>
      <c r="O14" s="41"/>
      <c r="P14" s="41"/>
      <c r="Q14" s="41"/>
      <c r="R14" s="41"/>
      <c r="S14" s="41"/>
      <c r="T14" s="41"/>
      <c r="U14" s="41"/>
      <c r="V14" s="41"/>
    </row>
    <row r="15" spans="1:22" ht="24" x14ac:dyDescent="0.3">
      <c r="A15" s="35"/>
      <c r="B15" s="41"/>
      <c r="C15" s="69" t="s">
        <v>94</v>
      </c>
      <c r="D15" s="69"/>
      <c r="E15" s="69"/>
      <c r="F15" s="69"/>
      <c r="G15" s="42"/>
      <c r="H15" s="69" t="s">
        <v>98</v>
      </c>
      <c r="I15" s="69"/>
      <c r="J15" s="69"/>
      <c r="K15" s="69"/>
      <c r="L15" s="42"/>
      <c r="M15" s="69" t="s">
        <v>99</v>
      </c>
      <c r="N15" s="69"/>
      <c r="O15" s="69"/>
      <c r="P15" s="69"/>
      <c r="Q15" s="42"/>
      <c r="R15" s="69" t="s">
        <v>100</v>
      </c>
      <c r="S15" s="69"/>
      <c r="T15" s="69"/>
      <c r="U15" s="69"/>
      <c r="V15" s="41"/>
    </row>
    <row r="16" spans="1:22" ht="21" x14ac:dyDescent="0.25">
      <c r="A16" s="35"/>
      <c r="B16" s="41"/>
      <c r="C16" s="38" t="s">
        <v>4</v>
      </c>
      <c r="D16" s="38" t="s">
        <v>6</v>
      </c>
      <c r="E16" s="38" t="s">
        <v>76</v>
      </c>
      <c r="F16" s="38" t="s">
        <v>9</v>
      </c>
      <c r="G16" s="43"/>
      <c r="H16" s="38" t="s">
        <v>5</v>
      </c>
      <c r="I16" s="38" t="s">
        <v>6</v>
      </c>
      <c r="J16" s="38" t="s">
        <v>76</v>
      </c>
      <c r="K16" s="38" t="s">
        <v>9</v>
      </c>
      <c r="L16" s="43"/>
      <c r="M16" s="38" t="s">
        <v>2</v>
      </c>
      <c r="N16" s="38" t="s">
        <v>6</v>
      </c>
      <c r="O16" s="38" t="s">
        <v>76</v>
      </c>
      <c r="P16" s="38" t="s">
        <v>9</v>
      </c>
      <c r="Q16" s="43"/>
      <c r="R16" s="38" t="s">
        <v>3</v>
      </c>
      <c r="S16" s="38" t="s">
        <v>6</v>
      </c>
      <c r="T16" s="38" t="s">
        <v>76</v>
      </c>
      <c r="U16" s="38" t="s">
        <v>9</v>
      </c>
      <c r="V16" s="41"/>
    </row>
    <row r="17" spans="1:22" ht="16" x14ac:dyDescent="0.2">
      <c r="A17" s="35"/>
      <c r="B17" s="41"/>
      <c r="C17" s="44" t="str" cm="1">
        <f t="array" ref="C17:F27">Working!A5:D15</f>
        <v>AC Split 1.5T</v>
      </c>
      <c r="D17" s="45">
        <v>289</v>
      </c>
      <c r="E17" s="45">
        <v>158950</v>
      </c>
      <c r="F17" s="45">
        <v>28408.039999999994</v>
      </c>
      <c r="G17" s="41"/>
      <c r="H17" s="44" t="str" cm="1">
        <f t="array" ref="H17:K24">Working!A19:D26</f>
        <v>Accessories</v>
      </c>
      <c r="I17" s="45">
        <v>245</v>
      </c>
      <c r="J17" s="45">
        <v>19600</v>
      </c>
      <c r="K17" s="45">
        <v>3265.0399999999995</v>
      </c>
      <c r="L17" s="41"/>
      <c r="M17" s="44" t="str" cm="1">
        <f t="array" ref="M17:P22">Working!A29:D34</f>
        <v>Alice Khan</v>
      </c>
      <c r="N17" s="45">
        <v>580</v>
      </c>
      <c r="O17" s="45">
        <v>183630</v>
      </c>
      <c r="P17" s="45">
        <v>33321.15</v>
      </c>
      <c r="Q17" s="41"/>
      <c r="R17" s="44" t="str" cm="1">
        <f t="array" ref="R17:U22">Working!A37:D42</f>
        <v>Alpha Co</v>
      </c>
      <c r="S17" s="45">
        <v>530</v>
      </c>
      <c r="T17" s="45">
        <v>200540</v>
      </c>
      <c r="U17" s="45">
        <v>35128.129999999997</v>
      </c>
      <c r="V17" s="41"/>
    </row>
    <row r="18" spans="1:22" ht="16" x14ac:dyDescent="0.2">
      <c r="A18" s="35"/>
      <c r="B18" s="41"/>
      <c r="C18" s="44" t="str">
        <v>Blender Pro</v>
      </c>
      <c r="D18" s="45">
        <v>330</v>
      </c>
      <c r="E18" s="45">
        <v>16500</v>
      </c>
      <c r="F18" s="45">
        <v>3074.5899999999997</v>
      </c>
      <c r="G18" s="41"/>
      <c r="H18" s="44" t="str">
        <v>Computers</v>
      </c>
      <c r="I18" s="45">
        <v>309</v>
      </c>
      <c r="J18" s="45">
        <v>216300</v>
      </c>
      <c r="K18" s="45">
        <v>39404.719999999994</v>
      </c>
      <c r="L18" s="41"/>
      <c r="M18" s="44" t="str">
        <v>Bilal Ahmed</v>
      </c>
      <c r="N18" s="45">
        <v>620</v>
      </c>
      <c r="O18" s="45">
        <v>241540</v>
      </c>
      <c r="P18" s="45">
        <v>43759.789999999994</v>
      </c>
      <c r="Q18" s="41"/>
      <c r="R18" s="44" t="str">
        <v>Beta LLC</v>
      </c>
      <c r="S18" s="45">
        <v>660</v>
      </c>
      <c r="T18" s="45">
        <v>221880</v>
      </c>
      <c r="U18" s="45">
        <v>38658.089999999997</v>
      </c>
      <c r="V18" s="41"/>
    </row>
    <row r="19" spans="1:22" ht="16" x14ac:dyDescent="0.2">
      <c r="A19" s="35"/>
      <c r="B19" s="41"/>
      <c r="C19" s="44" t="str">
        <v>Gaming Console Z</v>
      </c>
      <c r="D19" s="45">
        <v>246</v>
      </c>
      <c r="E19" s="45">
        <v>98400</v>
      </c>
      <c r="F19" s="45">
        <v>18268.140000000003</v>
      </c>
      <c r="G19" s="41"/>
      <c r="H19" s="44" t="str">
        <v>Electronics</v>
      </c>
      <c r="I19" s="45">
        <v>632</v>
      </c>
      <c r="J19" s="45">
        <v>279000</v>
      </c>
      <c r="K19" s="45">
        <v>50645.87</v>
      </c>
      <c r="L19" s="41"/>
      <c r="M19" s="44" t="str">
        <v>Hira Qureshi</v>
      </c>
      <c r="N19" s="45">
        <v>634</v>
      </c>
      <c r="O19" s="45">
        <v>227270</v>
      </c>
      <c r="P19" s="45">
        <v>39508.700000000019</v>
      </c>
      <c r="Q19" s="41"/>
      <c r="R19" s="44" t="str">
        <v>Delta Inc</v>
      </c>
      <c r="S19" s="45">
        <v>612</v>
      </c>
      <c r="T19" s="45">
        <v>222530</v>
      </c>
      <c r="U19" s="45">
        <v>41239.970000000016</v>
      </c>
      <c r="V19" s="41"/>
    </row>
    <row r="20" spans="1:22" ht="16" x14ac:dyDescent="0.2">
      <c r="A20" s="35"/>
      <c r="B20" s="41"/>
      <c r="C20" s="44" t="str">
        <v>iPhone 13</v>
      </c>
      <c r="D20" s="45">
        <v>276</v>
      </c>
      <c r="E20" s="45">
        <v>248400</v>
      </c>
      <c r="F20" s="45">
        <v>42630.81</v>
      </c>
      <c r="G20" s="41"/>
      <c r="H20" s="44" t="str">
        <v>Gaming</v>
      </c>
      <c r="I20" s="45">
        <v>246</v>
      </c>
      <c r="J20" s="45">
        <v>98400</v>
      </c>
      <c r="K20" s="45">
        <v>18268.140000000003</v>
      </c>
      <c r="L20" s="41"/>
      <c r="M20" s="44" t="str">
        <v>Sana Raza</v>
      </c>
      <c r="N20" s="45">
        <v>528</v>
      </c>
      <c r="O20" s="45">
        <v>182660</v>
      </c>
      <c r="P20" s="45">
        <v>34304.150000000009</v>
      </c>
      <c r="Q20" s="41"/>
      <c r="R20" s="44" t="str">
        <v>Gamma Corp</v>
      </c>
      <c r="S20" s="45">
        <v>473</v>
      </c>
      <c r="T20" s="45">
        <v>172840</v>
      </c>
      <c r="U20" s="45">
        <v>32876.810000000005</v>
      </c>
      <c r="V20" s="41"/>
    </row>
    <row r="21" spans="1:22" ht="16" x14ac:dyDescent="0.2">
      <c r="A21" s="35"/>
      <c r="B21" s="41"/>
      <c r="C21" s="44" t="str">
        <v>Laptop Pro 15</v>
      </c>
      <c r="D21" s="45">
        <v>309</v>
      </c>
      <c r="E21" s="45">
        <v>216300</v>
      </c>
      <c r="F21" s="45">
        <v>39404.719999999994</v>
      </c>
      <c r="G21" s="41"/>
      <c r="H21" s="44" t="str">
        <v>Kitchen</v>
      </c>
      <c r="I21" s="45">
        <v>583</v>
      </c>
      <c r="J21" s="45">
        <v>46860</v>
      </c>
      <c r="K21" s="45">
        <v>8397.8399999999965</v>
      </c>
      <c r="L21" s="41"/>
      <c r="M21" s="44" t="str">
        <v>Umar Saeed</v>
      </c>
      <c r="N21" s="45">
        <v>521</v>
      </c>
      <c r="O21" s="45">
        <v>195660</v>
      </c>
      <c r="P21" s="45">
        <v>33790.100000000006</v>
      </c>
      <c r="Q21" s="41"/>
      <c r="R21" s="44" t="str">
        <v>XYZ Ltd</v>
      </c>
      <c r="S21" s="45">
        <v>608</v>
      </c>
      <c r="T21" s="45">
        <v>212970</v>
      </c>
      <c r="U21" s="45">
        <v>36780.890000000014</v>
      </c>
      <c r="V21" s="41"/>
    </row>
    <row r="22" spans="1:22" ht="19" x14ac:dyDescent="0.25">
      <c r="A22" s="35"/>
      <c r="B22" s="41"/>
      <c r="C22" s="44" t="str">
        <v>LED TV 42"</v>
      </c>
      <c r="D22" s="45">
        <v>343</v>
      </c>
      <c r="E22" s="45">
        <v>120050</v>
      </c>
      <c r="F22" s="45">
        <v>22237.829999999998</v>
      </c>
      <c r="G22" s="41"/>
      <c r="H22" s="44" t="str">
        <v>Mobile</v>
      </c>
      <c r="I22" s="45">
        <v>610</v>
      </c>
      <c r="J22" s="45">
        <v>331900</v>
      </c>
      <c r="K22" s="45">
        <v>58169.779999999977</v>
      </c>
      <c r="L22" s="41"/>
      <c r="M22" s="50" t="str">
        <v>Total</v>
      </c>
      <c r="N22" s="51">
        <v>2883</v>
      </c>
      <c r="O22" s="51">
        <v>1030760</v>
      </c>
      <c r="P22" s="51">
        <v>184683.89000000004</v>
      </c>
      <c r="Q22" s="41"/>
      <c r="R22" s="50" t="str">
        <v>Total</v>
      </c>
      <c r="S22" s="51">
        <v>2883</v>
      </c>
      <c r="T22" s="51">
        <v>1030760</v>
      </c>
      <c r="U22" s="51">
        <v>184683.89000000004</v>
      </c>
      <c r="V22" s="41"/>
    </row>
    <row r="23" spans="1:22" ht="16" x14ac:dyDescent="0.2">
      <c r="A23" s="35"/>
      <c r="B23" s="41"/>
      <c r="C23" s="44" t="str">
        <v>Microwave 20L</v>
      </c>
      <c r="D23" s="45">
        <v>253</v>
      </c>
      <c r="E23" s="45">
        <v>30360</v>
      </c>
      <c r="F23" s="45">
        <v>5323.2499999999982</v>
      </c>
      <c r="G23" s="41"/>
      <c r="H23" s="44" t="str">
        <v>Wearables</v>
      </c>
      <c r="I23" s="45">
        <v>258</v>
      </c>
      <c r="J23" s="45">
        <v>38700</v>
      </c>
      <c r="K23" s="45">
        <v>6532.5000000000018</v>
      </c>
      <c r="L23" s="41"/>
      <c r="M23" s="41"/>
      <c r="N23" s="41"/>
      <c r="O23" s="41"/>
      <c r="P23" s="41"/>
      <c r="Q23" s="41"/>
      <c r="R23" s="41"/>
      <c r="S23" s="41"/>
      <c r="T23" s="41"/>
      <c r="U23" s="41"/>
      <c r="V23" s="41"/>
    </row>
    <row r="24" spans="1:22" ht="19" x14ac:dyDescent="0.25">
      <c r="A24" s="35"/>
      <c r="B24" s="41"/>
      <c r="C24" s="44" t="str">
        <v>Smartwatch X</v>
      </c>
      <c r="D24" s="45">
        <v>258</v>
      </c>
      <c r="E24" s="45">
        <v>38700</v>
      </c>
      <c r="F24" s="45">
        <v>6532.5000000000018</v>
      </c>
      <c r="G24" s="41"/>
      <c r="H24" s="50" t="str">
        <v>Total</v>
      </c>
      <c r="I24" s="51">
        <v>2883</v>
      </c>
      <c r="J24" s="51">
        <v>1030760</v>
      </c>
      <c r="K24" s="51">
        <v>184683.88999999998</v>
      </c>
      <c r="L24" s="41"/>
      <c r="M24" s="41"/>
      <c r="N24" s="41"/>
      <c r="O24" s="41"/>
      <c r="P24" s="41"/>
      <c r="Q24" s="41"/>
      <c r="R24" s="41"/>
      <c r="S24" s="41"/>
      <c r="T24" s="41"/>
      <c r="U24" s="41"/>
      <c r="V24" s="41"/>
    </row>
    <row r="25" spans="1:22" ht="16" x14ac:dyDescent="0.2">
      <c r="A25" s="35"/>
      <c r="B25" s="41"/>
      <c r="C25" s="44" t="str">
        <v>Tablet Mini</v>
      </c>
      <c r="D25" s="45">
        <v>334</v>
      </c>
      <c r="E25" s="45">
        <v>83500</v>
      </c>
      <c r="F25" s="45">
        <v>15538.969999999998</v>
      </c>
      <c r="G25" s="41"/>
      <c r="H25" s="41"/>
      <c r="I25" s="41"/>
      <c r="J25" s="41"/>
      <c r="K25" s="41"/>
      <c r="L25" s="41"/>
      <c r="M25" s="41"/>
      <c r="N25" s="41"/>
      <c r="O25" s="41"/>
      <c r="P25" s="41"/>
      <c r="Q25" s="41"/>
      <c r="R25" s="41"/>
      <c r="S25" s="41"/>
      <c r="T25" s="41"/>
      <c r="U25" s="41"/>
      <c r="V25" s="41"/>
    </row>
    <row r="26" spans="1:22" ht="16" x14ac:dyDescent="0.2">
      <c r="A26" s="35"/>
      <c r="B26" s="41"/>
      <c r="C26" s="44" t="str">
        <v>Wireless Earbuds</v>
      </c>
      <c r="D26" s="45">
        <v>245</v>
      </c>
      <c r="E26" s="45">
        <v>19600</v>
      </c>
      <c r="F26" s="45">
        <v>3265.0399999999995</v>
      </c>
      <c r="G26" s="41"/>
      <c r="H26" s="41"/>
      <c r="I26" s="41"/>
      <c r="J26" s="41"/>
      <c r="K26" s="41"/>
      <c r="L26" s="41"/>
      <c r="M26" s="41"/>
      <c r="N26" s="41"/>
      <c r="O26" s="41"/>
      <c r="P26" s="41"/>
      <c r="Q26" s="41"/>
      <c r="R26" s="41"/>
      <c r="S26" s="41"/>
      <c r="T26" s="41"/>
      <c r="U26" s="41"/>
      <c r="V26" s="41"/>
    </row>
    <row r="27" spans="1:22" ht="19" x14ac:dyDescent="0.25">
      <c r="A27" s="35"/>
      <c r="B27" s="41"/>
      <c r="C27" s="50" t="str">
        <v>Total</v>
      </c>
      <c r="D27" s="51">
        <v>2883</v>
      </c>
      <c r="E27" s="51">
        <v>1030760</v>
      </c>
      <c r="F27" s="51">
        <v>184683.88999999998</v>
      </c>
      <c r="G27" s="41"/>
      <c r="H27" s="41"/>
      <c r="I27" s="41"/>
      <c r="J27" s="41"/>
      <c r="K27" s="41"/>
      <c r="L27" s="41"/>
      <c r="M27" s="41"/>
      <c r="N27" s="41"/>
      <c r="O27" s="41"/>
      <c r="P27" s="41"/>
      <c r="Q27" s="41"/>
      <c r="R27" s="41"/>
      <c r="S27" s="41"/>
      <c r="T27" s="41"/>
      <c r="U27" s="41"/>
      <c r="V27" s="41"/>
    </row>
    <row r="28" spans="1:22" x14ac:dyDescent="0.2">
      <c r="A28" s="35"/>
      <c r="B28" s="41"/>
      <c r="C28" s="41"/>
      <c r="D28" s="41"/>
      <c r="E28" s="41"/>
      <c r="F28" s="41"/>
      <c r="G28" s="41"/>
      <c r="H28" s="41"/>
      <c r="I28" s="41"/>
      <c r="J28" s="41"/>
      <c r="K28" s="41"/>
      <c r="L28" s="41"/>
      <c r="M28" s="41"/>
      <c r="N28" s="41"/>
      <c r="O28" s="41"/>
      <c r="P28" s="41"/>
      <c r="Q28" s="41"/>
      <c r="R28" s="41"/>
      <c r="S28" s="41"/>
      <c r="T28" s="41"/>
      <c r="U28" s="41"/>
      <c r="V28" s="41"/>
    </row>
    <row r="29" spans="1:22" x14ac:dyDescent="0.2">
      <c r="A29" s="35"/>
      <c r="B29" s="41"/>
      <c r="C29" s="41"/>
      <c r="D29" s="41"/>
      <c r="E29" s="41"/>
      <c r="F29" s="41"/>
      <c r="G29" s="41"/>
      <c r="H29" s="41"/>
      <c r="I29" s="41"/>
      <c r="J29" s="41"/>
      <c r="K29" s="41"/>
      <c r="L29" s="41"/>
      <c r="M29" s="41"/>
      <c r="N29" s="41"/>
      <c r="O29" s="41"/>
      <c r="P29" s="41"/>
      <c r="Q29" s="41"/>
      <c r="R29" s="41"/>
      <c r="S29" s="41"/>
      <c r="T29" s="41"/>
      <c r="U29" s="41"/>
      <c r="V29" s="41"/>
    </row>
    <row r="30" spans="1:22" x14ac:dyDescent="0.2">
      <c r="A30" s="35"/>
      <c r="B30" s="41"/>
      <c r="C30" s="41"/>
      <c r="D30" s="41"/>
      <c r="E30" s="41"/>
      <c r="F30" s="41"/>
      <c r="G30" s="41"/>
      <c r="H30" s="41"/>
      <c r="I30" s="41"/>
      <c r="J30" s="41"/>
      <c r="K30" s="41"/>
      <c r="L30" s="41"/>
      <c r="M30" s="41"/>
      <c r="N30" s="41"/>
      <c r="O30" s="41"/>
      <c r="P30" s="41"/>
      <c r="Q30" s="41"/>
      <c r="R30" s="41"/>
      <c r="S30" s="41"/>
      <c r="T30" s="41"/>
      <c r="U30" s="41"/>
      <c r="V30" s="41"/>
    </row>
    <row r="31" spans="1:22" x14ac:dyDescent="0.2">
      <c r="A31" s="35"/>
      <c r="B31" s="41"/>
      <c r="C31" s="41"/>
      <c r="D31" s="41"/>
      <c r="E31" s="41"/>
      <c r="F31" s="41"/>
      <c r="G31" s="41"/>
      <c r="H31" s="41"/>
      <c r="I31" s="41"/>
      <c r="J31" s="41"/>
      <c r="K31" s="41"/>
      <c r="L31" s="41"/>
      <c r="M31" s="41"/>
      <c r="N31" s="41"/>
      <c r="O31" s="41"/>
      <c r="P31" s="41"/>
      <c r="Q31" s="41"/>
      <c r="R31" s="41"/>
      <c r="S31" s="41"/>
      <c r="T31" s="41"/>
      <c r="U31" s="41"/>
      <c r="V31" s="41"/>
    </row>
    <row r="32" spans="1:22" x14ac:dyDescent="0.2">
      <c r="A32" s="35"/>
      <c r="B32" s="41"/>
      <c r="C32" s="41"/>
      <c r="D32" s="41"/>
      <c r="E32" s="41"/>
      <c r="F32" s="41"/>
      <c r="G32" s="41"/>
      <c r="H32" s="41"/>
      <c r="I32" s="41"/>
      <c r="J32" s="41"/>
      <c r="K32" s="41"/>
      <c r="L32" s="41"/>
      <c r="M32" s="41"/>
      <c r="N32" s="41"/>
      <c r="O32" s="41"/>
      <c r="P32" s="41"/>
      <c r="Q32" s="41"/>
      <c r="R32" s="41"/>
      <c r="S32" s="41"/>
      <c r="T32" s="41"/>
      <c r="U32" s="41"/>
      <c r="V32" s="41"/>
    </row>
    <row r="33" spans="1:22" x14ac:dyDescent="0.2">
      <c r="A33" s="35"/>
      <c r="B33" s="41"/>
      <c r="C33" s="41"/>
      <c r="D33" s="41"/>
      <c r="E33" s="41"/>
      <c r="F33" s="41"/>
      <c r="G33" s="41"/>
      <c r="H33" s="41"/>
      <c r="I33" s="41"/>
      <c r="J33" s="41"/>
      <c r="K33" s="41"/>
      <c r="L33" s="41"/>
      <c r="M33" s="41"/>
      <c r="N33" s="41"/>
      <c r="O33" s="41"/>
      <c r="P33" s="41"/>
      <c r="Q33" s="41"/>
      <c r="R33" s="41"/>
      <c r="S33" s="41"/>
      <c r="T33" s="41"/>
      <c r="U33" s="41"/>
      <c r="V33" s="41"/>
    </row>
    <row r="34" spans="1:22" x14ac:dyDescent="0.2">
      <c r="A34" s="35"/>
      <c r="B34" s="41"/>
      <c r="C34" s="41"/>
      <c r="D34" s="41"/>
      <c r="E34" s="41"/>
      <c r="F34" s="41"/>
      <c r="G34" s="41"/>
      <c r="H34" s="41"/>
      <c r="I34" s="41"/>
      <c r="J34" s="41"/>
      <c r="K34" s="41"/>
      <c r="L34" s="41"/>
      <c r="M34" s="41"/>
      <c r="N34" s="41"/>
      <c r="O34" s="41"/>
      <c r="P34" s="41"/>
      <c r="Q34" s="41"/>
      <c r="R34" s="41"/>
      <c r="S34" s="41"/>
      <c r="T34" s="41"/>
      <c r="U34" s="41"/>
      <c r="V34" s="41"/>
    </row>
    <row r="35" spans="1:22" x14ac:dyDescent="0.2">
      <c r="A35" s="35"/>
      <c r="B35" s="41"/>
      <c r="C35" s="41"/>
      <c r="D35" s="41"/>
      <c r="E35" s="41"/>
      <c r="F35" s="41"/>
      <c r="G35" s="41"/>
      <c r="H35" s="41"/>
      <c r="I35" s="41"/>
      <c r="J35" s="41"/>
      <c r="K35" s="41"/>
      <c r="L35" s="41"/>
      <c r="M35" s="41"/>
      <c r="N35" s="41"/>
      <c r="O35" s="41"/>
      <c r="P35" s="41"/>
      <c r="Q35" s="41"/>
      <c r="R35" s="41"/>
      <c r="S35" s="41"/>
      <c r="T35" s="41"/>
      <c r="U35" s="41"/>
      <c r="V35" s="41"/>
    </row>
    <row r="36" spans="1:22" x14ac:dyDescent="0.2">
      <c r="A36" s="35"/>
      <c r="B36" s="41"/>
      <c r="C36" s="41"/>
      <c r="D36" s="41"/>
      <c r="E36" s="41"/>
      <c r="F36" s="41"/>
      <c r="G36" s="41"/>
      <c r="H36" s="41"/>
      <c r="I36" s="41"/>
      <c r="J36" s="41"/>
      <c r="K36" s="41"/>
      <c r="L36" s="41"/>
      <c r="M36" s="41"/>
      <c r="N36" s="41"/>
      <c r="O36" s="41"/>
      <c r="P36" s="41"/>
      <c r="Q36" s="41"/>
      <c r="R36" s="41"/>
      <c r="S36" s="41"/>
      <c r="T36" s="41"/>
      <c r="U36" s="41"/>
      <c r="V36" s="41"/>
    </row>
    <row r="37" spans="1:22" x14ac:dyDescent="0.2">
      <c r="A37" s="35"/>
      <c r="B37" s="41"/>
      <c r="C37" s="41"/>
      <c r="D37" s="41"/>
      <c r="E37" s="41"/>
      <c r="F37" s="41"/>
      <c r="G37" s="41"/>
      <c r="H37" s="41"/>
      <c r="I37" s="41"/>
      <c r="J37" s="41"/>
      <c r="K37" s="41"/>
      <c r="L37" s="41"/>
      <c r="M37" s="41"/>
      <c r="N37" s="41"/>
      <c r="O37" s="41"/>
      <c r="P37" s="41"/>
      <c r="Q37" s="41"/>
      <c r="R37" s="41"/>
      <c r="S37" s="41"/>
      <c r="T37" s="41"/>
      <c r="U37" s="41"/>
      <c r="V37" s="41"/>
    </row>
    <row r="38" spans="1:22" x14ac:dyDescent="0.2">
      <c r="A38" s="35"/>
      <c r="B38" s="41"/>
      <c r="C38" s="41"/>
      <c r="D38" s="41"/>
      <c r="E38" s="41"/>
      <c r="F38" s="41"/>
      <c r="G38" s="41"/>
      <c r="H38" s="41"/>
      <c r="I38" s="41"/>
      <c r="J38" s="41"/>
      <c r="K38" s="41"/>
      <c r="L38" s="41"/>
      <c r="M38" s="41"/>
      <c r="N38" s="41"/>
      <c r="O38" s="41"/>
      <c r="P38" s="41"/>
      <c r="Q38" s="41"/>
      <c r="R38" s="41"/>
      <c r="S38" s="41"/>
      <c r="T38" s="41"/>
      <c r="U38" s="41"/>
      <c r="V38" s="41"/>
    </row>
    <row r="39" spans="1:22" x14ac:dyDescent="0.2">
      <c r="A39" s="35"/>
      <c r="B39" s="41"/>
      <c r="C39" s="41"/>
      <c r="D39" s="41"/>
      <c r="E39" s="41"/>
      <c r="F39" s="41"/>
      <c r="G39" s="41"/>
      <c r="H39" s="41"/>
      <c r="I39" s="41"/>
      <c r="J39" s="41"/>
      <c r="K39" s="41"/>
      <c r="L39" s="41"/>
      <c r="M39" s="41"/>
      <c r="N39" s="41"/>
      <c r="O39" s="41"/>
      <c r="P39" s="41"/>
      <c r="Q39" s="41"/>
      <c r="R39" s="41"/>
      <c r="S39" s="41"/>
      <c r="T39" s="41"/>
      <c r="U39" s="41"/>
      <c r="V39" s="41"/>
    </row>
    <row r="40" spans="1:22" x14ac:dyDescent="0.2">
      <c r="A40" s="35"/>
      <c r="B40" s="41"/>
      <c r="C40" s="41"/>
      <c r="D40" s="41"/>
      <c r="E40" s="41"/>
      <c r="F40" s="41"/>
      <c r="G40" s="41"/>
      <c r="H40" s="41"/>
      <c r="I40" s="41"/>
      <c r="J40" s="41"/>
      <c r="K40" s="41"/>
      <c r="L40" s="41"/>
      <c r="M40" s="41"/>
      <c r="N40" s="41"/>
      <c r="O40" s="41"/>
      <c r="P40" s="41"/>
      <c r="Q40" s="41"/>
      <c r="R40" s="41"/>
      <c r="S40" s="41"/>
      <c r="T40" s="41"/>
      <c r="U40" s="41"/>
      <c r="V40" s="41"/>
    </row>
    <row r="41" spans="1:22" x14ac:dyDescent="0.2">
      <c r="A41" s="35"/>
      <c r="B41" s="41"/>
      <c r="C41" s="41"/>
      <c r="D41" s="41"/>
      <c r="E41" s="41"/>
      <c r="F41" s="41"/>
      <c r="G41" s="41"/>
      <c r="H41" s="41"/>
      <c r="I41" s="41"/>
      <c r="J41" s="41"/>
      <c r="K41" s="41"/>
      <c r="L41" s="41"/>
      <c r="M41" s="41"/>
      <c r="N41" s="41"/>
      <c r="O41" s="41"/>
      <c r="P41" s="41"/>
      <c r="Q41" s="41"/>
      <c r="R41" s="41"/>
      <c r="S41" s="41"/>
      <c r="T41" s="41"/>
      <c r="U41" s="41"/>
      <c r="V41" s="41"/>
    </row>
    <row r="42" spans="1:22" x14ac:dyDescent="0.2">
      <c r="A42" s="35"/>
      <c r="B42" s="41"/>
      <c r="C42" s="41"/>
      <c r="D42" s="41"/>
      <c r="E42" s="41"/>
      <c r="F42" s="41"/>
      <c r="G42" s="41"/>
      <c r="H42" s="41"/>
      <c r="I42" s="41"/>
      <c r="J42" s="41"/>
      <c r="K42" s="41"/>
      <c r="L42" s="41"/>
      <c r="M42" s="41"/>
      <c r="N42" s="41"/>
      <c r="O42" s="41"/>
      <c r="P42" s="41"/>
      <c r="Q42" s="41"/>
      <c r="R42" s="41"/>
      <c r="S42" s="41"/>
      <c r="T42" s="41"/>
      <c r="U42" s="41"/>
      <c r="V42" s="41"/>
    </row>
    <row r="43" spans="1:22" x14ac:dyDescent="0.2">
      <c r="A43" s="35"/>
      <c r="B43" s="41"/>
      <c r="C43" s="41"/>
      <c r="D43" s="41"/>
      <c r="E43" s="41"/>
      <c r="F43" s="41"/>
      <c r="G43" s="41"/>
      <c r="H43" s="41"/>
      <c r="I43" s="41"/>
      <c r="J43" s="41"/>
      <c r="K43" s="41"/>
      <c r="L43" s="41"/>
      <c r="M43" s="41"/>
      <c r="N43" s="41"/>
      <c r="O43" s="41"/>
      <c r="P43" s="41"/>
      <c r="Q43" s="41"/>
      <c r="R43" s="41"/>
      <c r="S43" s="41"/>
      <c r="T43" s="41"/>
      <c r="U43" s="41"/>
      <c r="V43" s="41"/>
    </row>
    <row r="44" spans="1:22" x14ac:dyDescent="0.2">
      <c r="A44" s="35"/>
      <c r="B44" s="41"/>
      <c r="C44" s="41"/>
      <c r="D44" s="41"/>
      <c r="E44" s="41"/>
      <c r="F44" s="41"/>
      <c r="G44" s="41"/>
      <c r="H44" s="41"/>
      <c r="I44" s="41"/>
      <c r="J44" s="41"/>
      <c r="K44" s="41"/>
      <c r="L44" s="41"/>
      <c r="M44" s="41"/>
      <c r="N44" s="41"/>
      <c r="O44" s="41"/>
      <c r="P44" s="41"/>
      <c r="Q44" s="41"/>
      <c r="R44" s="41"/>
      <c r="S44" s="41"/>
      <c r="T44" s="41"/>
      <c r="U44" s="41"/>
      <c r="V44" s="41"/>
    </row>
    <row r="45" spans="1:22" x14ac:dyDescent="0.2">
      <c r="A45" s="35"/>
      <c r="B45" s="41"/>
      <c r="C45" s="41"/>
      <c r="D45" s="41"/>
      <c r="E45" s="41"/>
      <c r="F45" s="41"/>
      <c r="G45" s="41"/>
      <c r="H45" s="41"/>
      <c r="I45" s="41"/>
      <c r="J45" s="41"/>
      <c r="K45" s="41"/>
      <c r="L45" s="41"/>
      <c r="M45" s="41"/>
      <c r="N45" s="41"/>
      <c r="O45" s="41"/>
      <c r="P45" s="41"/>
      <c r="Q45" s="41"/>
      <c r="R45" s="41"/>
      <c r="S45" s="41"/>
      <c r="T45" s="41"/>
      <c r="U45" s="41"/>
      <c r="V45" s="41"/>
    </row>
    <row r="46" spans="1:22" x14ac:dyDescent="0.2">
      <c r="A46" s="35"/>
      <c r="B46" s="41"/>
      <c r="C46" s="41"/>
      <c r="D46" s="41"/>
      <c r="E46" s="41"/>
      <c r="F46" s="41"/>
      <c r="G46" s="41"/>
      <c r="H46" s="41"/>
      <c r="I46" s="41"/>
      <c r="J46" s="41"/>
      <c r="K46" s="41"/>
      <c r="L46" s="41"/>
      <c r="M46" s="41"/>
      <c r="N46" s="41"/>
      <c r="O46" s="41"/>
      <c r="P46" s="41"/>
      <c r="Q46" s="41"/>
      <c r="R46" s="41"/>
      <c r="S46" s="41"/>
      <c r="T46" s="41"/>
      <c r="U46" s="41"/>
      <c r="V46" s="41"/>
    </row>
    <row r="47" spans="1:22" ht="29" x14ac:dyDescent="0.35">
      <c r="A47" s="35"/>
      <c r="B47" s="41"/>
      <c r="C47" s="67" t="s">
        <v>101</v>
      </c>
      <c r="D47" s="68"/>
      <c r="E47" s="68"/>
      <c r="F47" s="68"/>
      <c r="G47" s="68"/>
      <c r="H47" s="68"/>
      <c r="I47" s="68"/>
      <c r="J47" s="68"/>
      <c r="K47" s="68"/>
      <c r="L47" s="68"/>
      <c r="M47" s="68"/>
      <c r="N47" s="68"/>
      <c r="O47" s="68"/>
      <c r="P47" s="68"/>
      <c r="Q47" s="68"/>
      <c r="R47" s="68"/>
      <c r="S47" s="68"/>
      <c r="T47" s="68"/>
      <c r="U47" s="68"/>
      <c r="V47" s="41"/>
    </row>
    <row r="48" spans="1:22" x14ac:dyDescent="0.2">
      <c r="A48" s="35"/>
      <c r="B48" s="41"/>
      <c r="C48" s="41"/>
      <c r="D48" s="41"/>
      <c r="E48" s="41"/>
      <c r="F48" s="41"/>
      <c r="G48" s="41"/>
      <c r="H48" s="41"/>
      <c r="I48" s="41"/>
      <c r="J48" s="41"/>
      <c r="K48" s="41"/>
      <c r="L48" s="41"/>
      <c r="M48" s="41"/>
      <c r="N48" s="41"/>
      <c r="O48" s="41"/>
      <c r="P48" s="41"/>
      <c r="Q48" s="41"/>
      <c r="R48" s="41"/>
      <c r="S48" s="41"/>
      <c r="T48" s="41"/>
      <c r="U48" s="41"/>
      <c r="V48" s="41"/>
    </row>
    <row r="49" spans="1:22" x14ac:dyDescent="0.2">
      <c r="A49" s="35"/>
      <c r="B49" s="41"/>
      <c r="C49" s="41"/>
      <c r="D49" s="41"/>
      <c r="E49" s="41"/>
      <c r="F49" s="41"/>
      <c r="G49" s="41"/>
      <c r="H49" s="41"/>
      <c r="I49" s="41"/>
      <c r="J49" s="41"/>
      <c r="K49" s="41"/>
      <c r="L49" s="41"/>
      <c r="M49" s="41"/>
      <c r="N49" s="41"/>
      <c r="O49" s="41"/>
      <c r="P49" s="41"/>
      <c r="Q49" s="41"/>
      <c r="R49" s="41"/>
      <c r="S49" s="41"/>
      <c r="T49" s="41"/>
      <c r="U49" s="41"/>
      <c r="V49" s="41"/>
    </row>
    <row r="50" spans="1:22" x14ac:dyDescent="0.2">
      <c r="A50" s="35"/>
      <c r="B50" s="41"/>
      <c r="C50" s="41"/>
      <c r="D50" s="41"/>
      <c r="E50" s="41"/>
      <c r="F50" s="41"/>
      <c r="G50" s="41"/>
      <c r="H50" s="41"/>
      <c r="I50" s="41"/>
      <c r="J50" s="41"/>
      <c r="K50" s="41"/>
      <c r="L50" s="41"/>
      <c r="M50" s="41"/>
      <c r="N50" s="41"/>
      <c r="O50" s="41"/>
      <c r="P50" s="41"/>
      <c r="Q50" s="41"/>
      <c r="R50" s="41"/>
      <c r="S50" s="41"/>
      <c r="T50" s="41"/>
      <c r="U50" s="41"/>
      <c r="V50" s="41"/>
    </row>
    <row r="51" spans="1:22" x14ac:dyDescent="0.2">
      <c r="A51" s="35"/>
      <c r="B51" s="41"/>
      <c r="C51" s="41"/>
      <c r="D51" s="41"/>
      <c r="E51" s="41"/>
      <c r="F51" s="41"/>
      <c r="G51" s="41"/>
      <c r="H51" s="41"/>
      <c r="I51" s="41"/>
      <c r="J51" s="41"/>
      <c r="K51" s="41"/>
      <c r="L51" s="41"/>
      <c r="M51" s="41"/>
      <c r="N51" s="41"/>
      <c r="O51" s="41"/>
      <c r="P51" s="41"/>
      <c r="Q51" s="41"/>
      <c r="R51" s="41"/>
      <c r="S51" s="41"/>
      <c r="T51" s="41"/>
      <c r="U51" s="41"/>
      <c r="V51" s="41"/>
    </row>
    <row r="52" spans="1:22" x14ac:dyDescent="0.2">
      <c r="A52" s="35"/>
      <c r="B52" s="41"/>
      <c r="C52" s="41"/>
      <c r="D52" s="41"/>
      <c r="E52" s="41"/>
      <c r="F52" s="41"/>
      <c r="G52" s="41"/>
      <c r="H52" s="41"/>
      <c r="I52" s="41"/>
      <c r="J52" s="41"/>
      <c r="K52" s="41"/>
      <c r="L52" s="41"/>
      <c r="M52" s="41"/>
      <c r="N52" s="41"/>
      <c r="O52" s="41"/>
      <c r="P52" s="41"/>
      <c r="Q52" s="41"/>
      <c r="R52" s="41"/>
      <c r="S52" s="41"/>
      <c r="T52" s="41"/>
      <c r="U52" s="41"/>
      <c r="V52" s="41"/>
    </row>
    <row r="53" spans="1:22" x14ac:dyDescent="0.2">
      <c r="A53" s="35"/>
      <c r="B53" s="41"/>
      <c r="C53" s="41"/>
      <c r="D53" s="41"/>
      <c r="E53" s="41"/>
      <c r="F53" s="41"/>
      <c r="G53" s="41"/>
      <c r="H53" s="41"/>
      <c r="I53" s="41"/>
      <c r="J53" s="41"/>
      <c r="K53" s="41"/>
      <c r="L53" s="41"/>
      <c r="M53" s="41"/>
      <c r="N53" s="41"/>
      <c r="O53" s="41"/>
      <c r="P53" s="41"/>
      <c r="Q53" s="41"/>
      <c r="R53" s="41"/>
      <c r="S53" s="41"/>
      <c r="T53" s="41"/>
      <c r="U53" s="41"/>
      <c r="V53" s="41"/>
    </row>
    <row r="54" spans="1:22" x14ac:dyDescent="0.2">
      <c r="A54" s="35"/>
      <c r="B54" s="41"/>
      <c r="C54" s="41"/>
      <c r="D54" s="41"/>
      <c r="E54" s="41"/>
      <c r="F54" s="41"/>
      <c r="G54" s="41"/>
      <c r="H54" s="41"/>
      <c r="I54" s="41"/>
      <c r="J54" s="41"/>
      <c r="K54" s="41"/>
      <c r="L54" s="41"/>
      <c r="M54" s="41"/>
      <c r="N54" s="41"/>
      <c r="O54" s="41"/>
      <c r="P54" s="41"/>
      <c r="Q54" s="41"/>
      <c r="R54" s="41"/>
      <c r="S54" s="41"/>
      <c r="T54" s="41"/>
      <c r="U54" s="41"/>
      <c r="V54" s="41"/>
    </row>
    <row r="55" spans="1:22" x14ac:dyDescent="0.2">
      <c r="A55" s="35"/>
      <c r="B55" s="41"/>
      <c r="C55" s="41"/>
      <c r="D55" s="41"/>
      <c r="E55" s="41"/>
      <c r="F55" s="41"/>
      <c r="G55" s="41"/>
      <c r="H55" s="41"/>
      <c r="I55" s="41"/>
      <c r="J55" s="41"/>
      <c r="K55" s="41"/>
      <c r="L55" s="41"/>
      <c r="M55" s="41"/>
      <c r="N55" s="41"/>
      <c r="O55" s="41"/>
      <c r="P55" s="41"/>
      <c r="Q55" s="41"/>
      <c r="R55" s="41"/>
      <c r="S55" s="41"/>
      <c r="T55" s="41"/>
      <c r="U55" s="41"/>
      <c r="V55" s="41"/>
    </row>
    <row r="56" spans="1:22" x14ac:dyDescent="0.2">
      <c r="A56" s="35"/>
      <c r="B56" s="41"/>
      <c r="C56" s="41"/>
      <c r="D56" s="41"/>
      <c r="E56" s="41"/>
      <c r="F56" s="41"/>
      <c r="G56" s="41"/>
      <c r="H56" s="41"/>
      <c r="I56" s="41"/>
      <c r="J56" s="41"/>
      <c r="K56" s="41"/>
      <c r="L56" s="41"/>
      <c r="M56" s="41"/>
      <c r="N56" s="41"/>
      <c r="O56" s="41"/>
      <c r="P56" s="41"/>
      <c r="Q56" s="41"/>
      <c r="R56" s="41"/>
      <c r="S56" s="41"/>
      <c r="T56" s="41"/>
      <c r="U56" s="41"/>
      <c r="V56" s="41"/>
    </row>
    <row r="57" spans="1:22" x14ac:dyDescent="0.2">
      <c r="A57" s="35"/>
      <c r="B57" s="41"/>
      <c r="C57" s="41"/>
      <c r="D57" s="41"/>
      <c r="E57" s="41"/>
      <c r="F57" s="41"/>
      <c r="G57" s="41"/>
      <c r="H57" s="41"/>
      <c r="I57" s="41"/>
      <c r="J57" s="41"/>
      <c r="K57" s="41"/>
      <c r="L57" s="41"/>
      <c r="M57" s="41"/>
      <c r="N57" s="41"/>
      <c r="O57" s="41"/>
      <c r="P57" s="41"/>
      <c r="Q57" s="41"/>
      <c r="R57" s="41"/>
      <c r="S57" s="41"/>
      <c r="T57" s="41"/>
      <c r="U57" s="41"/>
      <c r="V57" s="41"/>
    </row>
    <row r="58" spans="1:22" x14ac:dyDescent="0.2">
      <c r="A58" s="35"/>
      <c r="B58" s="41"/>
      <c r="C58" s="41"/>
      <c r="D58" s="41"/>
      <c r="E58" s="41"/>
      <c r="F58" s="41"/>
      <c r="G58" s="41"/>
      <c r="H58" s="41"/>
      <c r="I58" s="41"/>
      <c r="J58" s="41"/>
      <c r="K58" s="41"/>
      <c r="L58" s="41"/>
      <c r="M58" s="41"/>
      <c r="N58" s="41"/>
      <c r="O58" s="41"/>
      <c r="P58" s="41"/>
      <c r="Q58" s="41"/>
      <c r="R58" s="41"/>
      <c r="S58" s="41"/>
      <c r="T58" s="41"/>
      <c r="U58" s="41"/>
      <c r="V58" s="41"/>
    </row>
    <row r="59" spans="1:22" x14ac:dyDescent="0.2">
      <c r="A59" s="35"/>
      <c r="B59" s="41"/>
      <c r="C59" s="41"/>
      <c r="D59" s="41"/>
      <c r="E59" s="41"/>
      <c r="F59" s="41"/>
      <c r="G59" s="41"/>
      <c r="H59" s="41"/>
      <c r="I59" s="41"/>
      <c r="J59" s="41"/>
      <c r="K59" s="41"/>
      <c r="L59" s="41"/>
      <c r="M59" s="41"/>
      <c r="N59" s="41"/>
      <c r="O59" s="41"/>
      <c r="P59" s="41"/>
      <c r="Q59" s="41"/>
      <c r="R59" s="41"/>
      <c r="S59" s="41"/>
      <c r="T59" s="41"/>
      <c r="U59" s="41"/>
      <c r="V59" s="41"/>
    </row>
    <row r="60" spans="1:22" x14ac:dyDescent="0.2">
      <c r="A60" s="35"/>
      <c r="B60" s="41"/>
      <c r="C60" s="41"/>
      <c r="D60" s="41"/>
      <c r="E60" s="41"/>
      <c r="F60" s="41"/>
      <c r="G60" s="41"/>
      <c r="H60" s="41"/>
      <c r="I60" s="41"/>
      <c r="J60" s="41"/>
      <c r="K60" s="41"/>
      <c r="L60" s="41"/>
      <c r="M60" s="41"/>
      <c r="N60" s="41"/>
      <c r="O60" s="41"/>
      <c r="P60" s="41"/>
      <c r="Q60" s="41"/>
      <c r="R60" s="41"/>
      <c r="S60" s="41"/>
      <c r="T60" s="41"/>
      <c r="U60" s="41"/>
      <c r="V60" s="41"/>
    </row>
    <row r="61" spans="1:22" x14ac:dyDescent="0.2">
      <c r="A61" s="35"/>
      <c r="B61" s="41"/>
      <c r="C61" s="41"/>
      <c r="D61" s="41"/>
      <c r="E61" s="41"/>
      <c r="F61" s="41"/>
      <c r="G61" s="41"/>
      <c r="H61" s="41"/>
      <c r="I61" s="41"/>
      <c r="J61" s="41"/>
      <c r="K61" s="41"/>
      <c r="L61" s="41"/>
      <c r="M61" s="41"/>
      <c r="N61" s="41"/>
      <c r="O61" s="41"/>
      <c r="P61" s="41"/>
      <c r="Q61" s="41"/>
      <c r="R61" s="41"/>
      <c r="S61" s="41"/>
      <c r="T61" s="41"/>
      <c r="U61" s="41"/>
      <c r="V61" s="41"/>
    </row>
    <row r="62" spans="1:22" x14ac:dyDescent="0.2">
      <c r="A62" s="35"/>
      <c r="B62" s="41"/>
      <c r="C62" s="41"/>
      <c r="D62" s="41"/>
      <c r="E62" s="41"/>
      <c r="F62" s="41"/>
      <c r="G62" s="41"/>
      <c r="H62" s="41"/>
      <c r="I62" s="41"/>
      <c r="J62" s="41"/>
      <c r="K62" s="41"/>
      <c r="L62" s="41"/>
      <c r="M62" s="41"/>
      <c r="N62" s="41"/>
      <c r="O62" s="41"/>
      <c r="P62" s="41"/>
      <c r="Q62" s="41"/>
      <c r="R62" s="41"/>
      <c r="S62" s="41"/>
      <c r="T62" s="41"/>
      <c r="U62" s="41"/>
      <c r="V62" s="41"/>
    </row>
    <row r="63" spans="1:22" x14ac:dyDescent="0.2">
      <c r="A63" s="35"/>
      <c r="B63" s="41"/>
      <c r="C63" s="41"/>
      <c r="D63" s="41"/>
      <c r="E63" s="41"/>
      <c r="F63" s="41"/>
      <c r="G63" s="41"/>
      <c r="H63" s="41"/>
      <c r="I63" s="41"/>
      <c r="J63" s="41"/>
      <c r="K63" s="41"/>
      <c r="L63" s="41"/>
      <c r="M63" s="41"/>
      <c r="N63" s="41"/>
      <c r="O63" s="41"/>
      <c r="P63" s="41"/>
      <c r="Q63" s="41"/>
      <c r="R63" s="41"/>
      <c r="S63" s="41"/>
      <c r="T63" s="41"/>
      <c r="U63" s="41"/>
      <c r="V63" s="41"/>
    </row>
    <row r="64" spans="1:22" x14ac:dyDescent="0.2">
      <c r="A64" s="35"/>
      <c r="B64" s="41"/>
      <c r="C64" s="41"/>
      <c r="D64" s="41"/>
      <c r="E64" s="41"/>
      <c r="F64" s="41"/>
      <c r="G64" s="41"/>
      <c r="H64" s="41"/>
      <c r="I64" s="41"/>
      <c r="J64" s="41"/>
      <c r="K64" s="41"/>
      <c r="L64" s="41"/>
      <c r="M64" s="41"/>
      <c r="N64" s="41"/>
      <c r="O64" s="41"/>
      <c r="P64" s="41"/>
      <c r="Q64" s="41"/>
      <c r="R64" s="41"/>
      <c r="S64" s="41"/>
      <c r="T64" s="41"/>
      <c r="U64" s="41"/>
      <c r="V64" s="41"/>
    </row>
    <row r="65" spans="1:22" x14ac:dyDescent="0.2">
      <c r="A65" s="35"/>
      <c r="B65" s="41"/>
      <c r="C65" s="41"/>
      <c r="D65" s="41"/>
      <c r="E65" s="41"/>
      <c r="F65" s="41"/>
      <c r="G65" s="41"/>
      <c r="H65" s="41"/>
      <c r="I65" s="41"/>
      <c r="J65" s="41"/>
      <c r="K65" s="41"/>
      <c r="L65" s="41"/>
      <c r="M65" s="41"/>
      <c r="N65" s="41"/>
      <c r="O65" s="41"/>
      <c r="P65" s="41"/>
      <c r="Q65" s="41"/>
      <c r="R65" s="41"/>
      <c r="S65" s="41"/>
      <c r="T65" s="41"/>
      <c r="U65" s="41"/>
      <c r="V65" s="41"/>
    </row>
    <row r="66" spans="1:22" x14ac:dyDescent="0.2">
      <c r="A66" s="35"/>
      <c r="B66" s="41"/>
      <c r="C66" s="41"/>
      <c r="D66" s="41"/>
      <c r="E66" s="41"/>
      <c r="F66" s="41"/>
      <c r="G66" s="41"/>
      <c r="H66" s="41"/>
      <c r="I66" s="41"/>
      <c r="J66" s="41"/>
      <c r="K66" s="41"/>
      <c r="L66" s="41"/>
      <c r="M66" s="41"/>
      <c r="N66" s="41"/>
      <c r="O66" s="41"/>
      <c r="P66" s="41"/>
      <c r="Q66" s="41"/>
      <c r="R66" s="41"/>
      <c r="S66" s="41"/>
      <c r="T66" s="41"/>
      <c r="U66" s="41"/>
      <c r="V66" s="41"/>
    </row>
    <row r="67" spans="1:22" x14ac:dyDescent="0.2">
      <c r="A67" s="35"/>
      <c r="B67" s="41"/>
      <c r="C67" s="41"/>
      <c r="D67" s="41"/>
      <c r="E67" s="41"/>
      <c r="F67" s="41"/>
      <c r="G67" s="41"/>
      <c r="H67" s="41"/>
      <c r="I67" s="41"/>
      <c r="J67" s="41"/>
      <c r="K67" s="41"/>
      <c r="L67" s="41"/>
      <c r="M67" s="41"/>
      <c r="N67" s="41"/>
      <c r="O67" s="41"/>
      <c r="P67" s="41"/>
      <c r="Q67" s="41"/>
      <c r="R67" s="41"/>
      <c r="S67" s="41"/>
      <c r="T67" s="41"/>
      <c r="U67" s="41"/>
      <c r="V67" s="41"/>
    </row>
    <row r="68" spans="1:22" x14ac:dyDescent="0.2">
      <c r="A68" s="35"/>
      <c r="B68" s="41"/>
      <c r="C68" s="41"/>
      <c r="D68" s="41"/>
      <c r="E68" s="41"/>
      <c r="F68" s="41"/>
      <c r="G68" s="41"/>
      <c r="H68" s="41"/>
      <c r="I68" s="41"/>
      <c r="J68" s="41"/>
      <c r="K68" s="41"/>
      <c r="L68" s="41"/>
      <c r="M68" s="41"/>
      <c r="N68" s="41"/>
      <c r="O68" s="41"/>
      <c r="P68" s="41"/>
      <c r="Q68" s="41"/>
      <c r="R68" s="41"/>
      <c r="S68" s="41"/>
      <c r="T68" s="41"/>
      <c r="U68" s="41"/>
      <c r="V68" s="41"/>
    </row>
    <row r="69" spans="1:22" x14ac:dyDescent="0.2">
      <c r="A69" s="35"/>
      <c r="B69" s="41"/>
      <c r="C69" s="41"/>
      <c r="D69" s="41"/>
      <c r="E69" s="41"/>
      <c r="F69" s="41"/>
      <c r="G69" s="41"/>
      <c r="H69" s="41"/>
      <c r="I69" s="41"/>
      <c r="J69" s="41"/>
      <c r="K69" s="41"/>
      <c r="L69" s="41"/>
      <c r="M69" s="41"/>
      <c r="N69" s="41"/>
      <c r="O69" s="41"/>
      <c r="P69" s="41"/>
      <c r="Q69" s="41"/>
      <c r="R69" s="41"/>
      <c r="S69" s="41"/>
      <c r="T69" s="41"/>
      <c r="U69" s="41"/>
      <c r="V69" s="41"/>
    </row>
    <row r="70" spans="1:22" x14ac:dyDescent="0.2">
      <c r="A70" s="35"/>
      <c r="B70" s="41"/>
      <c r="C70" s="41"/>
      <c r="D70" s="41"/>
      <c r="E70" s="41"/>
      <c r="F70" s="41"/>
      <c r="G70" s="41"/>
      <c r="H70" s="41"/>
      <c r="I70" s="41"/>
      <c r="J70" s="41"/>
      <c r="K70" s="41"/>
      <c r="L70" s="41"/>
      <c r="M70" s="41"/>
      <c r="N70" s="41"/>
      <c r="O70" s="41"/>
      <c r="P70" s="41"/>
      <c r="Q70" s="41"/>
      <c r="R70" s="41"/>
      <c r="S70" s="41"/>
      <c r="T70" s="41"/>
      <c r="U70" s="41"/>
      <c r="V70" s="41"/>
    </row>
    <row r="71" spans="1:22" x14ac:dyDescent="0.2">
      <c r="A71" s="35"/>
      <c r="B71" s="41"/>
      <c r="C71" s="41"/>
      <c r="D71" s="41"/>
      <c r="E71" s="41"/>
      <c r="F71" s="41"/>
      <c r="G71" s="41"/>
      <c r="H71" s="41"/>
      <c r="I71" s="41"/>
      <c r="J71" s="41"/>
      <c r="K71" s="41"/>
      <c r="L71" s="41"/>
      <c r="M71" s="41"/>
      <c r="N71" s="41"/>
      <c r="O71" s="41"/>
      <c r="P71" s="41"/>
      <c r="Q71" s="41"/>
      <c r="R71" s="41"/>
      <c r="S71" s="41"/>
      <c r="T71" s="41"/>
      <c r="U71" s="41"/>
      <c r="V71" s="41"/>
    </row>
    <row r="72" spans="1:22" x14ac:dyDescent="0.2">
      <c r="A72" s="35"/>
      <c r="B72" s="41"/>
      <c r="C72" s="41"/>
      <c r="D72" s="41"/>
      <c r="E72" s="41"/>
      <c r="F72" s="41"/>
      <c r="G72" s="41"/>
      <c r="H72" s="41"/>
      <c r="I72" s="41"/>
      <c r="J72" s="41"/>
      <c r="K72" s="41"/>
      <c r="L72" s="41"/>
      <c r="M72" s="41"/>
      <c r="N72" s="41"/>
      <c r="O72" s="41"/>
      <c r="P72" s="41"/>
      <c r="Q72" s="41"/>
      <c r="R72" s="41"/>
      <c r="S72" s="41"/>
      <c r="T72" s="41"/>
      <c r="U72" s="41"/>
      <c r="V72" s="41"/>
    </row>
    <row r="73" spans="1:22" x14ac:dyDescent="0.2">
      <c r="A73" s="35"/>
      <c r="B73" s="41"/>
      <c r="C73" s="41"/>
      <c r="D73" s="41"/>
      <c r="E73" s="41"/>
      <c r="F73" s="41"/>
      <c r="G73" s="41"/>
      <c r="H73" s="41"/>
      <c r="I73" s="41"/>
      <c r="J73" s="41"/>
      <c r="K73" s="41"/>
      <c r="L73" s="41"/>
      <c r="M73" s="41"/>
      <c r="N73" s="41"/>
      <c r="O73" s="41"/>
      <c r="P73" s="41"/>
      <c r="Q73" s="41"/>
      <c r="R73" s="41"/>
      <c r="S73" s="41"/>
      <c r="T73" s="41"/>
      <c r="U73" s="41"/>
      <c r="V73" s="41"/>
    </row>
    <row r="74" spans="1:22" x14ac:dyDescent="0.2">
      <c r="A74" s="35"/>
      <c r="B74" s="41"/>
      <c r="C74" s="41"/>
      <c r="D74" s="41"/>
      <c r="E74" s="41"/>
      <c r="F74" s="41"/>
      <c r="G74" s="41"/>
      <c r="H74" s="41"/>
      <c r="I74" s="41"/>
      <c r="J74" s="41"/>
      <c r="K74" s="41"/>
      <c r="L74" s="41"/>
      <c r="M74" s="41"/>
      <c r="N74" s="41"/>
      <c r="O74" s="41"/>
      <c r="P74" s="41"/>
      <c r="Q74" s="41"/>
      <c r="R74" s="41"/>
      <c r="S74" s="41"/>
      <c r="T74" s="41"/>
      <c r="U74" s="41"/>
      <c r="V74" s="41"/>
    </row>
    <row r="75" spans="1:22" x14ac:dyDescent="0.2">
      <c r="A75" s="35"/>
      <c r="B75" s="41"/>
      <c r="C75" s="41"/>
      <c r="D75" s="41"/>
      <c r="E75" s="41"/>
      <c r="F75" s="41"/>
      <c r="G75" s="41"/>
      <c r="H75" s="41"/>
      <c r="I75" s="41"/>
      <c r="J75" s="41"/>
      <c r="K75" s="41"/>
      <c r="L75" s="41"/>
      <c r="M75" s="41"/>
      <c r="N75" s="41"/>
      <c r="O75" s="41"/>
      <c r="P75" s="41"/>
      <c r="Q75" s="41"/>
      <c r="R75" s="41"/>
      <c r="S75" s="41"/>
      <c r="T75" s="41"/>
      <c r="U75" s="41"/>
      <c r="V75" s="41"/>
    </row>
    <row r="76" spans="1:22" x14ac:dyDescent="0.2">
      <c r="A76" s="35"/>
      <c r="B76" s="41"/>
      <c r="C76" s="41"/>
      <c r="D76" s="41"/>
      <c r="E76" s="41"/>
      <c r="F76" s="41"/>
      <c r="G76" s="41"/>
      <c r="H76" s="41"/>
      <c r="I76" s="41"/>
      <c r="J76" s="41"/>
      <c r="K76" s="41"/>
      <c r="L76" s="41"/>
      <c r="M76" s="41"/>
      <c r="N76" s="41"/>
      <c r="O76" s="41"/>
      <c r="P76" s="41"/>
      <c r="Q76" s="41"/>
      <c r="R76" s="41"/>
      <c r="S76" s="41"/>
      <c r="T76" s="41"/>
      <c r="U76" s="41"/>
      <c r="V76" s="41"/>
    </row>
    <row r="77" spans="1:22" x14ac:dyDescent="0.2">
      <c r="A77" s="35"/>
      <c r="B77" s="41"/>
      <c r="C77" s="41"/>
      <c r="D77" s="41"/>
      <c r="E77" s="41"/>
      <c r="F77" s="41"/>
      <c r="G77" s="41"/>
      <c r="H77" s="41"/>
      <c r="I77" s="41"/>
      <c r="J77" s="41"/>
      <c r="K77" s="41"/>
      <c r="L77" s="41"/>
      <c r="M77" s="41"/>
      <c r="N77" s="41"/>
      <c r="O77" s="41"/>
      <c r="P77" s="41"/>
      <c r="Q77" s="41"/>
      <c r="R77" s="41"/>
      <c r="S77" s="41"/>
      <c r="T77" s="41"/>
      <c r="U77" s="41"/>
      <c r="V77" s="41"/>
    </row>
    <row r="78" spans="1:22" x14ac:dyDescent="0.2">
      <c r="A78" s="35"/>
      <c r="B78" s="41"/>
      <c r="C78" s="41"/>
      <c r="D78" s="41"/>
      <c r="E78" s="41"/>
      <c r="F78" s="41"/>
      <c r="G78" s="41"/>
      <c r="H78" s="41"/>
      <c r="I78" s="41"/>
      <c r="J78" s="41"/>
      <c r="K78" s="41"/>
      <c r="L78" s="41"/>
      <c r="M78" s="41"/>
      <c r="N78" s="41"/>
      <c r="O78" s="41"/>
      <c r="P78" s="41"/>
      <c r="Q78" s="41"/>
      <c r="R78" s="41"/>
      <c r="S78" s="41"/>
      <c r="T78" s="41"/>
      <c r="U78" s="41"/>
      <c r="V78" s="41"/>
    </row>
    <row r="79" spans="1:22" x14ac:dyDescent="0.2">
      <c r="A79" s="35"/>
      <c r="B79" s="41"/>
      <c r="C79" s="41"/>
      <c r="D79" s="41"/>
      <c r="E79" s="41"/>
      <c r="F79" s="41"/>
      <c r="G79" s="41"/>
      <c r="H79" s="41"/>
      <c r="I79" s="41"/>
      <c r="J79" s="41"/>
      <c r="K79" s="41"/>
      <c r="L79" s="41"/>
      <c r="M79" s="41"/>
      <c r="N79" s="41"/>
      <c r="O79" s="41"/>
      <c r="P79" s="41"/>
      <c r="Q79" s="41"/>
      <c r="R79" s="41"/>
      <c r="S79" s="41"/>
      <c r="T79" s="41"/>
      <c r="U79" s="41"/>
      <c r="V79" s="41"/>
    </row>
    <row r="80" spans="1:22" x14ac:dyDescent="0.2">
      <c r="A80" s="35"/>
      <c r="B80" s="41"/>
      <c r="C80" s="41"/>
      <c r="D80" s="41"/>
      <c r="E80" s="41"/>
      <c r="F80" s="41"/>
      <c r="G80" s="41"/>
      <c r="H80" s="41"/>
      <c r="I80" s="41"/>
      <c r="J80" s="41"/>
      <c r="K80" s="41"/>
      <c r="L80" s="41"/>
      <c r="M80" s="41"/>
      <c r="N80" s="41"/>
      <c r="O80" s="41"/>
      <c r="P80" s="41"/>
      <c r="Q80" s="41"/>
      <c r="R80" s="41"/>
      <c r="S80" s="41"/>
      <c r="T80" s="41"/>
      <c r="U80" s="41"/>
      <c r="V80" s="41"/>
    </row>
  </sheetData>
  <mergeCells count="5">
    <mergeCell ref="C47:U47"/>
    <mergeCell ref="C15:F15"/>
    <mergeCell ref="H15:K15"/>
    <mergeCell ref="M15:P15"/>
    <mergeCell ref="R15:U15"/>
  </mergeCells>
  <conditionalFormatting sqref="E17:E26">
    <cfRule type="dataBar" priority="4">
      <dataBar>
        <cfvo type="min"/>
        <cfvo type="max"/>
        <color theme="8" tint="0.39997558519241921"/>
      </dataBar>
      <extLst>
        <ext xmlns:x14="http://schemas.microsoft.com/office/spreadsheetml/2009/9/main" uri="{B025F937-C7B1-47D3-B67F-A62EFF666E3E}">
          <x14:id>{089835EE-9320-A345-B2AC-AC220252C30E}</x14:id>
        </ext>
      </extLst>
    </cfRule>
  </conditionalFormatting>
  <conditionalFormatting sqref="F17:F26">
    <cfRule type="dataBar" priority="17">
      <dataBar>
        <cfvo type="min"/>
        <cfvo type="max"/>
        <color theme="6" tint="0.39997558519241921"/>
      </dataBar>
      <extLst>
        <ext xmlns:x14="http://schemas.microsoft.com/office/spreadsheetml/2009/9/main" uri="{B025F937-C7B1-47D3-B67F-A62EFF666E3E}">
          <x14:id>{41EE6257-32D9-934D-9985-49DBC771DB52}</x14:id>
        </ext>
      </extLst>
    </cfRule>
    <cfRule type="dataBar" priority="18">
      <dataBar>
        <cfvo type="min"/>
        <cfvo type="max"/>
        <color rgb="FF63C384"/>
      </dataBar>
      <extLst>
        <ext xmlns:x14="http://schemas.microsoft.com/office/spreadsheetml/2009/9/main" uri="{B025F937-C7B1-47D3-B67F-A62EFF666E3E}">
          <x14:id>{93D1951A-B5EC-2A4E-B6FC-197DAB085C02}</x14:id>
        </ext>
      </extLst>
    </cfRule>
    <cfRule type="dataBar" priority="23">
      <dataBar>
        <cfvo type="min"/>
        <cfvo type="max"/>
        <color theme="8" tint="0.79998168889431442"/>
      </dataBar>
      <extLst>
        <ext xmlns:x14="http://schemas.microsoft.com/office/spreadsheetml/2009/9/main" uri="{B025F937-C7B1-47D3-B67F-A62EFF666E3E}">
          <x14:id>{73AAF884-C4C2-2C49-BF85-59D6FBDE8DB7}</x14:id>
        </ext>
      </extLst>
    </cfRule>
    <cfRule type="dataBar" priority="24">
      <dataBar>
        <cfvo type="min"/>
        <cfvo type="max"/>
        <color rgb="FF008AEF"/>
      </dataBar>
      <extLst>
        <ext xmlns:x14="http://schemas.microsoft.com/office/spreadsheetml/2009/9/main" uri="{B025F937-C7B1-47D3-B67F-A62EFF666E3E}">
          <x14:id>{71707E3B-E122-CB4B-9E07-AA8255EF2C3C}</x14:id>
        </ext>
      </extLst>
    </cfRule>
  </conditionalFormatting>
  <conditionalFormatting sqref="J17:J23">
    <cfRule type="dataBar" priority="3">
      <dataBar>
        <cfvo type="min"/>
        <cfvo type="max"/>
        <color theme="8" tint="0.39997558519241921"/>
      </dataBar>
      <extLst>
        <ext xmlns:x14="http://schemas.microsoft.com/office/spreadsheetml/2009/9/main" uri="{B025F937-C7B1-47D3-B67F-A62EFF666E3E}">
          <x14:id>{DBA4165B-4256-EC4F-AF97-427111801DE4}</x14:id>
        </ext>
      </extLst>
    </cfRule>
  </conditionalFormatting>
  <conditionalFormatting sqref="K17:K23">
    <cfRule type="dataBar" priority="13">
      <dataBar>
        <cfvo type="min"/>
        <cfvo type="max"/>
        <color theme="6" tint="0.39997558519241921"/>
      </dataBar>
      <extLst>
        <ext xmlns:x14="http://schemas.microsoft.com/office/spreadsheetml/2009/9/main" uri="{B025F937-C7B1-47D3-B67F-A62EFF666E3E}">
          <x14:id>{D16B741B-E953-F646-8B0A-AF20FC5056E5}</x14:id>
        </ext>
      </extLst>
    </cfRule>
    <cfRule type="dataBar" priority="14">
      <dataBar>
        <cfvo type="min"/>
        <cfvo type="max"/>
        <color rgb="FF63C384"/>
      </dataBar>
      <extLst>
        <ext xmlns:x14="http://schemas.microsoft.com/office/spreadsheetml/2009/9/main" uri="{B025F937-C7B1-47D3-B67F-A62EFF666E3E}">
          <x14:id>{B4D6FBAE-7326-6949-9DC4-741FC4869A7A}</x14:id>
        </ext>
      </extLst>
    </cfRule>
    <cfRule type="dataBar" priority="15">
      <dataBar>
        <cfvo type="min"/>
        <cfvo type="max"/>
        <color theme="8" tint="0.79998168889431442"/>
      </dataBar>
      <extLst>
        <ext xmlns:x14="http://schemas.microsoft.com/office/spreadsheetml/2009/9/main" uri="{B025F937-C7B1-47D3-B67F-A62EFF666E3E}">
          <x14:id>{E75FEBF3-EFA2-3544-9911-A685E4FAB4D8}</x14:id>
        </ext>
      </extLst>
    </cfRule>
    <cfRule type="dataBar" priority="16">
      <dataBar>
        <cfvo type="min"/>
        <cfvo type="max"/>
        <color rgb="FF008AEF"/>
      </dataBar>
      <extLst>
        <ext xmlns:x14="http://schemas.microsoft.com/office/spreadsheetml/2009/9/main" uri="{B025F937-C7B1-47D3-B67F-A62EFF666E3E}">
          <x14:id>{6DEBC07F-A2F0-0746-8099-B0B2E027D069}</x14:id>
        </ext>
      </extLst>
    </cfRule>
  </conditionalFormatting>
  <conditionalFormatting sqref="O17:O21">
    <cfRule type="dataBar" priority="2">
      <dataBar>
        <cfvo type="min"/>
        <cfvo type="max"/>
        <color theme="8" tint="0.39997558519241921"/>
      </dataBar>
      <extLst>
        <ext xmlns:x14="http://schemas.microsoft.com/office/spreadsheetml/2009/9/main" uri="{B025F937-C7B1-47D3-B67F-A62EFF666E3E}">
          <x14:id>{B9F51DCE-EF1A-5B4F-9E96-3004D54FD923}</x14:id>
        </ext>
      </extLst>
    </cfRule>
  </conditionalFormatting>
  <conditionalFormatting sqref="P17:P21">
    <cfRule type="dataBar" priority="9">
      <dataBar>
        <cfvo type="min"/>
        <cfvo type="max"/>
        <color theme="6" tint="0.39997558519241921"/>
      </dataBar>
      <extLst>
        <ext xmlns:x14="http://schemas.microsoft.com/office/spreadsheetml/2009/9/main" uri="{B025F937-C7B1-47D3-B67F-A62EFF666E3E}">
          <x14:id>{041D12B0-EEA0-B64C-8647-743A4259E3AF}</x14:id>
        </ext>
      </extLst>
    </cfRule>
    <cfRule type="dataBar" priority="10">
      <dataBar>
        <cfvo type="min"/>
        <cfvo type="max"/>
        <color rgb="FF63C384"/>
      </dataBar>
      <extLst>
        <ext xmlns:x14="http://schemas.microsoft.com/office/spreadsheetml/2009/9/main" uri="{B025F937-C7B1-47D3-B67F-A62EFF666E3E}">
          <x14:id>{FBA78813-166A-0744-AFFB-46C732DCD30B}</x14:id>
        </ext>
      </extLst>
    </cfRule>
    <cfRule type="dataBar" priority="11">
      <dataBar>
        <cfvo type="min"/>
        <cfvo type="max"/>
        <color theme="8" tint="0.79998168889431442"/>
      </dataBar>
      <extLst>
        <ext xmlns:x14="http://schemas.microsoft.com/office/spreadsheetml/2009/9/main" uri="{B025F937-C7B1-47D3-B67F-A62EFF666E3E}">
          <x14:id>{5F77BB7B-3C82-0144-B323-198E31509366}</x14:id>
        </ext>
      </extLst>
    </cfRule>
    <cfRule type="dataBar" priority="12">
      <dataBar>
        <cfvo type="min"/>
        <cfvo type="max"/>
        <color rgb="FF008AEF"/>
      </dataBar>
      <extLst>
        <ext xmlns:x14="http://schemas.microsoft.com/office/spreadsheetml/2009/9/main" uri="{B025F937-C7B1-47D3-B67F-A62EFF666E3E}">
          <x14:id>{E3324680-C213-FB4C-AB82-A8AD9BDB3C73}</x14:id>
        </ext>
      </extLst>
    </cfRule>
  </conditionalFormatting>
  <conditionalFormatting sqref="T17:T21">
    <cfRule type="dataBar" priority="1">
      <dataBar>
        <cfvo type="min"/>
        <cfvo type="max"/>
        <color theme="8" tint="0.39997558519241921"/>
      </dataBar>
      <extLst>
        <ext xmlns:x14="http://schemas.microsoft.com/office/spreadsheetml/2009/9/main" uri="{B025F937-C7B1-47D3-B67F-A62EFF666E3E}">
          <x14:id>{52F2261B-D0E1-AF43-ABCF-1386FEA44816}</x14:id>
        </ext>
      </extLst>
    </cfRule>
  </conditionalFormatting>
  <conditionalFormatting sqref="U17:U21">
    <cfRule type="dataBar" priority="5">
      <dataBar>
        <cfvo type="min"/>
        <cfvo type="max"/>
        <color theme="6" tint="0.39997558519241921"/>
      </dataBar>
      <extLst>
        <ext xmlns:x14="http://schemas.microsoft.com/office/spreadsheetml/2009/9/main" uri="{B025F937-C7B1-47D3-B67F-A62EFF666E3E}">
          <x14:id>{3AAAC095-8C3D-294F-988B-BF685E4E1766}</x14:id>
        </ext>
      </extLst>
    </cfRule>
    <cfRule type="dataBar" priority="6">
      <dataBar>
        <cfvo type="min"/>
        <cfvo type="max"/>
        <color rgb="FF63C384"/>
      </dataBar>
      <extLst>
        <ext xmlns:x14="http://schemas.microsoft.com/office/spreadsheetml/2009/9/main" uri="{B025F937-C7B1-47D3-B67F-A62EFF666E3E}">
          <x14:id>{8412E5B3-AC76-0F4D-8474-9B0D3EF10F48}</x14:id>
        </ext>
      </extLst>
    </cfRule>
    <cfRule type="dataBar" priority="7">
      <dataBar>
        <cfvo type="min"/>
        <cfvo type="max"/>
        <color theme="8" tint="0.79998168889431442"/>
      </dataBar>
      <extLst>
        <ext xmlns:x14="http://schemas.microsoft.com/office/spreadsheetml/2009/9/main" uri="{B025F937-C7B1-47D3-B67F-A62EFF666E3E}">
          <x14:id>{AA6BF11C-8727-014B-BB64-FC1657703CDB}</x14:id>
        </ext>
      </extLst>
    </cfRule>
    <cfRule type="dataBar" priority="8">
      <dataBar>
        <cfvo type="min"/>
        <cfvo type="max"/>
        <color rgb="FF008AEF"/>
      </dataBar>
      <extLst>
        <ext xmlns:x14="http://schemas.microsoft.com/office/spreadsheetml/2009/9/main" uri="{B025F937-C7B1-47D3-B67F-A62EFF666E3E}">
          <x14:id>{0F64DC76-A25E-B646-9E33-D2578F9486D2}</x14:id>
        </ext>
      </extLst>
    </cfRule>
  </conditionalFormatting>
  <pageMargins left="0.7" right="0.7" top="0.75" bottom="0.75" header="0.3" footer="0.3"/>
  <pageSetup paperSize="9"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dataBar" id="{089835EE-9320-A345-B2AC-AC220252C30E}">
            <x14:dataBar minLength="0" maxLength="100" gradient="0">
              <x14:cfvo type="autoMin"/>
              <x14:cfvo type="autoMax"/>
              <x14:negativeFillColor rgb="FFFF0000"/>
              <x14:axisColor rgb="FF000000"/>
            </x14:dataBar>
          </x14:cfRule>
          <xm:sqref>E17:E26</xm:sqref>
        </x14:conditionalFormatting>
        <x14:conditionalFormatting xmlns:xm="http://schemas.microsoft.com/office/excel/2006/main">
          <x14:cfRule type="dataBar" id="{41EE6257-32D9-934D-9985-49DBC771DB52}">
            <x14:dataBar minLength="0" maxLength="100" gradient="0">
              <x14:cfvo type="autoMin"/>
              <x14:cfvo type="autoMax"/>
              <x14:negativeFillColor rgb="FFFF0000"/>
              <x14:axisColor rgb="FF000000"/>
            </x14:dataBar>
          </x14:cfRule>
          <x14:cfRule type="dataBar" id="{93D1951A-B5EC-2A4E-B6FC-197DAB085C02}">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3AAF884-C4C2-2C49-BF85-59D6FBDE8DB7}">
            <x14:dataBar minLength="0" maxLength="100" gradient="0">
              <x14:cfvo type="autoMin"/>
              <x14:cfvo type="autoMax"/>
              <x14:negativeFillColor rgb="FFFF0000"/>
              <x14:axisColor rgb="FF000000"/>
            </x14:dataBar>
          </x14:cfRule>
          <x14:cfRule type="dataBar" id="{71707E3B-E122-CB4B-9E07-AA8255EF2C3C}">
            <x14:dataBar minLength="0" maxLength="100" border="1" negativeBarBorderColorSameAsPositive="0">
              <x14:cfvo type="autoMin"/>
              <x14:cfvo type="autoMax"/>
              <x14:borderColor rgb="FF008AEF"/>
              <x14:negativeFillColor rgb="FFFF0000"/>
              <x14:negativeBorderColor rgb="FFFF0000"/>
              <x14:axisColor rgb="FF000000"/>
            </x14:dataBar>
          </x14:cfRule>
          <xm:sqref>F17:F26</xm:sqref>
        </x14:conditionalFormatting>
        <x14:conditionalFormatting xmlns:xm="http://schemas.microsoft.com/office/excel/2006/main">
          <x14:cfRule type="dataBar" id="{DBA4165B-4256-EC4F-AF97-427111801DE4}">
            <x14:dataBar minLength="0" maxLength="100" gradient="0">
              <x14:cfvo type="autoMin"/>
              <x14:cfvo type="autoMax"/>
              <x14:negativeFillColor rgb="FFFF0000"/>
              <x14:axisColor rgb="FF000000"/>
            </x14:dataBar>
          </x14:cfRule>
          <xm:sqref>J17:J23</xm:sqref>
        </x14:conditionalFormatting>
        <x14:conditionalFormatting xmlns:xm="http://schemas.microsoft.com/office/excel/2006/main">
          <x14:cfRule type="dataBar" id="{D16B741B-E953-F646-8B0A-AF20FC5056E5}">
            <x14:dataBar minLength="0" maxLength="100" gradient="0">
              <x14:cfvo type="autoMin"/>
              <x14:cfvo type="autoMax"/>
              <x14:negativeFillColor rgb="FFFF0000"/>
              <x14:axisColor rgb="FF000000"/>
            </x14:dataBar>
          </x14:cfRule>
          <x14:cfRule type="dataBar" id="{B4D6FBAE-7326-6949-9DC4-741FC4869A7A}">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E75FEBF3-EFA2-3544-9911-A685E4FAB4D8}">
            <x14:dataBar minLength="0" maxLength="100" gradient="0">
              <x14:cfvo type="autoMin"/>
              <x14:cfvo type="autoMax"/>
              <x14:negativeFillColor rgb="FFFF0000"/>
              <x14:axisColor rgb="FF000000"/>
            </x14:dataBar>
          </x14:cfRule>
          <x14:cfRule type="dataBar" id="{6DEBC07F-A2F0-0746-8099-B0B2E027D069}">
            <x14:dataBar minLength="0" maxLength="100" border="1" negativeBarBorderColorSameAsPositive="0">
              <x14:cfvo type="autoMin"/>
              <x14:cfvo type="autoMax"/>
              <x14:borderColor rgb="FF008AEF"/>
              <x14:negativeFillColor rgb="FFFF0000"/>
              <x14:negativeBorderColor rgb="FFFF0000"/>
              <x14:axisColor rgb="FF000000"/>
            </x14:dataBar>
          </x14:cfRule>
          <xm:sqref>K17:K23</xm:sqref>
        </x14:conditionalFormatting>
        <x14:conditionalFormatting xmlns:xm="http://schemas.microsoft.com/office/excel/2006/main">
          <x14:cfRule type="dataBar" id="{B9F51DCE-EF1A-5B4F-9E96-3004D54FD923}">
            <x14:dataBar minLength="0" maxLength="100" gradient="0">
              <x14:cfvo type="autoMin"/>
              <x14:cfvo type="autoMax"/>
              <x14:negativeFillColor rgb="FFFF0000"/>
              <x14:axisColor rgb="FF000000"/>
            </x14:dataBar>
          </x14:cfRule>
          <xm:sqref>O17:O21</xm:sqref>
        </x14:conditionalFormatting>
        <x14:conditionalFormatting xmlns:xm="http://schemas.microsoft.com/office/excel/2006/main">
          <x14:cfRule type="dataBar" id="{041D12B0-EEA0-B64C-8647-743A4259E3AF}">
            <x14:dataBar minLength="0" maxLength="100" gradient="0">
              <x14:cfvo type="autoMin"/>
              <x14:cfvo type="autoMax"/>
              <x14:negativeFillColor rgb="FFFF0000"/>
              <x14:axisColor rgb="FF000000"/>
            </x14:dataBar>
          </x14:cfRule>
          <x14:cfRule type="dataBar" id="{FBA78813-166A-0744-AFFB-46C732DCD30B}">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5F77BB7B-3C82-0144-B323-198E31509366}">
            <x14:dataBar minLength="0" maxLength="100" gradient="0">
              <x14:cfvo type="autoMin"/>
              <x14:cfvo type="autoMax"/>
              <x14:negativeFillColor rgb="FFFF0000"/>
              <x14:axisColor rgb="FF000000"/>
            </x14:dataBar>
          </x14:cfRule>
          <x14:cfRule type="dataBar" id="{E3324680-C213-FB4C-AB82-A8AD9BDB3C73}">
            <x14:dataBar minLength="0" maxLength="100" border="1" negativeBarBorderColorSameAsPositive="0">
              <x14:cfvo type="autoMin"/>
              <x14:cfvo type="autoMax"/>
              <x14:borderColor rgb="FF008AEF"/>
              <x14:negativeFillColor rgb="FFFF0000"/>
              <x14:negativeBorderColor rgb="FFFF0000"/>
              <x14:axisColor rgb="FF000000"/>
            </x14:dataBar>
          </x14:cfRule>
          <xm:sqref>P17:P21</xm:sqref>
        </x14:conditionalFormatting>
        <x14:conditionalFormatting xmlns:xm="http://schemas.microsoft.com/office/excel/2006/main">
          <x14:cfRule type="dataBar" id="{52F2261B-D0E1-AF43-ABCF-1386FEA44816}">
            <x14:dataBar minLength="0" maxLength="100" gradient="0">
              <x14:cfvo type="autoMin"/>
              <x14:cfvo type="autoMax"/>
              <x14:negativeFillColor rgb="FFFF0000"/>
              <x14:axisColor rgb="FF000000"/>
            </x14:dataBar>
          </x14:cfRule>
          <xm:sqref>T17:T21</xm:sqref>
        </x14:conditionalFormatting>
        <x14:conditionalFormatting xmlns:xm="http://schemas.microsoft.com/office/excel/2006/main">
          <x14:cfRule type="dataBar" id="{3AAAC095-8C3D-294F-988B-BF685E4E1766}">
            <x14:dataBar minLength="0" maxLength="100" gradient="0">
              <x14:cfvo type="autoMin"/>
              <x14:cfvo type="autoMax"/>
              <x14:negativeFillColor rgb="FFFF0000"/>
              <x14:axisColor rgb="FF000000"/>
            </x14:dataBar>
          </x14:cfRule>
          <x14:cfRule type="dataBar" id="{8412E5B3-AC76-0F4D-8474-9B0D3EF10F48}">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AA6BF11C-8727-014B-BB64-FC1657703CDB}">
            <x14:dataBar minLength="0" maxLength="100" gradient="0">
              <x14:cfvo type="autoMin"/>
              <x14:cfvo type="autoMax"/>
              <x14:negativeFillColor rgb="FFFF0000"/>
              <x14:axisColor rgb="FF000000"/>
            </x14:dataBar>
          </x14:cfRule>
          <x14:cfRule type="dataBar" id="{0F64DC76-A25E-B646-9E33-D2578F9486D2}">
            <x14:dataBar minLength="0" maxLength="100" border="1" negativeBarBorderColorSameAsPositive="0">
              <x14:cfvo type="autoMin"/>
              <x14:cfvo type="autoMax"/>
              <x14:borderColor rgb="FF008AEF"/>
              <x14:negativeFillColor rgb="FFFF0000"/>
              <x14:negativeBorderColor rgb="FFFF0000"/>
              <x14:axisColor rgb="FF000000"/>
            </x14:dataBar>
          </x14:cfRule>
          <xm:sqref>U17:U21</xm:sqref>
        </x14:conditionalFormatting>
      </x14:conditionalFormattings>
    </ex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1B20-7B83-9044-8D76-98461E62FF90}">
  <dimension ref="A1:Y80"/>
  <sheetViews>
    <sheetView showGridLines="0" zoomScale="61" zoomScaleNormal="65"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26" customWidth="1"/>
    <col min="2" max="2" width="11.83203125" customWidth="1"/>
    <col min="3" max="3" width="22" bestFit="1" customWidth="1"/>
    <col min="4" max="4" width="16" customWidth="1"/>
    <col min="5" max="5" width="16.5" customWidth="1"/>
    <col min="6" max="6" width="15" customWidth="1"/>
    <col min="7" max="7" width="18.83203125" customWidth="1"/>
    <col min="8" max="8" width="11.5" customWidth="1"/>
    <col min="9" max="9" width="19.83203125" bestFit="1" customWidth="1"/>
    <col min="10" max="10" width="29.1640625" bestFit="1" customWidth="1"/>
    <col min="11" max="11" width="18" bestFit="1" customWidth="1"/>
    <col min="12" max="12" width="19" bestFit="1" customWidth="1"/>
    <col min="13" max="13" width="21.5" customWidth="1"/>
    <col min="14" max="14" width="21.33203125" customWidth="1"/>
    <col min="15" max="15" width="16.6640625" customWidth="1"/>
    <col min="16" max="16" width="13.1640625" customWidth="1"/>
    <col min="18" max="18" width="12.83203125" customWidth="1"/>
    <col min="19" max="19" width="20.83203125" customWidth="1"/>
    <col min="22" max="22" width="10.83203125" customWidth="1"/>
  </cols>
  <sheetData>
    <row r="1" spans="1:25" x14ac:dyDescent="0.2">
      <c r="A1" s="47"/>
      <c r="B1" s="27"/>
      <c r="C1" s="46"/>
      <c r="D1" s="46"/>
      <c r="E1" s="46"/>
      <c r="F1" s="46"/>
      <c r="G1" s="46"/>
      <c r="H1" s="46"/>
      <c r="I1" s="46"/>
      <c r="J1" s="46"/>
      <c r="K1" s="46"/>
      <c r="L1" s="46"/>
      <c r="M1" s="46"/>
      <c r="N1" s="46"/>
      <c r="O1" s="46"/>
      <c r="P1" s="46"/>
      <c r="Q1" s="46"/>
      <c r="R1" s="46"/>
      <c r="S1" s="46"/>
      <c r="T1" s="46"/>
      <c r="U1" s="46"/>
      <c r="V1" s="46"/>
      <c r="W1" s="46"/>
      <c r="X1" s="46"/>
      <c r="Y1" s="25"/>
    </row>
    <row r="2" spans="1:25" ht="15" customHeight="1" x14ac:dyDescent="0.2">
      <c r="A2" s="27"/>
      <c r="B2" s="75"/>
      <c r="C2" s="76"/>
      <c r="D2" s="78" t="s">
        <v>92</v>
      </c>
      <c r="E2" s="78"/>
      <c r="F2" s="77"/>
      <c r="G2" s="46"/>
      <c r="H2" s="71" t="s">
        <v>106</v>
      </c>
      <c r="I2" s="71"/>
      <c r="J2" s="71"/>
      <c r="K2" s="71"/>
      <c r="L2" s="71"/>
      <c r="M2" s="71"/>
      <c r="N2" s="71"/>
      <c r="O2" s="71"/>
      <c r="P2" s="46"/>
      <c r="Q2" s="46"/>
      <c r="R2" s="46"/>
      <c r="S2" s="46"/>
      <c r="T2" s="46"/>
      <c r="U2" s="46"/>
      <c r="V2" s="46"/>
      <c r="W2" s="46"/>
      <c r="X2" s="46"/>
      <c r="Y2" s="25"/>
    </row>
    <row r="3" spans="1:25" ht="15" customHeight="1" x14ac:dyDescent="0.2">
      <c r="A3" s="27"/>
      <c r="B3" s="75"/>
      <c r="C3" s="76"/>
      <c r="D3" s="78"/>
      <c r="E3" s="78"/>
      <c r="F3" s="77"/>
      <c r="G3" s="46"/>
      <c r="H3" s="71"/>
      <c r="I3" s="71"/>
      <c r="J3" s="71"/>
      <c r="K3" s="71"/>
      <c r="L3" s="71"/>
      <c r="M3" s="71"/>
      <c r="N3" s="71"/>
      <c r="O3" s="71"/>
      <c r="P3" s="46"/>
      <c r="Q3" s="46"/>
      <c r="R3" s="46"/>
      <c r="S3" s="46"/>
      <c r="T3" s="46"/>
      <c r="U3" s="46"/>
      <c r="V3" s="46"/>
      <c r="W3" s="46"/>
      <c r="X3" s="46"/>
      <c r="Y3" s="25"/>
    </row>
    <row r="4" spans="1:25" ht="15" customHeight="1" x14ac:dyDescent="0.2">
      <c r="A4" s="46"/>
      <c r="B4" s="27"/>
      <c r="C4" s="46"/>
      <c r="D4" s="78"/>
      <c r="E4" s="78"/>
      <c r="F4" s="46"/>
      <c r="G4" s="46"/>
      <c r="H4" s="71"/>
      <c r="I4" s="71"/>
      <c r="J4" s="71"/>
      <c r="K4" s="71"/>
      <c r="L4" s="71"/>
      <c r="M4" s="71"/>
      <c r="N4" s="71"/>
      <c r="O4" s="71"/>
      <c r="P4" s="46"/>
      <c r="Q4" s="46"/>
      <c r="R4" s="46"/>
      <c r="S4" s="46"/>
      <c r="T4" s="46"/>
      <c r="U4" s="46"/>
      <c r="V4" s="46"/>
      <c r="W4" s="46"/>
      <c r="X4" s="46"/>
      <c r="Y4" s="25"/>
    </row>
    <row r="5" spans="1:25" ht="15" customHeight="1" x14ac:dyDescent="0.2">
      <c r="A5" s="46"/>
      <c r="B5" s="27"/>
      <c r="C5" s="46"/>
      <c r="D5" s="78"/>
      <c r="E5" s="78"/>
      <c r="F5" s="46"/>
      <c r="G5" s="46"/>
      <c r="H5" s="71"/>
      <c r="I5" s="71"/>
      <c r="J5" s="71"/>
      <c r="K5" s="71"/>
      <c r="L5" s="71"/>
      <c r="M5" s="71"/>
      <c r="N5" s="71"/>
      <c r="O5" s="71"/>
      <c r="P5" s="46"/>
      <c r="Q5" s="46"/>
      <c r="R5" s="46"/>
      <c r="S5" s="46"/>
      <c r="T5" s="46"/>
      <c r="U5" s="46"/>
      <c r="V5" s="46"/>
      <c r="W5" s="46"/>
      <c r="X5" s="46"/>
      <c r="Y5" s="25"/>
    </row>
    <row r="6" spans="1:25" ht="15" customHeight="1" x14ac:dyDescent="0.2">
      <c r="A6" s="46"/>
      <c r="B6" s="27"/>
      <c r="C6" s="46"/>
      <c r="D6" s="78"/>
      <c r="E6" s="78"/>
      <c r="F6" s="46"/>
      <c r="G6" s="46"/>
      <c r="H6" s="71"/>
      <c r="I6" s="71"/>
      <c r="J6" s="71"/>
      <c r="K6" s="71"/>
      <c r="L6" s="71"/>
      <c r="M6" s="71"/>
      <c r="N6" s="71"/>
      <c r="O6" s="71"/>
      <c r="P6" s="46"/>
      <c r="Q6" s="46"/>
      <c r="R6" s="46"/>
      <c r="S6" s="46"/>
      <c r="T6" s="46"/>
      <c r="U6" s="46"/>
      <c r="V6" s="46"/>
      <c r="W6" s="46"/>
      <c r="X6" s="46"/>
      <c r="Y6" s="25"/>
    </row>
    <row r="7" spans="1:25" x14ac:dyDescent="0.2">
      <c r="A7" s="46"/>
      <c r="B7" s="28"/>
      <c r="C7" s="29"/>
      <c r="D7" s="29"/>
      <c r="E7" s="29"/>
      <c r="F7" s="29"/>
      <c r="G7" s="29"/>
      <c r="H7" s="29"/>
      <c r="I7" s="29"/>
      <c r="J7" s="29"/>
      <c r="K7" s="29"/>
      <c r="L7" s="29"/>
      <c r="M7" s="29"/>
      <c r="N7" s="29"/>
      <c r="O7" s="29"/>
      <c r="P7" s="29"/>
      <c r="Q7" s="29"/>
      <c r="R7" s="29"/>
      <c r="S7" s="29"/>
      <c r="T7" s="29"/>
      <c r="U7" s="29"/>
      <c r="V7" s="29"/>
      <c r="W7" s="29"/>
      <c r="X7" s="29"/>
      <c r="Y7" s="26"/>
    </row>
    <row r="8" spans="1:25" x14ac:dyDescent="0.2">
      <c r="A8" s="25"/>
      <c r="B8" s="23"/>
      <c r="C8" s="23"/>
      <c r="D8" s="23"/>
      <c r="E8" s="23"/>
      <c r="F8" s="23"/>
      <c r="G8" s="23"/>
      <c r="H8" s="23"/>
      <c r="I8" s="23"/>
      <c r="J8" s="23"/>
      <c r="K8" s="23"/>
      <c r="L8" s="23"/>
      <c r="M8" s="23"/>
      <c r="N8" s="23"/>
      <c r="O8" s="23"/>
      <c r="P8" s="23"/>
      <c r="Q8" s="23"/>
      <c r="R8" s="23"/>
      <c r="S8" s="23"/>
      <c r="T8" s="23"/>
      <c r="U8" s="23"/>
      <c r="V8" s="23"/>
      <c r="W8" s="23"/>
      <c r="X8" s="23"/>
      <c r="Y8" s="23"/>
    </row>
    <row r="9" spans="1:25" ht="38" thickBot="1" x14ac:dyDescent="0.25">
      <c r="A9" s="48" t="s">
        <v>103</v>
      </c>
      <c r="B9" s="23"/>
      <c r="C9" s="23"/>
      <c r="D9" s="23"/>
      <c r="E9" s="23"/>
      <c r="F9" s="23"/>
      <c r="G9" s="23"/>
      <c r="H9" s="23"/>
      <c r="I9" s="23"/>
      <c r="J9" s="23"/>
      <c r="K9" s="23"/>
      <c r="L9" s="23"/>
      <c r="M9" s="23"/>
      <c r="N9" s="23"/>
      <c r="O9" s="23"/>
      <c r="P9" s="23"/>
      <c r="Q9" s="23"/>
      <c r="R9" s="23"/>
      <c r="S9" s="23"/>
      <c r="T9" s="23"/>
      <c r="U9" s="23"/>
      <c r="V9" s="23"/>
      <c r="W9" s="23"/>
      <c r="X9" s="23"/>
      <c r="Y9" s="23"/>
    </row>
    <row r="10" spans="1:25" ht="35" thickBot="1" x14ac:dyDescent="0.45">
      <c r="A10" s="25"/>
      <c r="B10" s="23"/>
      <c r="C10" s="72" t="s">
        <v>81</v>
      </c>
      <c r="D10" s="73"/>
      <c r="E10" s="73"/>
      <c r="F10" s="73"/>
      <c r="G10" s="74"/>
      <c r="H10" s="23"/>
      <c r="I10" s="72" t="s">
        <v>102</v>
      </c>
      <c r="J10" s="73"/>
      <c r="K10" s="73"/>
      <c r="L10" s="74"/>
      <c r="M10" s="23"/>
      <c r="N10" s="23"/>
      <c r="O10" s="23"/>
      <c r="P10" s="23"/>
      <c r="Q10" s="23"/>
      <c r="R10" s="23"/>
      <c r="S10" s="23"/>
      <c r="T10" s="23"/>
      <c r="U10" s="23"/>
      <c r="V10" s="23"/>
      <c r="W10" s="23"/>
      <c r="X10" s="23"/>
      <c r="Y10" s="23"/>
    </row>
    <row r="11" spans="1:25" ht="29" x14ac:dyDescent="0.2">
      <c r="A11" s="25"/>
      <c r="B11" s="23"/>
      <c r="C11" s="64" t="s">
        <v>3</v>
      </c>
      <c r="D11" s="54" t="s">
        <v>77</v>
      </c>
      <c r="E11" s="54" t="s">
        <v>83</v>
      </c>
      <c r="F11" s="54" t="s">
        <v>9</v>
      </c>
      <c r="G11" s="55" t="s">
        <v>76</v>
      </c>
      <c r="H11" s="23"/>
      <c r="I11" s="52" t="s">
        <v>5</v>
      </c>
      <c r="J11" s="53" t="s">
        <v>93</v>
      </c>
      <c r="K11" s="54" t="s">
        <v>8</v>
      </c>
      <c r="L11" s="55" t="s">
        <v>73</v>
      </c>
      <c r="M11" s="23"/>
      <c r="N11" s="23"/>
      <c r="O11" s="23"/>
      <c r="P11" s="23"/>
      <c r="Q11" s="23"/>
      <c r="R11" s="23"/>
      <c r="S11" s="23"/>
      <c r="T11" s="23"/>
      <c r="U11" s="23"/>
      <c r="V11" s="23"/>
      <c r="W11" s="23"/>
      <c r="X11" s="23"/>
      <c r="Y11" s="23"/>
    </row>
    <row r="12" spans="1:25" ht="29" x14ac:dyDescent="0.35">
      <c r="A12" s="25"/>
      <c r="B12" s="23"/>
      <c r="C12" s="65" t="s">
        <v>50</v>
      </c>
      <c r="D12" s="30">
        <f>IF($D$2="All",COUNTIF(DB!$D$2:$D$501,'Dashboard pg2'!C12),COUNTIFS(DB!$D$2:$D$501,'Dashboard pg2'!C12,DB!$B$2:$B$501,'Dashboard pg2'!$D$2))</f>
        <v>112</v>
      </c>
      <c r="E12" s="30">
        <f>IF($D$2="All",SUMIF(DB!$D$2:$D$501,'Dashboard pg2'!C12,DB!$G$2:$G$501),SUMIFS(DB!$G$2:$G$501,DB!$D$2:$D$501,'Dashboard pg2'!C12,DB!$B$2:$B$501,$D$2))</f>
        <v>660</v>
      </c>
      <c r="F12" s="31">
        <f>IF($D$2="All",SUMIF(DB!$D$2:$D$501,'Dashboard pg2'!C12,DB!$J$2:$J$501),SUMIFS(DB!$J$2:$J$501,DB!$D$2:$D$501,'Dashboard pg2'!C12,DB!$B$2:$B$501,'Dashboard pg2'!$D$2))</f>
        <v>38658.089999999997</v>
      </c>
      <c r="G12" s="66">
        <f>IF($D$2="All",SUMIF(DB!$D$2:$D$501,'Dashboard pg2'!C12,DB!$I$2:$I$501),SUMIFS(DB!$I$2:$I$501,DB!$D$2:$D$501,'Dashboard pg2'!C12,DB!$B$2:$B$501,'Dashboard pg2'!$D$2))</f>
        <v>221880</v>
      </c>
      <c r="H12" s="23"/>
      <c r="I12" s="56" t="s">
        <v>69</v>
      </c>
      <c r="J12" s="34" t="s">
        <v>60</v>
      </c>
      <c r="K12" s="30">
        <f>IF($D$2="All",SUMIF(DB!$E$2:$E$501,'Dashboard pg2'!J12,DB!$I$2:$I$501),SUMIFS(DB!$I$2:$I$501,DB!$E$2:$E$501,'Dashboard pg2'!J12,DB!$B$2:$B$501,'Dashboard pg2'!$D$2))</f>
        <v>19600</v>
      </c>
      <c r="L12" s="57">
        <f>IF($D$2="All",SUMIF(DB!$E$2:$E$501,'Dashboard pg2'!J12,DB!$J$2:$J$501),SUMIFS(DB!$J$2:$J$501,DB!$E$2:$E$501,'Dashboard pg2'!J12,DB!$B$2:$B$501,'Dashboard pg2'!$D$2))</f>
        <v>3265.0399999999995</v>
      </c>
      <c r="M12" s="23"/>
      <c r="N12" s="23"/>
      <c r="O12" s="23"/>
      <c r="P12" s="23"/>
      <c r="Q12" s="23"/>
      <c r="R12" s="23"/>
      <c r="S12" s="23"/>
      <c r="T12" s="23"/>
      <c r="U12" s="23"/>
      <c r="V12" s="23"/>
      <c r="W12" s="23"/>
      <c r="X12" s="23"/>
      <c r="Y12" s="23"/>
    </row>
    <row r="13" spans="1:25" ht="29" x14ac:dyDescent="0.35">
      <c r="A13" s="25"/>
      <c r="B13" s="23"/>
      <c r="C13" s="65" t="s">
        <v>51</v>
      </c>
      <c r="D13" s="30">
        <f>IF($D$2="All",COUNTIF(DB!$D$2:$D$501,'Dashboard pg2'!C13),COUNTIFS(DB!$D$2:$D$501,'Dashboard pg2'!C13,DB!$B$2:$B$501,'Dashboard pg2'!$D$2))</f>
        <v>109</v>
      </c>
      <c r="E13" s="30">
        <f>IF($D$2="All",SUMIF(DB!$D$2:$D$501,'Dashboard pg2'!C13,DB!$G$2:$G$501),SUMIFS(DB!$G$2:$G$501,DB!$D$2:$D$501,'Dashboard pg2'!C13,DB!$B$2:$B$501,$D$2))</f>
        <v>608</v>
      </c>
      <c r="F13" s="31">
        <f>IF($D$2="All",SUMIF(DB!$D$2:$D$501,'Dashboard pg2'!C13,DB!$J$2:$J$501),SUMIFS(DB!$J$2:$J$501,DB!$D$2:$D$501,'Dashboard pg2'!C13,DB!$B$2:$B$501,'Dashboard pg2'!$D$2))</f>
        <v>36780.890000000014</v>
      </c>
      <c r="G13" s="66">
        <f>IF($D$2="All",SUMIF(DB!$D$2:$D$501,'Dashboard pg2'!C13,DB!$I$2:$I$501),SUMIFS(DB!$I$2:$I$501,DB!$D$2:$D$501,'Dashboard pg2'!C13,DB!$B$2:$B$501,'Dashboard pg2'!$D$2))</f>
        <v>212970</v>
      </c>
      <c r="H13" s="23"/>
      <c r="I13" s="58" t="s">
        <v>74</v>
      </c>
      <c r="J13" s="32"/>
      <c r="K13" s="33">
        <f>SUM(K12)</f>
        <v>19600</v>
      </c>
      <c r="L13" s="59">
        <f>SUM(L12)</f>
        <v>3265.0399999999995</v>
      </c>
      <c r="M13" s="23"/>
      <c r="N13" s="23"/>
      <c r="O13" s="23"/>
      <c r="P13" s="23"/>
      <c r="Q13" s="23"/>
      <c r="R13" s="23"/>
      <c r="S13" s="23"/>
      <c r="T13" s="23"/>
      <c r="U13" s="23"/>
      <c r="V13" s="23"/>
      <c r="W13" s="23"/>
      <c r="X13" s="23"/>
      <c r="Y13" s="23"/>
    </row>
    <row r="14" spans="1:25" ht="29" x14ac:dyDescent="0.35">
      <c r="A14" s="25"/>
      <c r="B14" s="23"/>
      <c r="C14" s="65" t="s">
        <v>52</v>
      </c>
      <c r="D14" s="30">
        <f>IF($D$2="All",COUNTIF(DB!$D$2:$D$501,'Dashboard pg2'!C14),COUNTIFS(DB!$D$2:$D$501,'Dashboard pg2'!C14,DB!$B$2:$B$501,'Dashboard pg2'!$D$2))</f>
        <v>104</v>
      </c>
      <c r="E14" s="30">
        <f>IF($D$2="All",SUMIF(DB!$D$2:$D$501,'Dashboard pg2'!C14,DB!$G$2:$G$501),SUMIFS(DB!$G$2:$G$501,DB!$D$2:$D$501,'Dashboard pg2'!C14,DB!$B$2:$B$501,$D$2))</f>
        <v>612</v>
      </c>
      <c r="F14" s="31">
        <f>IF($D$2="All",SUMIF(DB!$D$2:$D$501,'Dashboard pg2'!C14,DB!$J$2:$J$501),SUMIFS(DB!$J$2:$J$501,DB!$D$2:$D$501,'Dashboard pg2'!C14,DB!$B$2:$B$501,'Dashboard pg2'!$D$2))</f>
        <v>41239.970000000016</v>
      </c>
      <c r="G14" s="66">
        <f>IF($D$2="All",SUMIF(DB!$D$2:$D$501,'Dashboard pg2'!C14,DB!$I$2:$I$501),SUMIFS(DB!$I$2:$I$501,DB!$D$2:$D$501,'Dashboard pg2'!C14,DB!$B$2:$B$501,'Dashboard pg2'!$D$2))</f>
        <v>222530</v>
      </c>
      <c r="H14" s="23"/>
      <c r="I14" s="56" t="s">
        <v>66</v>
      </c>
      <c r="J14" s="34" t="s">
        <v>56</v>
      </c>
      <c r="K14" s="30">
        <f>IF($D$2="All",SUMIF(DB!$E$2:$E$501,'Dashboard pg2'!J14,DB!$I$2:$I$501),SUMIFS(DB!$I$2:$I$501,DB!$E$2:$E$501,'Dashboard pg2'!J14,DB!$B$2:$B$501,'Dashboard pg2'!$D$2))</f>
        <v>216300</v>
      </c>
      <c r="L14" s="57">
        <f>IF($D$2="All",SUMIF(DB!$E$2:$E$501,'Dashboard pg2'!J14,DB!$J$2:$J$501),SUMIFS(DB!$J$2:$J$501,DB!$E$2:$E$501,'Dashboard pg2'!J14,DB!$B$2:$B$501,'Dashboard pg2'!$D$2))</f>
        <v>39404.719999999994</v>
      </c>
      <c r="M14" s="23"/>
      <c r="N14" s="23"/>
      <c r="O14" s="23"/>
      <c r="P14" s="23"/>
      <c r="Q14" s="23"/>
      <c r="R14" s="23"/>
      <c r="S14" s="23"/>
      <c r="T14" s="23"/>
      <c r="U14" s="23"/>
      <c r="V14" s="23"/>
      <c r="W14" s="23"/>
      <c r="X14" s="23"/>
      <c r="Y14" s="23"/>
    </row>
    <row r="15" spans="1:25" ht="29" x14ac:dyDescent="0.35">
      <c r="A15" s="25"/>
      <c r="B15" s="23"/>
      <c r="C15" s="65" t="s">
        <v>53</v>
      </c>
      <c r="D15" s="30">
        <f>IF($D$2="All",COUNTIF(DB!$D$2:$D$501,'Dashboard pg2'!C15),COUNTIFS(DB!$D$2:$D$501,'Dashboard pg2'!C15,DB!$B$2:$B$501,'Dashboard pg2'!$D$2))</f>
        <v>86</v>
      </c>
      <c r="E15" s="30">
        <f>IF($D$2="All",SUMIF(DB!$D$2:$D$501,'Dashboard pg2'!C15,DB!$G$2:$G$501),SUMIFS(DB!$G$2:$G$501,DB!$D$2:$D$501,'Dashboard pg2'!C15,DB!$B$2:$B$501,$D$2))</f>
        <v>473</v>
      </c>
      <c r="F15" s="31">
        <f>IF($D$2="All",SUMIF(DB!$D$2:$D$501,'Dashboard pg2'!C15,DB!$J$2:$J$501),SUMIFS(DB!$J$2:$J$501,DB!$D$2:$D$501,'Dashboard pg2'!C15,DB!$B$2:$B$501,'Dashboard pg2'!$D$2))</f>
        <v>32876.810000000005</v>
      </c>
      <c r="G15" s="66">
        <f>IF($D$2="All",SUMIF(DB!$D$2:$D$501,'Dashboard pg2'!C15,DB!$I$2:$I$501),SUMIFS(DB!$I$2:$I$501,DB!$D$2:$D$501,'Dashboard pg2'!C15,DB!$B$2:$B$501,'Dashboard pg2'!$D$2))</f>
        <v>172840</v>
      </c>
      <c r="H15" s="23"/>
      <c r="I15" s="58" t="s">
        <v>74</v>
      </c>
      <c r="J15" s="32"/>
      <c r="K15" s="33">
        <f>SUM(K14)</f>
        <v>216300</v>
      </c>
      <c r="L15" s="59">
        <f>SUM(L14)</f>
        <v>39404.719999999994</v>
      </c>
      <c r="M15" s="23"/>
      <c r="N15" s="23"/>
      <c r="O15" s="23"/>
      <c r="P15" s="23"/>
      <c r="Q15" s="23"/>
      <c r="R15" s="23"/>
      <c r="S15" s="23"/>
      <c r="T15" s="23"/>
      <c r="U15" s="23"/>
      <c r="V15" s="23"/>
      <c r="W15" s="23"/>
      <c r="X15" s="23"/>
      <c r="Y15" s="23"/>
    </row>
    <row r="16" spans="1:25" ht="29" x14ac:dyDescent="0.35">
      <c r="A16" s="25"/>
      <c r="B16" s="23"/>
      <c r="C16" s="65" t="s">
        <v>54</v>
      </c>
      <c r="D16" s="30">
        <f>IF($D$2="All",COUNTIF(DB!$D$2:$D$501,'Dashboard pg2'!C16),COUNTIFS(DB!$D$2:$D$501,'Dashboard pg2'!C16,DB!$B$2:$B$501,'Dashboard pg2'!$D$2))</f>
        <v>89</v>
      </c>
      <c r="E16" s="30">
        <f>IF($D$2="All",SUMIF(DB!$D$2:$D$501,'Dashboard pg2'!C16,DB!$G$2:$G$501),SUMIFS(DB!$G$2:$G$501,DB!$D$2:$D$501,'Dashboard pg2'!C16,DB!$B$2:$B$501,$D$2))</f>
        <v>530</v>
      </c>
      <c r="F16" s="31">
        <f>IF($D$2="All",SUMIF(DB!$D$2:$D$501,'Dashboard pg2'!C16,DB!$J$2:$J$501),SUMIFS(DB!$J$2:$J$501,DB!$D$2:$D$501,'Dashboard pg2'!C16,DB!$B$2:$B$501,'Dashboard pg2'!$D$2))</f>
        <v>35128.129999999997</v>
      </c>
      <c r="G16" s="66">
        <f>IF($D$2="All",SUMIF(DB!$D$2:$D$501,'Dashboard pg2'!C16,DB!$I$2:$I$501),SUMIFS(DB!$I$2:$I$501,DB!$D$2:$D$501,'Dashboard pg2'!C16,DB!$B$2:$B$501,'Dashboard pg2'!$D$2))</f>
        <v>200540</v>
      </c>
      <c r="H16" s="23"/>
      <c r="I16" s="56" t="s">
        <v>67</v>
      </c>
      <c r="J16" s="34" t="s">
        <v>57</v>
      </c>
      <c r="K16" s="30">
        <f>IF($D$2="All",SUMIF(DB!$E$2:$E$501,'Dashboard pg2'!J16,DB!$I$2:$I$501),SUMIFS(DB!$I$2:$I$501,DB!$E$2:$E$501,'Dashboard pg2'!J16,DB!$B$2:$B$501,'Dashboard pg2'!$D$2))</f>
        <v>158950</v>
      </c>
      <c r="L16" s="57">
        <f>IF($D$2="All",SUMIF(DB!$E$2:$E$501,'Dashboard pg2'!J16,DB!$J$2:$J$501),SUMIFS(DB!$J$2:$J$501,DB!$E$2:$E$501,'Dashboard pg2'!J16,DB!$B$2:$B$501,'Dashboard pg2'!$D$2))</f>
        <v>28408.039999999994</v>
      </c>
      <c r="M16" s="23"/>
      <c r="N16" s="23"/>
      <c r="O16" s="23"/>
      <c r="P16" s="23"/>
      <c r="Q16" s="23"/>
      <c r="R16" s="23"/>
      <c r="S16" s="23"/>
      <c r="T16" s="23"/>
      <c r="U16" s="23"/>
      <c r="V16" s="23"/>
      <c r="W16" s="23"/>
      <c r="X16" s="23"/>
      <c r="Y16" s="23"/>
    </row>
    <row r="17" spans="1:25" ht="30" thickBot="1" x14ac:dyDescent="0.4">
      <c r="A17" s="25"/>
      <c r="B17" s="23"/>
      <c r="C17" s="60" t="s">
        <v>74</v>
      </c>
      <c r="D17" s="61">
        <f>SUM(D12:D16)</f>
        <v>500</v>
      </c>
      <c r="E17" s="61">
        <f>SUM(E12:E16)</f>
        <v>2883</v>
      </c>
      <c r="F17" s="62">
        <f>SUM(F12:F16)</f>
        <v>184683.89000000004</v>
      </c>
      <c r="G17" s="63">
        <f>SUM(G12:G16)</f>
        <v>1030760</v>
      </c>
      <c r="H17" s="23"/>
      <c r="I17" s="56"/>
      <c r="J17" s="30" t="s">
        <v>58</v>
      </c>
      <c r="K17" s="30">
        <f>IF($D$2="All",SUMIF(DB!$E$2:$E$501,'Dashboard pg2'!J17,DB!$I$2:$I$501),SUMIFS(DB!$I$2:$I$501,DB!$E$2:$E$501,'Dashboard pg2'!J17,DB!$B$2:$B$501,'Dashboard pg2'!$D$2))</f>
        <v>120050</v>
      </c>
      <c r="L17" s="57">
        <f>IF($D$2="All",SUMIF(DB!$E$2:$E$501,'Dashboard pg2'!J17,DB!$J$2:$J$501),SUMIFS(DB!$J$2:$J$501,DB!$E$2:$E$501,'Dashboard pg2'!J17,DB!$B$2:$B$501,'Dashboard pg2'!$D$2))</f>
        <v>22237.829999999998</v>
      </c>
      <c r="M17" s="23"/>
      <c r="N17" s="23"/>
      <c r="O17" s="23"/>
      <c r="P17" s="23"/>
      <c r="Q17" s="23"/>
      <c r="R17" s="23"/>
      <c r="S17" s="23"/>
      <c r="T17" s="23"/>
      <c r="U17" s="23"/>
      <c r="V17" s="23"/>
      <c r="W17" s="23"/>
      <c r="X17" s="23"/>
      <c r="Y17" s="23"/>
    </row>
    <row r="18" spans="1:25" ht="29" x14ac:dyDescent="0.35">
      <c r="A18" s="25"/>
      <c r="B18" s="23"/>
      <c r="C18" s="23"/>
      <c r="D18" s="23"/>
      <c r="E18" s="23"/>
      <c r="F18" s="23"/>
      <c r="G18" s="23"/>
      <c r="H18" s="23"/>
      <c r="I18" s="58" t="s">
        <v>74</v>
      </c>
      <c r="J18" s="32"/>
      <c r="K18" s="33">
        <f>SUM(K16:K17)</f>
        <v>279000</v>
      </c>
      <c r="L18" s="59">
        <f>SUM(L16:L17)</f>
        <v>50645.869999999995</v>
      </c>
      <c r="M18" s="23"/>
      <c r="N18" s="23"/>
      <c r="O18" s="23"/>
      <c r="P18" s="23"/>
      <c r="Q18" s="23"/>
      <c r="R18" s="23"/>
      <c r="S18" s="23"/>
      <c r="T18" s="23"/>
      <c r="U18" s="23"/>
      <c r="V18" s="23"/>
      <c r="W18" s="23"/>
      <c r="X18" s="23"/>
      <c r="Y18" s="23"/>
    </row>
    <row r="19" spans="1:25" ht="29" x14ac:dyDescent="0.35">
      <c r="A19" s="25"/>
      <c r="B19" s="23"/>
      <c r="H19" s="23"/>
      <c r="I19" s="56" t="s">
        <v>71</v>
      </c>
      <c r="J19" s="34" t="s">
        <v>64</v>
      </c>
      <c r="K19" s="30">
        <f>IF($D$2="All",SUMIF(DB!$E$2:$E$501,'Dashboard pg2'!J19,DB!$I$2:$I$501),SUMIFS(DB!$I$2:$I$501,DB!$E$2:$E$501,'Dashboard pg2'!J19,DB!$B$2:$B$501,'Dashboard pg2'!$D$2))</f>
        <v>98400</v>
      </c>
      <c r="L19" s="57">
        <f>IF($D$2="All",SUMIF(DB!$E$2:$E$501,'Dashboard pg2'!J19,DB!$J$2:$J$501),SUMIFS(DB!$J$2:$J$501,DB!$E$2:$E$501,'Dashboard pg2'!J19,DB!$B$2:$B$501,'Dashboard pg2'!$D$2))</f>
        <v>18268.140000000003</v>
      </c>
      <c r="M19" s="23"/>
      <c r="N19" s="23"/>
      <c r="O19" s="23"/>
      <c r="P19" s="23"/>
      <c r="Q19" s="23"/>
      <c r="R19" s="23"/>
      <c r="S19" s="23"/>
      <c r="T19" s="23"/>
      <c r="U19" s="23"/>
      <c r="V19" s="23"/>
      <c r="W19" s="23"/>
      <c r="X19" s="23"/>
      <c r="Y19" s="23"/>
    </row>
    <row r="20" spans="1:25" ht="29" x14ac:dyDescent="0.35">
      <c r="A20" s="25"/>
      <c r="B20" s="23"/>
      <c r="H20" s="23"/>
      <c r="I20" s="58" t="s">
        <v>74</v>
      </c>
      <c r="J20" s="32"/>
      <c r="K20" s="33">
        <f>SUM(K19)</f>
        <v>98400</v>
      </c>
      <c r="L20" s="59">
        <f>SUM(L19)</f>
        <v>18268.140000000003</v>
      </c>
      <c r="M20" s="23"/>
      <c r="N20" s="23"/>
      <c r="O20" s="23"/>
      <c r="P20" s="23"/>
      <c r="Q20" s="23"/>
      <c r="R20" s="23"/>
      <c r="S20" s="23"/>
      <c r="T20" s="23"/>
      <c r="U20" s="23"/>
      <c r="V20" s="23"/>
      <c r="W20" s="23"/>
      <c r="X20" s="23"/>
      <c r="Y20" s="23"/>
    </row>
    <row r="21" spans="1:25" ht="29" x14ac:dyDescent="0.35">
      <c r="A21" s="25"/>
      <c r="B21" s="23"/>
      <c r="H21" s="23"/>
      <c r="I21" s="56" t="s">
        <v>68</v>
      </c>
      <c r="J21" s="30" t="s">
        <v>63</v>
      </c>
      <c r="K21" s="30">
        <f>IF($D$2="All",SUMIF(DB!$E$2:$E$501,'Dashboard pg2'!J21,DB!$I$2:$I$501),SUMIFS(DB!$I$2:$I$501,DB!$E$2:$E$501,'Dashboard pg2'!J21,DB!$B$2:$B$501,'Dashboard pg2'!$D$2))</f>
        <v>16500</v>
      </c>
      <c r="L21" s="57">
        <f>IF($D$2="All",SUMIF(DB!$E$2:$E$501,'Dashboard pg2'!J21,DB!$J$2:$J$501),SUMIFS(DB!$J$2:$J$501,DB!$E$2:$E$501,'Dashboard pg2'!J21,DB!$B$2:$B$501,'Dashboard pg2'!$D$2))</f>
        <v>3074.5899999999997</v>
      </c>
      <c r="M21" s="23"/>
      <c r="N21" s="23"/>
      <c r="O21" s="23"/>
      <c r="P21" s="23"/>
      <c r="Q21" s="23"/>
      <c r="R21" s="23"/>
      <c r="S21" s="23"/>
      <c r="T21" s="23"/>
      <c r="U21" s="23"/>
      <c r="V21" s="23"/>
      <c r="W21" s="23"/>
      <c r="X21" s="23"/>
      <c r="Y21" s="23"/>
    </row>
    <row r="22" spans="1:25" ht="29" x14ac:dyDescent="0.35">
      <c r="A22" s="25"/>
      <c r="B22" s="23"/>
      <c r="H22" s="23"/>
      <c r="I22" s="56"/>
      <c r="J22" s="30" t="s">
        <v>59</v>
      </c>
      <c r="K22" s="30">
        <f>IF($D$2="All",SUMIF(DB!$E$2:$E$501,'Dashboard pg2'!J22,DB!$I$2:$I$501),SUMIFS(DB!$I$2:$I$501,DB!$E$2:$E$501,'Dashboard pg2'!J22,DB!$B$2:$B$501,'Dashboard pg2'!$D$2))</f>
        <v>30360</v>
      </c>
      <c r="L22" s="57">
        <f>IF($D$2="All",SUMIF(DB!$E$2:$E$501,'Dashboard pg2'!J22,DB!$J$2:$J$501),SUMIFS(DB!$J$2:$J$501,DB!$E$2:$E$501,'Dashboard pg2'!J22,DB!$B$2:$B$501,'Dashboard pg2'!$D$2))</f>
        <v>5323.2499999999982</v>
      </c>
      <c r="M22" s="23"/>
      <c r="N22" s="23"/>
      <c r="O22" s="23"/>
      <c r="P22" s="23"/>
      <c r="Q22" s="23"/>
      <c r="R22" s="23"/>
      <c r="S22" s="23"/>
      <c r="T22" s="23"/>
      <c r="U22" s="23"/>
      <c r="V22" s="23"/>
      <c r="W22" s="23"/>
      <c r="X22" s="23"/>
      <c r="Y22" s="23"/>
    </row>
    <row r="23" spans="1:25" ht="29" x14ac:dyDescent="0.35">
      <c r="A23" s="25"/>
      <c r="B23" s="23"/>
      <c r="C23" s="23"/>
      <c r="D23" s="23"/>
      <c r="E23" s="23"/>
      <c r="F23" s="23"/>
      <c r="G23" s="23"/>
      <c r="H23" s="23"/>
      <c r="I23" s="58" t="s">
        <v>74</v>
      </c>
      <c r="J23" s="32"/>
      <c r="K23" s="33">
        <f>SUM(K21:K22)</f>
        <v>46860</v>
      </c>
      <c r="L23" s="59">
        <f>SUM(L21:L22)</f>
        <v>8397.8399999999983</v>
      </c>
      <c r="M23" s="23"/>
      <c r="N23" s="23"/>
      <c r="O23" s="23"/>
      <c r="P23" s="23"/>
      <c r="Q23" s="23"/>
      <c r="R23" s="23"/>
      <c r="S23" s="23"/>
      <c r="T23" s="23"/>
      <c r="U23" s="23"/>
      <c r="V23" s="23"/>
      <c r="W23" s="23"/>
      <c r="X23" s="23"/>
      <c r="Y23" s="23"/>
    </row>
    <row r="24" spans="1:25" ht="29" x14ac:dyDescent="0.35">
      <c r="A24" s="25"/>
      <c r="B24" s="23"/>
      <c r="C24" s="23"/>
      <c r="D24" s="23"/>
      <c r="E24" s="23"/>
      <c r="F24" s="23"/>
      <c r="G24" s="23"/>
      <c r="H24" s="23"/>
      <c r="I24" s="56" t="s">
        <v>65</v>
      </c>
      <c r="J24" s="30" t="s">
        <v>62</v>
      </c>
      <c r="K24" s="30">
        <f>IF($D$2="All",SUMIF(DB!$E$2:$E$501,'Dashboard pg2'!J24,DB!$I$2:$I$501),SUMIFS(DB!$I$2:$I$501,DB!$E$2:$E$501,'Dashboard pg2'!J24,DB!$B$2:$B$501,'Dashboard pg2'!$D$2))</f>
        <v>248400</v>
      </c>
      <c r="L24" s="57">
        <f>IF($D$2="All",SUMIF(DB!$E$2:$E$501,'Dashboard pg2'!J24,DB!$J$2:$J$501),SUMIFS(DB!$J$2:$J$501,DB!$E$2:$E$501,'Dashboard pg2'!J24,DB!$B$2:$B$501,'Dashboard pg2'!$D$2))</f>
        <v>42630.81</v>
      </c>
      <c r="M24" s="23"/>
      <c r="N24" s="23"/>
      <c r="O24" s="23"/>
      <c r="P24" s="23"/>
      <c r="Q24" s="23"/>
      <c r="R24" s="23"/>
      <c r="S24" s="23"/>
      <c r="T24" s="23"/>
      <c r="U24" s="23"/>
      <c r="V24" s="23"/>
      <c r="W24" s="23"/>
      <c r="X24" s="23"/>
      <c r="Y24" s="23"/>
    </row>
    <row r="25" spans="1:25" ht="29" x14ac:dyDescent="0.35">
      <c r="A25" s="25"/>
      <c r="B25" s="23"/>
      <c r="C25" s="23"/>
      <c r="D25" s="23"/>
      <c r="E25" s="23"/>
      <c r="F25" s="23"/>
      <c r="G25" s="23"/>
      <c r="H25" s="23"/>
      <c r="I25" s="56"/>
      <c r="J25" s="30" t="s">
        <v>55</v>
      </c>
      <c r="K25" s="30">
        <f>IF($D$2="All",SUMIF(DB!$E$2:$E$501,'Dashboard pg2'!J25,DB!$I$2:$I$501),SUMIFS(DB!$I$2:$I$501,DB!$E$2:$E$501,'Dashboard pg2'!J25,DB!$B$2:$B$501,'Dashboard pg2'!$D$2))</f>
        <v>83500</v>
      </c>
      <c r="L25" s="57">
        <f>IF($D$2="All",SUMIF(DB!$E$2:$E$501,'Dashboard pg2'!J25,DB!$J$2:$J$501),SUMIFS(DB!$J$2:$J$501,DB!$E$2:$E$501,'Dashboard pg2'!J25,DB!$B$2:$B$501,'Dashboard pg2'!$D$2))</f>
        <v>15538.969999999998</v>
      </c>
      <c r="M25" s="23"/>
      <c r="N25" s="23"/>
      <c r="O25" s="23"/>
      <c r="P25" s="23"/>
      <c r="Q25" s="23"/>
      <c r="R25" s="23"/>
      <c r="S25" s="23"/>
      <c r="T25" s="23"/>
      <c r="U25" s="23"/>
      <c r="V25" s="23"/>
      <c r="W25" s="23"/>
      <c r="X25" s="23"/>
      <c r="Y25" s="23"/>
    </row>
    <row r="26" spans="1:25" ht="29" x14ac:dyDescent="0.35">
      <c r="A26" s="25"/>
      <c r="B26" s="23"/>
      <c r="C26" s="23"/>
      <c r="D26" s="23"/>
      <c r="E26" s="23"/>
      <c r="F26" s="23"/>
      <c r="G26" s="23"/>
      <c r="H26" s="23"/>
      <c r="I26" s="58" t="s">
        <v>74</v>
      </c>
      <c r="J26" s="32"/>
      <c r="K26" s="33">
        <f>SUM(K24:K25)</f>
        <v>331900</v>
      </c>
      <c r="L26" s="59">
        <f>SUM(L24:L25)</f>
        <v>58169.78</v>
      </c>
      <c r="M26" s="23"/>
      <c r="N26" s="23"/>
      <c r="O26" s="23"/>
      <c r="P26" s="23"/>
      <c r="Q26" s="23"/>
      <c r="R26" s="23"/>
      <c r="S26" s="23"/>
      <c r="T26" s="23"/>
      <c r="U26" s="23"/>
      <c r="V26" s="23"/>
      <c r="W26" s="23"/>
      <c r="X26" s="23"/>
      <c r="Y26" s="23"/>
    </row>
    <row r="27" spans="1:25" ht="29" x14ac:dyDescent="0.35">
      <c r="A27" s="25"/>
      <c r="B27" s="23"/>
      <c r="C27" s="23"/>
      <c r="D27" s="23"/>
      <c r="E27" s="23"/>
      <c r="F27" s="23"/>
      <c r="G27" s="23"/>
      <c r="H27" s="23"/>
      <c r="I27" s="56" t="s">
        <v>70</v>
      </c>
      <c r="J27" s="30" t="s">
        <v>61</v>
      </c>
      <c r="K27" s="30">
        <f>IF($D$2="All",SUMIF(DB!$E$2:$E$501,'Dashboard pg2'!J27,DB!$I$2:$I$501),SUMIFS(DB!$I$2:$I$501,DB!$E$2:$E$501,'Dashboard pg2'!J27,DB!$B$2:$B$501,'Dashboard pg2'!$D$2))</f>
        <v>38700</v>
      </c>
      <c r="L27" s="57">
        <f>IF($D$2="All",SUMIF(DB!$E$2:$E$501,'Dashboard pg2'!J27,DB!$J$2:$J$501),SUMIFS(DB!$J$2:$J$501,DB!$E$2:$E$501,'Dashboard pg2'!J27,DB!$B$2:$B$501,'Dashboard pg2'!$D$2))</f>
        <v>6532.5000000000018</v>
      </c>
      <c r="M27" s="23"/>
      <c r="N27" s="23"/>
      <c r="O27" s="23"/>
      <c r="P27" s="23"/>
      <c r="Q27" s="23"/>
      <c r="R27" s="23"/>
      <c r="S27" s="23"/>
      <c r="T27" s="23"/>
      <c r="U27" s="23"/>
      <c r="V27" s="23"/>
      <c r="W27" s="23"/>
      <c r="X27" s="23"/>
      <c r="Y27" s="23"/>
    </row>
    <row r="28" spans="1:25" ht="29" x14ac:dyDescent="0.35">
      <c r="A28" s="25"/>
      <c r="B28" s="23"/>
      <c r="C28" s="23"/>
      <c r="D28" s="23"/>
      <c r="E28" s="23"/>
      <c r="F28" s="23"/>
      <c r="G28" s="23"/>
      <c r="H28" s="23"/>
      <c r="I28" s="58" t="s">
        <v>74</v>
      </c>
      <c r="J28" s="32"/>
      <c r="K28" s="33">
        <f>SUM(K27)</f>
        <v>38700</v>
      </c>
      <c r="L28" s="59">
        <f>SUM(L27)</f>
        <v>6532.5000000000018</v>
      </c>
      <c r="M28" s="23"/>
      <c r="N28" s="23"/>
      <c r="O28" s="23"/>
      <c r="P28" s="23"/>
      <c r="Q28" s="23"/>
      <c r="R28" s="23"/>
      <c r="S28" s="23"/>
      <c r="T28" s="23"/>
      <c r="U28" s="23"/>
      <c r="V28" s="23"/>
      <c r="W28" s="23"/>
      <c r="X28" s="23"/>
      <c r="Y28" s="23"/>
    </row>
    <row r="29" spans="1:25" ht="30" thickBot="1" x14ac:dyDescent="0.4">
      <c r="A29" s="25"/>
      <c r="B29" s="23"/>
      <c r="C29" s="23"/>
      <c r="D29" s="23"/>
      <c r="E29" s="23"/>
      <c r="F29" s="23"/>
      <c r="G29" s="23"/>
      <c r="H29" s="23"/>
      <c r="I29" s="60" t="s">
        <v>72</v>
      </c>
      <c r="J29" s="61"/>
      <c r="K29" s="62">
        <f>K13+K15+K18+K20+K23+K26+K28</f>
        <v>1030760</v>
      </c>
      <c r="L29" s="63">
        <f>L13+L15+L18+L20+L23+L26+L28</f>
        <v>184683.88999999998</v>
      </c>
      <c r="M29" s="23"/>
      <c r="N29" s="23"/>
      <c r="O29" s="23"/>
      <c r="P29" s="23"/>
      <c r="Q29" s="23"/>
      <c r="R29" s="23"/>
      <c r="S29" s="23"/>
      <c r="T29" s="23"/>
      <c r="U29" s="23"/>
      <c r="V29" s="23"/>
      <c r="W29" s="23"/>
      <c r="X29" s="23"/>
      <c r="Y29" s="23"/>
    </row>
    <row r="30" spans="1:25" x14ac:dyDescent="0.2">
      <c r="A30" s="25"/>
      <c r="B30" s="23"/>
      <c r="C30" s="23"/>
      <c r="D30" s="23"/>
      <c r="E30" s="23"/>
      <c r="F30" s="23"/>
      <c r="G30" s="23"/>
      <c r="H30" s="23"/>
      <c r="I30" s="23"/>
      <c r="J30" s="23"/>
      <c r="K30" s="23"/>
      <c r="L30" s="23"/>
      <c r="M30" s="23"/>
      <c r="N30" s="23"/>
      <c r="O30" s="23"/>
      <c r="P30" s="23"/>
      <c r="Q30" s="23"/>
      <c r="R30" s="23"/>
      <c r="S30" s="23"/>
      <c r="T30" s="23"/>
      <c r="U30" s="23"/>
      <c r="V30" s="23"/>
      <c r="W30" s="23"/>
      <c r="X30" s="23"/>
      <c r="Y30" s="23"/>
    </row>
    <row r="31" spans="1:25" x14ac:dyDescent="0.2">
      <c r="A31" s="25"/>
      <c r="B31" s="23"/>
      <c r="C31" s="23"/>
      <c r="D31" s="23"/>
      <c r="E31" s="23"/>
      <c r="F31" s="23"/>
      <c r="G31" s="23"/>
      <c r="H31" s="23"/>
      <c r="I31" s="23"/>
      <c r="J31" s="23"/>
      <c r="K31" s="23"/>
      <c r="L31" s="23"/>
      <c r="M31" s="23"/>
      <c r="N31" s="23"/>
      <c r="O31" s="23"/>
      <c r="P31" s="23"/>
      <c r="Q31" s="23"/>
      <c r="R31" s="23"/>
      <c r="S31" s="23"/>
      <c r="T31" s="23"/>
      <c r="U31" s="23"/>
      <c r="V31" s="23"/>
      <c r="W31" s="23"/>
      <c r="X31" s="23"/>
      <c r="Y31" s="23"/>
    </row>
    <row r="32" spans="1:25" x14ac:dyDescent="0.2">
      <c r="A32" s="25"/>
      <c r="B32" s="23"/>
      <c r="C32" s="23"/>
      <c r="D32" s="23"/>
      <c r="E32" s="23"/>
      <c r="F32" s="23"/>
      <c r="G32" s="23"/>
      <c r="H32" s="23"/>
      <c r="I32" s="23"/>
      <c r="J32" s="23"/>
      <c r="K32" s="23"/>
      <c r="L32" s="23"/>
      <c r="M32" s="23"/>
      <c r="N32" s="23"/>
      <c r="O32" s="23"/>
      <c r="P32" s="23"/>
      <c r="Q32" s="23"/>
      <c r="R32" s="23"/>
      <c r="S32" s="23"/>
      <c r="T32" s="23"/>
      <c r="U32" s="23"/>
      <c r="V32" s="23"/>
      <c r="W32" s="23"/>
      <c r="X32" s="23"/>
      <c r="Y32" s="23"/>
    </row>
    <row r="33" spans="1:25" x14ac:dyDescent="0.2">
      <c r="A33" s="25"/>
      <c r="B33" s="23"/>
      <c r="C33" s="23"/>
      <c r="D33" s="23"/>
      <c r="E33" s="23"/>
      <c r="F33" s="23"/>
      <c r="G33" s="23"/>
      <c r="H33" s="23"/>
      <c r="I33" s="23"/>
      <c r="J33" s="23"/>
      <c r="K33" s="23"/>
      <c r="L33" s="23"/>
      <c r="M33" s="23"/>
      <c r="N33" s="23"/>
      <c r="O33" s="23"/>
      <c r="P33" s="23"/>
      <c r="Q33" s="23"/>
      <c r="R33" s="23"/>
      <c r="S33" s="23"/>
      <c r="T33" s="23"/>
      <c r="U33" s="23"/>
      <c r="V33" s="23"/>
      <c r="W33" s="23"/>
      <c r="X33" s="23"/>
      <c r="Y33" s="23"/>
    </row>
    <row r="34" spans="1:25" x14ac:dyDescent="0.2">
      <c r="A34" s="25"/>
      <c r="B34" s="23"/>
      <c r="C34" s="23"/>
      <c r="D34" s="23"/>
      <c r="E34" s="23"/>
      <c r="F34" s="23"/>
      <c r="G34" s="23"/>
      <c r="H34" s="23"/>
      <c r="I34" s="23"/>
      <c r="J34" s="23"/>
      <c r="K34" s="23"/>
      <c r="L34" s="23"/>
      <c r="M34" s="23"/>
      <c r="N34" s="23"/>
      <c r="O34" s="23"/>
      <c r="P34" s="23"/>
      <c r="Q34" s="23"/>
      <c r="R34" s="23"/>
      <c r="S34" s="23"/>
      <c r="T34" s="23"/>
      <c r="U34" s="23"/>
      <c r="V34" s="23"/>
      <c r="W34" s="23"/>
      <c r="X34" s="23"/>
      <c r="Y34" s="23"/>
    </row>
    <row r="35" spans="1:25" ht="47" x14ac:dyDescent="0.2">
      <c r="A35" s="25"/>
      <c r="B35" s="23"/>
      <c r="C35" s="70" t="s">
        <v>105</v>
      </c>
      <c r="D35" s="70"/>
      <c r="E35" s="70"/>
      <c r="F35" s="70"/>
      <c r="G35" s="70"/>
      <c r="H35" s="70"/>
      <c r="I35" s="70"/>
      <c r="J35" s="70"/>
      <c r="K35" s="70"/>
      <c r="L35" s="70"/>
      <c r="M35" s="70"/>
      <c r="N35" s="70"/>
      <c r="O35" s="70"/>
      <c r="P35" s="70"/>
      <c r="Q35" s="70"/>
      <c r="R35" s="70"/>
      <c r="S35" s="70"/>
      <c r="T35" s="70"/>
      <c r="U35" s="70"/>
      <c r="V35" s="70"/>
      <c r="W35" s="70"/>
      <c r="X35" s="23"/>
      <c r="Y35" s="23"/>
    </row>
    <row r="36" spans="1:25" x14ac:dyDescent="0.2">
      <c r="A36" s="25"/>
      <c r="B36" s="23"/>
      <c r="C36" s="23"/>
      <c r="D36" s="23"/>
      <c r="E36" s="23"/>
      <c r="F36" s="23"/>
      <c r="G36" s="23"/>
      <c r="H36" s="23"/>
      <c r="I36" s="23"/>
      <c r="J36" s="23"/>
      <c r="K36" s="23"/>
      <c r="L36" s="23"/>
      <c r="M36" s="23"/>
      <c r="N36" s="23"/>
      <c r="O36" s="23"/>
      <c r="P36" s="23"/>
      <c r="Q36" s="23"/>
      <c r="R36" s="23"/>
      <c r="S36" s="23"/>
      <c r="T36" s="23"/>
      <c r="U36" s="23"/>
      <c r="V36" s="23"/>
      <c r="W36" s="23"/>
      <c r="X36" s="23"/>
      <c r="Y36" s="23"/>
    </row>
    <row r="37" spans="1:25" x14ac:dyDescent="0.2">
      <c r="A37" s="25"/>
      <c r="B37" s="23"/>
      <c r="C37" s="23"/>
      <c r="D37" s="23"/>
      <c r="E37" s="23"/>
      <c r="F37" s="23"/>
      <c r="G37" s="23"/>
      <c r="H37" s="23"/>
      <c r="I37" s="23"/>
      <c r="J37" s="23"/>
      <c r="K37" s="23"/>
      <c r="L37" s="23"/>
      <c r="M37" s="23"/>
      <c r="N37" s="23"/>
      <c r="O37" s="23"/>
      <c r="P37" s="23"/>
      <c r="Q37" s="23"/>
      <c r="R37" s="23"/>
      <c r="S37" s="23"/>
      <c r="T37" s="23"/>
      <c r="U37" s="23"/>
      <c r="V37" s="23"/>
      <c r="W37" s="23"/>
      <c r="X37" s="23"/>
      <c r="Y37" s="23"/>
    </row>
    <row r="38" spans="1:25" x14ac:dyDescent="0.2">
      <c r="A38" s="25"/>
      <c r="B38" s="23"/>
      <c r="C38" s="23"/>
      <c r="D38" s="23"/>
      <c r="E38" s="23"/>
      <c r="F38" s="23"/>
      <c r="G38" s="23"/>
      <c r="H38" s="23"/>
      <c r="I38" s="23"/>
      <c r="J38" s="23"/>
      <c r="K38" s="23"/>
      <c r="L38" s="23"/>
      <c r="M38" s="23"/>
      <c r="N38" s="23"/>
      <c r="O38" s="23"/>
      <c r="P38" s="23"/>
      <c r="Q38" s="23"/>
      <c r="R38" s="23"/>
      <c r="S38" s="23"/>
      <c r="T38" s="23"/>
      <c r="U38" s="23"/>
      <c r="V38" s="23"/>
      <c r="W38" s="23"/>
      <c r="X38" s="23"/>
      <c r="Y38" s="23"/>
    </row>
    <row r="39" spans="1:25" x14ac:dyDescent="0.2">
      <c r="A39" s="25"/>
      <c r="B39" s="23"/>
      <c r="C39" s="23"/>
      <c r="D39" s="23"/>
      <c r="E39" s="23"/>
      <c r="F39" s="23"/>
      <c r="G39" s="23"/>
      <c r="H39" s="23"/>
      <c r="I39" s="23"/>
      <c r="J39" s="23"/>
      <c r="K39" s="23"/>
      <c r="L39" s="23"/>
      <c r="M39" s="23"/>
      <c r="N39" s="23"/>
      <c r="O39" s="23"/>
      <c r="P39" s="23"/>
      <c r="Q39" s="23"/>
      <c r="R39" s="23"/>
      <c r="S39" s="23"/>
      <c r="T39" s="23"/>
      <c r="U39" s="23"/>
      <c r="V39" s="23"/>
      <c r="W39" s="23"/>
      <c r="X39" s="23"/>
      <c r="Y39" s="23"/>
    </row>
    <row r="40" spans="1:25" x14ac:dyDescent="0.2">
      <c r="A40" s="25"/>
      <c r="B40" s="23"/>
      <c r="C40" s="23"/>
      <c r="D40" s="23"/>
      <c r="E40" s="23"/>
      <c r="F40" s="23"/>
      <c r="G40" s="23"/>
      <c r="H40" s="23"/>
      <c r="I40" s="23"/>
      <c r="J40" s="23"/>
      <c r="K40" s="23"/>
      <c r="L40" s="23"/>
      <c r="M40" s="23"/>
      <c r="N40" s="23"/>
      <c r="O40" s="23"/>
      <c r="P40" s="23"/>
      <c r="Q40" s="23"/>
      <c r="R40" s="23"/>
      <c r="S40" s="23"/>
      <c r="T40" s="23"/>
      <c r="U40" s="23"/>
      <c r="V40" s="23"/>
      <c r="W40" s="23"/>
      <c r="X40" s="23"/>
      <c r="Y40" s="23"/>
    </row>
    <row r="41" spans="1:25" x14ac:dyDescent="0.2">
      <c r="A41" s="25"/>
      <c r="B41" s="23"/>
      <c r="C41" s="23"/>
      <c r="D41" s="23"/>
      <c r="E41" s="23"/>
      <c r="F41" s="23"/>
      <c r="G41" s="23"/>
      <c r="H41" s="23"/>
      <c r="I41" s="23"/>
      <c r="J41" s="23"/>
      <c r="K41" s="23"/>
      <c r="L41" s="23"/>
      <c r="M41" s="23"/>
      <c r="N41" s="23"/>
      <c r="O41" s="23"/>
      <c r="P41" s="23"/>
      <c r="Q41" s="23"/>
      <c r="R41" s="23"/>
      <c r="S41" s="23"/>
      <c r="T41" s="23"/>
      <c r="U41" s="23"/>
      <c r="V41" s="23"/>
      <c r="W41" s="23"/>
      <c r="X41" s="23"/>
      <c r="Y41" s="23"/>
    </row>
    <row r="42" spans="1:25" x14ac:dyDescent="0.2">
      <c r="A42" s="25"/>
      <c r="B42" s="23"/>
      <c r="C42" s="23"/>
      <c r="D42" s="23"/>
      <c r="E42" s="23"/>
      <c r="F42" s="23"/>
      <c r="G42" s="23"/>
      <c r="H42" s="23"/>
      <c r="I42" s="23"/>
      <c r="J42" s="23"/>
      <c r="K42" s="23"/>
      <c r="L42" s="23"/>
      <c r="M42" s="23"/>
      <c r="N42" s="23"/>
      <c r="O42" s="23"/>
      <c r="P42" s="23"/>
      <c r="Q42" s="23"/>
      <c r="R42" s="23"/>
      <c r="S42" s="23"/>
      <c r="T42" s="23"/>
      <c r="U42" s="23"/>
      <c r="V42" s="23"/>
      <c r="W42" s="23"/>
      <c r="X42" s="23"/>
      <c r="Y42" s="23"/>
    </row>
    <row r="43" spans="1:25" x14ac:dyDescent="0.2">
      <c r="A43" s="25"/>
      <c r="B43" s="23"/>
      <c r="C43" s="23"/>
      <c r="D43" s="23"/>
      <c r="E43" s="23"/>
      <c r="F43" s="23"/>
      <c r="G43" s="23"/>
      <c r="H43" s="23"/>
      <c r="I43" s="23"/>
      <c r="J43" s="23"/>
      <c r="K43" s="23"/>
      <c r="L43" s="23"/>
      <c r="M43" s="23"/>
      <c r="N43" s="23"/>
      <c r="O43" s="23"/>
      <c r="P43" s="23"/>
      <c r="Q43" s="23"/>
      <c r="R43" s="23"/>
      <c r="S43" s="23"/>
      <c r="T43" s="23"/>
      <c r="U43" s="23"/>
      <c r="V43" s="23"/>
      <c r="W43" s="23"/>
      <c r="X43" s="23"/>
      <c r="Y43" s="23"/>
    </row>
    <row r="44" spans="1:25" x14ac:dyDescent="0.2">
      <c r="A44" s="25"/>
      <c r="B44" s="23"/>
      <c r="C44" s="23"/>
      <c r="D44" s="23"/>
      <c r="E44" s="23"/>
      <c r="F44" s="23"/>
      <c r="G44" s="23"/>
      <c r="H44" s="23"/>
      <c r="I44" s="23"/>
      <c r="J44" s="23"/>
      <c r="K44" s="23"/>
      <c r="L44" s="23"/>
      <c r="M44" s="23"/>
      <c r="N44" s="23"/>
      <c r="O44" s="23"/>
      <c r="P44" s="23"/>
      <c r="Q44" s="23"/>
      <c r="R44" s="23"/>
      <c r="S44" s="23"/>
      <c r="T44" s="23"/>
      <c r="U44" s="23"/>
      <c r="V44" s="23"/>
      <c r="W44" s="23"/>
      <c r="X44" s="23"/>
      <c r="Y44" s="23"/>
    </row>
    <row r="45" spans="1:25" x14ac:dyDescent="0.2">
      <c r="A45" s="25"/>
      <c r="B45" s="23"/>
      <c r="C45" s="23"/>
      <c r="D45" s="23"/>
      <c r="E45" s="23"/>
      <c r="F45" s="23"/>
      <c r="G45" s="23"/>
      <c r="H45" s="23"/>
      <c r="I45" s="23"/>
      <c r="J45" s="23"/>
      <c r="K45" s="23"/>
      <c r="L45" s="23"/>
      <c r="M45" s="23"/>
      <c r="N45" s="23"/>
      <c r="O45" s="23"/>
      <c r="P45" s="23"/>
      <c r="Q45" s="23"/>
      <c r="R45" s="23"/>
      <c r="S45" s="23"/>
      <c r="T45" s="23"/>
      <c r="U45" s="23"/>
      <c r="V45" s="23"/>
      <c r="W45" s="23"/>
      <c r="X45" s="23"/>
      <c r="Y45" s="23"/>
    </row>
    <row r="46" spans="1:25" x14ac:dyDescent="0.2">
      <c r="A46" s="25"/>
      <c r="B46" s="23"/>
      <c r="C46" s="23"/>
      <c r="D46" s="23"/>
      <c r="E46" s="23"/>
      <c r="F46" s="23"/>
      <c r="G46" s="23"/>
      <c r="H46" s="23"/>
      <c r="I46" s="23"/>
      <c r="J46" s="23"/>
      <c r="K46" s="23"/>
      <c r="L46" s="23"/>
      <c r="M46" s="23"/>
      <c r="N46" s="23"/>
      <c r="O46" s="23"/>
      <c r="P46" s="23"/>
      <c r="Q46" s="23"/>
      <c r="R46" s="23"/>
      <c r="S46" s="23"/>
      <c r="T46" s="23"/>
      <c r="U46" s="23"/>
      <c r="V46" s="23"/>
      <c r="W46" s="23"/>
      <c r="X46" s="23"/>
      <c r="Y46" s="23"/>
    </row>
    <row r="47" spans="1:25" x14ac:dyDescent="0.2">
      <c r="A47" s="25"/>
      <c r="B47" s="23"/>
      <c r="C47" s="23"/>
      <c r="D47" s="23"/>
      <c r="E47" s="23"/>
      <c r="F47" s="23"/>
      <c r="G47" s="23"/>
      <c r="H47" s="23"/>
      <c r="I47" s="23"/>
      <c r="J47" s="23"/>
      <c r="K47" s="23"/>
      <c r="L47" s="23"/>
      <c r="M47" s="23"/>
      <c r="N47" s="23"/>
      <c r="O47" s="23"/>
      <c r="P47" s="23"/>
      <c r="Q47" s="23"/>
      <c r="R47" s="23"/>
      <c r="S47" s="23"/>
      <c r="T47" s="23"/>
      <c r="U47" s="23"/>
      <c r="V47" s="23"/>
      <c r="W47" s="23"/>
      <c r="X47" s="23"/>
      <c r="Y47" s="23"/>
    </row>
    <row r="48" spans="1:25" x14ac:dyDescent="0.2">
      <c r="A48" s="25"/>
      <c r="B48" s="23"/>
      <c r="C48" s="23"/>
      <c r="D48" s="23"/>
      <c r="E48" s="23"/>
      <c r="F48" s="23"/>
      <c r="G48" s="23"/>
      <c r="H48" s="23"/>
      <c r="I48" s="23"/>
      <c r="J48" s="23"/>
      <c r="K48" s="23"/>
      <c r="L48" s="23"/>
      <c r="M48" s="23"/>
      <c r="N48" s="23"/>
      <c r="O48" s="23"/>
      <c r="P48" s="23"/>
      <c r="Q48" s="23"/>
      <c r="R48" s="23"/>
      <c r="S48" s="23"/>
      <c r="T48" s="23"/>
      <c r="U48" s="23"/>
      <c r="V48" s="23"/>
      <c r="W48" s="23"/>
      <c r="X48" s="23"/>
      <c r="Y48" s="23"/>
    </row>
    <row r="49" spans="1:25" x14ac:dyDescent="0.2">
      <c r="A49" s="25"/>
      <c r="B49" s="23"/>
      <c r="C49" s="23"/>
      <c r="D49" s="23"/>
      <c r="E49" s="23"/>
      <c r="F49" s="23"/>
      <c r="G49" s="23"/>
      <c r="H49" s="23"/>
      <c r="I49" s="23"/>
      <c r="J49" s="23"/>
      <c r="K49" s="23"/>
      <c r="L49" s="23"/>
      <c r="M49" s="23"/>
      <c r="N49" s="23"/>
      <c r="O49" s="23"/>
      <c r="P49" s="23"/>
      <c r="Q49" s="23"/>
      <c r="R49" s="23"/>
      <c r="S49" s="23"/>
      <c r="T49" s="23"/>
      <c r="U49" s="23"/>
      <c r="V49" s="23"/>
      <c r="W49" s="23"/>
      <c r="X49" s="23"/>
      <c r="Y49" s="23"/>
    </row>
    <row r="50" spans="1:25" x14ac:dyDescent="0.2">
      <c r="A50" s="25"/>
      <c r="B50" s="23"/>
      <c r="C50" s="23"/>
      <c r="D50" s="23"/>
      <c r="E50" s="23"/>
      <c r="F50" s="23"/>
      <c r="G50" s="23"/>
      <c r="H50" s="23"/>
      <c r="I50" s="23"/>
      <c r="J50" s="23"/>
      <c r="K50" s="23"/>
      <c r="L50" s="23"/>
      <c r="M50" s="23"/>
      <c r="N50" s="23"/>
      <c r="O50" s="23"/>
      <c r="P50" s="23"/>
      <c r="Q50" s="23"/>
      <c r="R50" s="23"/>
      <c r="S50" s="23"/>
      <c r="T50" s="23"/>
      <c r="U50" s="23"/>
      <c r="V50" s="23"/>
      <c r="W50" s="23"/>
      <c r="X50" s="23"/>
      <c r="Y50" s="23"/>
    </row>
    <row r="51" spans="1:25" x14ac:dyDescent="0.2">
      <c r="A51" s="25"/>
      <c r="B51" s="23"/>
      <c r="C51" s="23"/>
      <c r="D51" s="23"/>
      <c r="E51" s="23"/>
      <c r="F51" s="23"/>
      <c r="G51" s="23"/>
      <c r="H51" s="23"/>
      <c r="I51" s="23"/>
      <c r="J51" s="23"/>
      <c r="K51" s="23"/>
      <c r="L51" s="23"/>
      <c r="M51" s="23"/>
      <c r="N51" s="23"/>
      <c r="O51" s="23"/>
      <c r="P51" s="23"/>
      <c r="Q51" s="23"/>
      <c r="R51" s="23"/>
      <c r="S51" s="23"/>
      <c r="T51" s="23"/>
      <c r="U51" s="23"/>
      <c r="V51" s="23"/>
      <c r="W51" s="23"/>
      <c r="X51" s="23"/>
      <c r="Y51" s="23"/>
    </row>
    <row r="52" spans="1:25" x14ac:dyDescent="0.2">
      <c r="A52" s="25"/>
      <c r="B52" s="23"/>
      <c r="C52" s="23"/>
      <c r="D52" s="23"/>
      <c r="E52" s="23"/>
      <c r="F52" s="23"/>
      <c r="G52" s="23"/>
      <c r="H52" s="23"/>
      <c r="I52" s="23"/>
      <c r="J52" s="23"/>
      <c r="K52" s="23"/>
      <c r="L52" s="23"/>
      <c r="M52" s="23"/>
      <c r="N52" s="23"/>
      <c r="O52" s="23"/>
      <c r="P52" s="23"/>
      <c r="Q52" s="23"/>
      <c r="R52" s="23"/>
      <c r="S52" s="23"/>
      <c r="T52" s="23"/>
      <c r="U52" s="23"/>
      <c r="V52" s="23"/>
      <c r="W52" s="23"/>
      <c r="X52" s="23"/>
      <c r="Y52" s="23"/>
    </row>
    <row r="53" spans="1:25" x14ac:dyDescent="0.2">
      <c r="A53" s="25"/>
      <c r="B53" s="23"/>
      <c r="C53" s="23"/>
      <c r="D53" s="23"/>
      <c r="E53" s="23"/>
      <c r="F53" s="23"/>
      <c r="G53" s="23"/>
      <c r="H53" s="23"/>
      <c r="I53" s="23"/>
      <c r="J53" s="23"/>
      <c r="K53" s="23"/>
      <c r="L53" s="23"/>
      <c r="M53" s="23"/>
      <c r="N53" s="23"/>
      <c r="O53" s="23"/>
      <c r="P53" s="23"/>
      <c r="Q53" s="23"/>
      <c r="R53" s="23"/>
      <c r="S53" s="23"/>
      <c r="T53" s="23"/>
      <c r="U53" s="23"/>
      <c r="V53" s="23"/>
      <c r="W53" s="23"/>
      <c r="X53" s="23"/>
      <c r="Y53" s="23"/>
    </row>
    <row r="54" spans="1:25" x14ac:dyDescent="0.2">
      <c r="A54" s="25"/>
      <c r="B54" s="23"/>
      <c r="C54" s="23"/>
      <c r="D54" s="23"/>
      <c r="E54" s="23"/>
      <c r="F54" s="23"/>
      <c r="G54" s="23"/>
      <c r="H54" s="23"/>
      <c r="I54" s="23"/>
      <c r="J54" s="23"/>
      <c r="K54" s="23"/>
      <c r="L54" s="23"/>
      <c r="M54" s="23"/>
      <c r="N54" s="23"/>
      <c r="O54" s="23"/>
      <c r="P54" s="23"/>
      <c r="Q54" s="23"/>
      <c r="R54" s="23"/>
      <c r="S54" s="23"/>
      <c r="T54" s="23"/>
      <c r="U54" s="23"/>
      <c r="V54" s="23"/>
      <c r="W54" s="23"/>
      <c r="X54" s="23"/>
      <c r="Y54" s="23"/>
    </row>
    <row r="55" spans="1:25" x14ac:dyDescent="0.2">
      <c r="A55" s="25"/>
      <c r="B55" s="23"/>
      <c r="C55" s="23"/>
      <c r="D55" s="23"/>
      <c r="E55" s="23"/>
      <c r="F55" s="23"/>
      <c r="G55" s="23"/>
      <c r="H55" s="23"/>
      <c r="I55" s="23"/>
      <c r="J55" s="23"/>
      <c r="K55" s="23"/>
      <c r="L55" s="23"/>
      <c r="M55" s="23"/>
      <c r="N55" s="23"/>
      <c r="O55" s="23"/>
      <c r="P55" s="23"/>
      <c r="Q55" s="23"/>
      <c r="R55" s="23"/>
      <c r="S55" s="23"/>
      <c r="T55" s="23"/>
      <c r="U55" s="23"/>
      <c r="V55" s="23"/>
      <c r="W55" s="23"/>
      <c r="X55" s="23"/>
      <c r="Y55" s="23"/>
    </row>
    <row r="56" spans="1:25" x14ac:dyDescent="0.2">
      <c r="A56" s="25"/>
      <c r="B56" s="23"/>
      <c r="C56" s="23"/>
      <c r="D56" s="23"/>
      <c r="E56" s="23"/>
      <c r="F56" s="23"/>
      <c r="G56" s="23"/>
      <c r="H56" s="23"/>
      <c r="I56" s="23"/>
      <c r="J56" s="23"/>
      <c r="K56" s="23"/>
      <c r="L56" s="23"/>
      <c r="M56" s="23"/>
      <c r="N56" s="23"/>
      <c r="O56" s="23"/>
      <c r="P56" s="23"/>
      <c r="Q56" s="23"/>
      <c r="R56" s="23"/>
      <c r="S56" s="23"/>
      <c r="T56" s="23"/>
      <c r="U56" s="23"/>
      <c r="V56" s="23"/>
      <c r="W56" s="23"/>
      <c r="X56" s="23"/>
      <c r="Y56" s="23"/>
    </row>
    <row r="57" spans="1:25" x14ac:dyDescent="0.2">
      <c r="A57" s="25"/>
      <c r="B57" s="23"/>
      <c r="C57" s="23"/>
      <c r="D57" s="23"/>
      <c r="E57" s="23"/>
      <c r="F57" s="23"/>
      <c r="G57" s="23"/>
      <c r="H57" s="23"/>
      <c r="I57" s="23"/>
      <c r="J57" s="23"/>
      <c r="K57" s="23"/>
      <c r="L57" s="23"/>
      <c r="M57" s="23"/>
      <c r="N57" s="23"/>
      <c r="O57" s="23"/>
      <c r="P57" s="23"/>
      <c r="Q57" s="23"/>
      <c r="R57" s="23"/>
      <c r="S57" s="23"/>
      <c r="T57" s="23"/>
      <c r="U57" s="23"/>
      <c r="V57" s="23"/>
      <c r="W57" s="23"/>
      <c r="X57" s="23"/>
      <c r="Y57" s="23"/>
    </row>
    <row r="58" spans="1:25" x14ac:dyDescent="0.2">
      <c r="A58" s="25"/>
      <c r="B58" s="23"/>
      <c r="C58" s="23"/>
      <c r="D58" s="23"/>
      <c r="E58" s="23"/>
      <c r="F58" s="23"/>
      <c r="G58" s="23"/>
      <c r="H58" s="23"/>
      <c r="I58" s="23"/>
      <c r="J58" s="23"/>
      <c r="K58" s="23"/>
      <c r="L58" s="23"/>
      <c r="M58" s="23"/>
      <c r="N58" s="23"/>
      <c r="O58" s="23"/>
      <c r="P58" s="23"/>
      <c r="Q58" s="23"/>
      <c r="R58" s="23"/>
      <c r="S58" s="23"/>
      <c r="T58" s="23"/>
      <c r="U58" s="23"/>
      <c r="V58" s="23"/>
      <c r="W58" s="23"/>
      <c r="X58" s="23"/>
      <c r="Y58" s="23"/>
    </row>
    <row r="59" spans="1:25" x14ac:dyDescent="0.2">
      <c r="A59" s="25"/>
      <c r="B59" s="23"/>
      <c r="C59" s="23"/>
      <c r="D59" s="23"/>
      <c r="E59" s="23"/>
      <c r="F59" s="23"/>
      <c r="G59" s="23"/>
      <c r="H59" s="23"/>
      <c r="I59" s="23"/>
      <c r="J59" s="23"/>
      <c r="K59" s="23"/>
      <c r="L59" s="23"/>
      <c r="M59" s="23"/>
      <c r="N59" s="23"/>
      <c r="O59" s="23"/>
      <c r="P59" s="23"/>
      <c r="Q59" s="23"/>
      <c r="R59" s="23"/>
      <c r="S59" s="23"/>
      <c r="T59" s="23"/>
      <c r="U59" s="23"/>
      <c r="V59" s="23"/>
      <c r="W59" s="23"/>
      <c r="X59" s="23"/>
      <c r="Y59" s="23"/>
    </row>
    <row r="60" spans="1:25" x14ac:dyDescent="0.2">
      <c r="A60" s="25"/>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ht="23" customHeight="1" x14ac:dyDescent="0.2">
      <c r="A61" s="25"/>
      <c r="B61" s="23"/>
      <c r="C61" s="23"/>
      <c r="D61" s="23"/>
      <c r="E61" s="23"/>
      <c r="F61" s="23"/>
      <c r="G61" s="23"/>
      <c r="H61" s="23"/>
      <c r="I61" s="23"/>
      <c r="J61" s="23"/>
      <c r="K61" s="23"/>
      <c r="L61" s="23"/>
      <c r="M61" s="23"/>
      <c r="N61" s="23"/>
      <c r="O61" s="23"/>
      <c r="P61" s="23"/>
      <c r="Q61" s="23"/>
      <c r="R61" s="23"/>
      <c r="S61" s="23"/>
      <c r="T61" s="23"/>
      <c r="U61" s="23"/>
      <c r="V61" s="23"/>
      <c r="W61" s="23"/>
      <c r="X61" s="23"/>
      <c r="Y61" s="23"/>
    </row>
    <row r="62" spans="1:25" x14ac:dyDescent="0.2">
      <c r="A62" s="25"/>
      <c r="B62" s="23"/>
      <c r="C62" s="23"/>
      <c r="D62" s="23"/>
      <c r="E62" s="23"/>
      <c r="F62" s="23"/>
      <c r="G62" s="23"/>
      <c r="H62" s="23"/>
      <c r="I62" s="23"/>
      <c r="J62" s="23"/>
      <c r="K62" s="23"/>
      <c r="L62" s="23"/>
      <c r="M62" s="23"/>
      <c r="N62" s="23"/>
      <c r="O62" s="23"/>
      <c r="P62" s="23"/>
      <c r="Q62" s="23"/>
      <c r="R62" s="23"/>
      <c r="S62" s="23"/>
      <c r="T62" s="23"/>
      <c r="U62" s="23"/>
      <c r="V62" s="23"/>
      <c r="W62" s="23"/>
      <c r="X62" s="23"/>
      <c r="Y62" s="23"/>
    </row>
    <row r="63" spans="1:25" x14ac:dyDescent="0.2">
      <c r="A63" s="25"/>
      <c r="B63" s="23"/>
      <c r="C63" s="23"/>
      <c r="D63" s="23"/>
      <c r="E63" s="23"/>
      <c r="F63" s="23"/>
      <c r="G63" s="23"/>
      <c r="H63" s="23"/>
      <c r="I63" s="23"/>
      <c r="J63" s="23"/>
      <c r="K63" s="23"/>
      <c r="L63" s="23"/>
      <c r="M63" s="23"/>
      <c r="N63" s="23"/>
      <c r="O63" s="23"/>
      <c r="P63" s="23"/>
      <c r="Q63" s="23"/>
      <c r="R63" s="23"/>
      <c r="S63" s="23"/>
      <c r="T63" s="23"/>
      <c r="U63" s="23"/>
      <c r="V63" s="23"/>
      <c r="W63" s="23"/>
      <c r="X63" s="23"/>
      <c r="Y63" s="23"/>
    </row>
    <row r="64" spans="1:25" x14ac:dyDescent="0.2">
      <c r="A64" s="25"/>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x14ac:dyDescent="0.2">
      <c r="A65" s="25"/>
      <c r="B65" s="23"/>
      <c r="C65" s="23"/>
      <c r="D65" s="23"/>
      <c r="E65" s="23"/>
      <c r="F65" s="23"/>
      <c r="G65" s="23"/>
      <c r="H65" s="23"/>
      <c r="I65" s="23"/>
      <c r="J65" s="23"/>
      <c r="K65" s="23"/>
      <c r="L65" s="23"/>
      <c r="M65" s="23"/>
      <c r="N65" s="23"/>
      <c r="O65" s="23"/>
      <c r="P65" s="23"/>
      <c r="Q65" s="23"/>
      <c r="R65" s="23"/>
      <c r="S65" s="23"/>
      <c r="T65" s="23"/>
      <c r="U65" s="23"/>
      <c r="V65" s="23"/>
      <c r="W65" s="23"/>
      <c r="X65" s="23"/>
      <c r="Y65" s="23"/>
    </row>
    <row r="66" spans="1:25" x14ac:dyDescent="0.2">
      <c r="A66" s="25"/>
      <c r="B66" s="23"/>
      <c r="C66" s="23"/>
      <c r="D66" s="23"/>
      <c r="E66" s="23"/>
      <c r="F66" s="23"/>
      <c r="G66" s="23"/>
      <c r="H66" s="23"/>
      <c r="I66" s="23"/>
      <c r="J66" s="23"/>
      <c r="K66" s="23"/>
      <c r="L66" s="23"/>
      <c r="M66" s="23"/>
      <c r="N66" s="23"/>
      <c r="O66" s="23"/>
      <c r="P66" s="23"/>
      <c r="Q66" s="23"/>
      <c r="R66" s="23"/>
      <c r="S66" s="23"/>
      <c r="T66" s="23"/>
      <c r="U66" s="23"/>
      <c r="V66" s="23"/>
      <c r="W66" s="23"/>
      <c r="X66" s="23"/>
      <c r="Y66" s="23"/>
    </row>
    <row r="67" spans="1:25" x14ac:dyDescent="0.2">
      <c r="A67" s="25"/>
      <c r="B67" s="23"/>
      <c r="C67" s="23"/>
      <c r="D67" s="23"/>
      <c r="E67" s="23"/>
      <c r="F67" s="23"/>
      <c r="G67" s="23"/>
      <c r="H67" s="23"/>
      <c r="I67" s="23"/>
      <c r="J67" s="23"/>
      <c r="K67" s="23"/>
      <c r="L67" s="23"/>
      <c r="M67" s="23"/>
      <c r="N67" s="23"/>
      <c r="O67" s="23"/>
      <c r="P67" s="23"/>
      <c r="Q67" s="23"/>
      <c r="R67" s="23"/>
      <c r="S67" s="23"/>
      <c r="T67" s="23"/>
      <c r="U67" s="23"/>
      <c r="V67" s="23"/>
      <c r="W67" s="23"/>
      <c r="X67" s="23"/>
      <c r="Y67" s="23"/>
    </row>
    <row r="68" spans="1:25" x14ac:dyDescent="0.2">
      <c r="A68" s="25"/>
      <c r="B68" s="23"/>
      <c r="C68" s="23"/>
      <c r="D68" s="23"/>
      <c r="E68" s="23"/>
      <c r="F68" s="23"/>
      <c r="G68" s="23"/>
      <c r="H68" s="23"/>
      <c r="I68" s="23"/>
      <c r="J68" s="23"/>
      <c r="K68" s="23"/>
      <c r="L68" s="23"/>
      <c r="M68" s="23"/>
      <c r="N68" s="23"/>
      <c r="O68" s="23"/>
      <c r="P68" s="23"/>
      <c r="Q68" s="23"/>
      <c r="R68" s="23"/>
      <c r="S68" s="23"/>
      <c r="T68" s="23"/>
      <c r="U68" s="23"/>
      <c r="V68" s="23"/>
      <c r="W68" s="23"/>
      <c r="X68" s="23"/>
      <c r="Y68" s="23"/>
    </row>
    <row r="69" spans="1:25" x14ac:dyDescent="0.2">
      <c r="A69" s="25"/>
      <c r="B69" s="23"/>
      <c r="C69" s="23"/>
      <c r="D69" s="23"/>
      <c r="E69" s="23"/>
      <c r="F69" s="23"/>
      <c r="G69" s="23"/>
      <c r="H69" s="23"/>
      <c r="I69" s="23"/>
      <c r="J69" s="23"/>
      <c r="K69" s="23"/>
      <c r="L69" s="23"/>
      <c r="M69" s="23"/>
      <c r="N69" s="23"/>
      <c r="O69" s="23"/>
      <c r="P69" s="23"/>
      <c r="Q69" s="23"/>
      <c r="R69" s="23"/>
      <c r="S69" s="23"/>
      <c r="T69" s="23"/>
      <c r="U69" s="23"/>
      <c r="V69" s="23"/>
      <c r="W69" s="23"/>
      <c r="X69" s="23"/>
      <c r="Y69" s="23"/>
    </row>
    <row r="70" spans="1:25" x14ac:dyDescent="0.2">
      <c r="A70" s="25"/>
      <c r="B70" s="23"/>
      <c r="C70" s="23"/>
      <c r="D70" s="23"/>
      <c r="E70" s="23"/>
      <c r="F70" s="23"/>
      <c r="G70" s="23"/>
      <c r="H70" s="23"/>
      <c r="I70" s="23"/>
      <c r="J70" s="23"/>
      <c r="K70" s="23"/>
      <c r="L70" s="23"/>
      <c r="M70" s="23"/>
      <c r="N70" s="23"/>
      <c r="O70" s="23"/>
      <c r="P70" s="23"/>
      <c r="Q70" s="23"/>
      <c r="R70" s="23"/>
      <c r="S70" s="23"/>
      <c r="T70" s="23"/>
      <c r="U70" s="23"/>
      <c r="V70" s="23"/>
      <c r="W70" s="23"/>
      <c r="X70" s="23"/>
      <c r="Y70" s="23"/>
    </row>
    <row r="71" spans="1:25" x14ac:dyDescent="0.2">
      <c r="A71" s="25"/>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x14ac:dyDescent="0.2">
      <c r="A72" s="25"/>
      <c r="B72" s="23"/>
      <c r="C72" s="23"/>
      <c r="D72" s="23"/>
      <c r="E72" s="23"/>
      <c r="F72" s="23"/>
      <c r="G72" s="23"/>
      <c r="H72" s="23"/>
      <c r="I72" s="23"/>
      <c r="J72" s="23"/>
      <c r="K72" s="23"/>
      <c r="L72" s="23"/>
      <c r="M72" s="23"/>
      <c r="N72" s="23"/>
      <c r="O72" s="23"/>
      <c r="P72" s="23"/>
      <c r="Q72" s="23"/>
      <c r="R72" s="23"/>
      <c r="S72" s="23"/>
      <c r="T72" s="23"/>
      <c r="U72" s="23"/>
      <c r="V72" s="23"/>
      <c r="W72" s="23"/>
      <c r="X72" s="23"/>
      <c r="Y72" s="23"/>
    </row>
    <row r="73" spans="1:25" x14ac:dyDescent="0.2">
      <c r="A73" s="25"/>
      <c r="B73" s="23"/>
      <c r="C73" s="23"/>
      <c r="D73" s="23"/>
      <c r="E73" s="23"/>
      <c r="F73" s="23"/>
      <c r="G73" s="23"/>
      <c r="H73" s="23"/>
      <c r="I73" s="23"/>
      <c r="J73" s="23"/>
      <c r="K73" s="23"/>
      <c r="L73" s="23"/>
      <c r="M73" s="23"/>
      <c r="N73" s="23"/>
      <c r="O73" s="23"/>
      <c r="P73" s="23"/>
      <c r="Q73" s="23"/>
      <c r="R73" s="23"/>
      <c r="S73" s="23"/>
      <c r="T73" s="23"/>
      <c r="U73" s="23"/>
      <c r="V73" s="23"/>
      <c r="W73" s="23"/>
      <c r="X73" s="23"/>
      <c r="Y73" s="23"/>
    </row>
    <row r="74" spans="1:25" x14ac:dyDescent="0.2">
      <c r="A74" s="25"/>
      <c r="B74" s="23"/>
      <c r="C74" s="23"/>
      <c r="D74" s="23"/>
      <c r="E74" s="23"/>
      <c r="F74" s="23"/>
      <c r="G74" s="23"/>
      <c r="H74" s="23"/>
      <c r="I74" s="23"/>
      <c r="J74" s="23"/>
      <c r="K74" s="23"/>
      <c r="L74" s="23"/>
      <c r="M74" s="23"/>
      <c r="N74" s="23"/>
      <c r="O74" s="23"/>
      <c r="P74" s="23"/>
      <c r="Q74" s="23"/>
      <c r="R74" s="23"/>
      <c r="S74" s="23"/>
      <c r="T74" s="23"/>
      <c r="U74" s="23"/>
      <c r="V74" s="23"/>
      <c r="W74" s="23"/>
      <c r="X74" s="23"/>
      <c r="Y74" s="23"/>
    </row>
    <row r="75" spans="1:25" x14ac:dyDescent="0.2">
      <c r="A75" s="25"/>
      <c r="B75" s="23"/>
      <c r="C75" s="23"/>
      <c r="D75" s="23"/>
      <c r="E75" s="23"/>
      <c r="F75" s="23"/>
      <c r="G75" s="23"/>
      <c r="H75" s="23"/>
      <c r="I75" s="23"/>
      <c r="J75" s="23"/>
      <c r="K75" s="23"/>
      <c r="L75" s="23"/>
      <c r="M75" s="23"/>
      <c r="N75" s="23"/>
      <c r="O75" s="23"/>
      <c r="P75" s="23"/>
      <c r="Q75" s="23"/>
      <c r="R75" s="23"/>
      <c r="S75" s="23"/>
      <c r="T75" s="23"/>
      <c r="U75" s="23"/>
      <c r="V75" s="23"/>
      <c r="W75" s="23"/>
      <c r="X75" s="23"/>
      <c r="Y75" s="23"/>
    </row>
    <row r="76" spans="1:25" x14ac:dyDescent="0.2">
      <c r="A76" s="25"/>
      <c r="B76" s="23"/>
      <c r="C76" s="23"/>
      <c r="D76" s="23"/>
      <c r="E76" s="23"/>
      <c r="F76" s="23"/>
      <c r="G76" s="23"/>
      <c r="H76" s="23"/>
      <c r="I76" s="23"/>
      <c r="J76" s="23"/>
      <c r="K76" s="23"/>
      <c r="L76" s="23"/>
      <c r="M76" s="23"/>
      <c r="N76" s="23"/>
      <c r="O76" s="23"/>
      <c r="P76" s="23"/>
      <c r="Q76" s="23"/>
      <c r="R76" s="23"/>
      <c r="S76" s="23"/>
      <c r="T76" s="23"/>
      <c r="U76" s="23"/>
      <c r="V76" s="23"/>
      <c r="W76" s="23"/>
      <c r="X76" s="23"/>
      <c r="Y76" s="23"/>
    </row>
    <row r="77" spans="1:25" x14ac:dyDescent="0.2">
      <c r="A77" s="25"/>
      <c r="B77" s="23"/>
      <c r="C77" s="23"/>
      <c r="D77" s="23"/>
      <c r="E77" s="23"/>
      <c r="F77" s="23"/>
      <c r="G77" s="23"/>
      <c r="H77" s="23"/>
      <c r="I77" s="23"/>
      <c r="J77" s="23"/>
      <c r="K77" s="23"/>
      <c r="L77" s="23"/>
      <c r="M77" s="23"/>
      <c r="N77" s="23"/>
      <c r="O77" s="23"/>
      <c r="P77" s="23"/>
      <c r="Q77" s="23"/>
      <c r="R77" s="23"/>
      <c r="S77" s="23"/>
      <c r="T77" s="23"/>
      <c r="U77" s="23"/>
      <c r="V77" s="23"/>
      <c r="W77" s="23"/>
      <c r="X77" s="23"/>
      <c r="Y77" s="23"/>
    </row>
    <row r="78" spans="1:25" x14ac:dyDescent="0.2">
      <c r="A78" s="25"/>
      <c r="B78" s="23"/>
      <c r="C78" s="23"/>
      <c r="D78" s="23"/>
      <c r="E78" s="23"/>
      <c r="F78" s="23"/>
      <c r="G78" s="23"/>
      <c r="H78" s="23"/>
      <c r="I78" s="23"/>
      <c r="J78" s="23"/>
      <c r="K78" s="23"/>
      <c r="L78" s="23"/>
      <c r="M78" s="23"/>
      <c r="N78" s="23"/>
      <c r="O78" s="23"/>
      <c r="P78" s="23"/>
      <c r="Q78" s="23"/>
      <c r="R78" s="23"/>
      <c r="S78" s="23"/>
      <c r="T78" s="23"/>
      <c r="U78" s="23"/>
      <c r="V78" s="23"/>
      <c r="W78" s="23"/>
      <c r="X78" s="23"/>
      <c r="Y78" s="23"/>
    </row>
    <row r="79" spans="1:25" x14ac:dyDescent="0.2">
      <c r="A79" s="25"/>
      <c r="B79" s="23"/>
      <c r="C79" s="23"/>
      <c r="D79" s="23"/>
      <c r="E79" s="23"/>
      <c r="F79" s="23"/>
      <c r="G79" s="23"/>
      <c r="H79" s="23"/>
      <c r="I79" s="23"/>
      <c r="J79" s="23"/>
      <c r="K79" s="23"/>
      <c r="L79" s="23"/>
      <c r="M79" s="23"/>
      <c r="N79" s="23"/>
      <c r="O79" s="23"/>
      <c r="P79" s="23"/>
      <c r="Q79" s="23"/>
      <c r="R79" s="23"/>
      <c r="S79" s="23"/>
      <c r="T79" s="23"/>
      <c r="U79" s="23"/>
      <c r="V79" s="23"/>
      <c r="W79" s="23"/>
      <c r="X79" s="23"/>
      <c r="Y79" s="23"/>
    </row>
    <row r="80" spans="1:25" x14ac:dyDescent="0.2">
      <c r="A80" s="26"/>
      <c r="B80" s="23"/>
      <c r="C80" s="23"/>
      <c r="D80" s="23"/>
      <c r="E80" s="23"/>
      <c r="F80" s="23"/>
      <c r="G80" s="23"/>
      <c r="H80" s="23"/>
      <c r="I80" s="23"/>
      <c r="J80" s="23"/>
      <c r="K80" s="23"/>
      <c r="L80" s="23"/>
      <c r="M80" s="23"/>
      <c r="N80" s="23"/>
      <c r="O80" s="23"/>
      <c r="P80" s="23"/>
      <c r="Q80" s="23"/>
      <c r="R80" s="23"/>
      <c r="S80" s="23"/>
      <c r="T80" s="23"/>
      <c r="U80" s="23"/>
      <c r="V80" s="23"/>
      <c r="W80" s="23"/>
      <c r="X80" s="23"/>
      <c r="Y80" s="23"/>
    </row>
  </sheetData>
  <mergeCells count="8">
    <mergeCell ref="C35:W35"/>
    <mergeCell ref="H2:O6"/>
    <mergeCell ref="C10:G10"/>
    <mergeCell ref="I10:L10"/>
    <mergeCell ref="B2:B3"/>
    <mergeCell ref="C2:C3"/>
    <mergeCell ref="F2:F3"/>
    <mergeCell ref="D2:E6"/>
  </mergeCells>
  <dataValidations count="1">
    <dataValidation type="list" allowBlank="1" showInputMessage="1" showErrorMessage="1" sqref="D2" xr:uid="{CD379321-7C16-C448-B99F-B7318819D519}">
      <formula1>"East,West,North,South,All"</formula1>
    </dataValidation>
  </dataValidations>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3ACD-24CA-A945-B1C4-D7D11DEB3379}">
  <dimension ref="A1:L54"/>
  <sheetViews>
    <sheetView topLeftCell="B1" workbookViewId="0">
      <selection activeCell="Q12" sqref="Q12"/>
    </sheetView>
  </sheetViews>
  <sheetFormatPr baseColWidth="10" defaultRowHeight="15" x14ac:dyDescent="0.2"/>
  <cols>
    <col min="1" max="1" width="12.1640625" bestFit="1" customWidth="1"/>
    <col min="2" max="3" width="14.6640625" bestFit="1" customWidth="1"/>
    <col min="4" max="4" width="11" bestFit="1" customWidth="1"/>
    <col min="5" max="5" width="12.1640625" bestFit="1" customWidth="1"/>
    <col min="6" max="7" width="14.6640625" bestFit="1" customWidth="1"/>
    <col min="8" max="8" width="11" bestFit="1" customWidth="1"/>
    <col min="9" max="9" width="14.5" bestFit="1" customWidth="1"/>
    <col min="10" max="10" width="14.6640625" bestFit="1" customWidth="1"/>
    <col min="11" max="11" width="14.5" bestFit="1" customWidth="1"/>
    <col min="12" max="12" width="17.5" bestFit="1" customWidth="1"/>
    <col min="13" max="13" width="11" bestFit="1" customWidth="1"/>
    <col min="14" max="14" width="8.1640625" bestFit="1" customWidth="1"/>
    <col min="15" max="17" width="9.1640625" bestFit="1" customWidth="1"/>
    <col min="18" max="18" width="8.1640625" bestFit="1" customWidth="1"/>
    <col min="19" max="21" width="9.1640625" bestFit="1" customWidth="1"/>
    <col min="22" max="22" width="19" bestFit="1" customWidth="1"/>
    <col min="23" max="23" width="15.1640625" bestFit="1" customWidth="1"/>
    <col min="24" max="29" width="4.1640625" bestFit="1" customWidth="1"/>
    <col min="30" max="72" width="5.1640625" bestFit="1" customWidth="1"/>
    <col min="73" max="73" width="10" bestFit="1" customWidth="1"/>
  </cols>
  <sheetData>
    <row r="1" spans="1:12" x14ac:dyDescent="0.2">
      <c r="A1" t="s">
        <v>79</v>
      </c>
      <c r="B1" t="s">
        <v>95</v>
      </c>
      <c r="C1" t="s">
        <v>96</v>
      </c>
      <c r="D1" t="s">
        <v>78</v>
      </c>
      <c r="I1" s="36" t="s">
        <v>97</v>
      </c>
      <c r="J1" t="s">
        <v>79</v>
      </c>
    </row>
    <row r="2" spans="1:12" x14ac:dyDescent="0.2">
      <c r="A2" s="39">
        <v>1030760</v>
      </c>
      <c r="B2" s="40">
        <v>360.22</v>
      </c>
      <c r="C2" s="39">
        <v>2883</v>
      </c>
      <c r="D2" s="39">
        <v>184683.89000000004</v>
      </c>
      <c r="I2" s="37" t="s">
        <v>57</v>
      </c>
      <c r="J2" s="39">
        <v>158950</v>
      </c>
      <c r="K2" t="str" cm="1">
        <f t="array" ref="K2:L11">I2:J11</f>
        <v>AC Split 1.5T</v>
      </c>
      <c r="L2">
        <v>158950</v>
      </c>
    </row>
    <row r="3" spans="1:12" x14ac:dyDescent="0.2">
      <c r="I3" s="37" t="s">
        <v>63</v>
      </c>
      <c r="J3" s="39">
        <v>16500</v>
      </c>
      <c r="K3" t="str">
        <v>Blender Pro</v>
      </c>
      <c r="L3">
        <v>16500</v>
      </c>
    </row>
    <row r="4" spans="1:12" x14ac:dyDescent="0.2">
      <c r="A4" s="36" t="s">
        <v>97</v>
      </c>
      <c r="B4" t="s">
        <v>96</v>
      </c>
      <c r="C4" t="s">
        <v>79</v>
      </c>
      <c r="D4" t="s">
        <v>78</v>
      </c>
      <c r="I4" s="37" t="s">
        <v>64</v>
      </c>
      <c r="J4" s="39">
        <v>98400</v>
      </c>
      <c r="K4" t="str">
        <v>Gaming Console Z</v>
      </c>
      <c r="L4">
        <v>98400</v>
      </c>
    </row>
    <row r="5" spans="1:12" x14ac:dyDescent="0.2">
      <c r="A5" s="37" t="s">
        <v>57</v>
      </c>
      <c r="B5" s="39">
        <v>289</v>
      </c>
      <c r="C5" s="39">
        <v>158950</v>
      </c>
      <c r="D5" s="39">
        <v>28408.039999999994</v>
      </c>
      <c r="I5" s="37" t="s">
        <v>62</v>
      </c>
      <c r="J5" s="39">
        <v>248400</v>
      </c>
      <c r="K5" t="str">
        <v>iPhone 13</v>
      </c>
      <c r="L5">
        <v>248400</v>
      </c>
    </row>
    <row r="6" spans="1:12" x14ac:dyDescent="0.2">
      <c r="A6" s="37" t="s">
        <v>63</v>
      </c>
      <c r="B6" s="39">
        <v>330</v>
      </c>
      <c r="C6" s="39">
        <v>16500</v>
      </c>
      <c r="D6" s="39">
        <v>3074.5899999999997</v>
      </c>
      <c r="I6" s="37" t="s">
        <v>56</v>
      </c>
      <c r="J6" s="39">
        <v>216300</v>
      </c>
      <c r="K6" t="str">
        <v>Laptop Pro 15</v>
      </c>
      <c r="L6">
        <v>216300</v>
      </c>
    </row>
    <row r="7" spans="1:12" x14ac:dyDescent="0.2">
      <c r="A7" s="37" t="s">
        <v>64</v>
      </c>
      <c r="B7" s="39">
        <v>246</v>
      </c>
      <c r="C7" s="39">
        <v>98400</v>
      </c>
      <c r="D7" s="39">
        <v>18268.140000000003</v>
      </c>
      <c r="I7" s="37" t="s">
        <v>58</v>
      </c>
      <c r="J7" s="39">
        <v>120050</v>
      </c>
      <c r="K7" t="str">
        <v>LED TV 42"</v>
      </c>
      <c r="L7">
        <v>120050</v>
      </c>
    </row>
    <row r="8" spans="1:12" x14ac:dyDescent="0.2">
      <c r="A8" s="37" t="s">
        <v>62</v>
      </c>
      <c r="B8" s="39">
        <v>276</v>
      </c>
      <c r="C8" s="39">
        <v>248400</v>
      </c>
      <c r="D8" s="39">
        <v>42630.81</v>
      </c>
      <c r="I8" s="37" t="s">
        <v>59</v>
      </c>
      <c r="J8" s="39">
        <v>30360</v>
      </c>
      <c r="K8" t="str">
        <v>Microwave 20L</v>
      </c>
      <c r="L8">
        <v>30360</v>
      </c>
    </row>
    <row r="9" spans="1:12" x14ac:dyDescent="0.2">
      <c r="A9" s="37" t="s">
        <v>56</v>
      </c>
      <c r="B9" s="39">
        <v>309</v>
      </c>
      <c r="C9" s="39">
        <v>216300</v>
      </c>
      <c r="D9" s="39">
        <v>39404.719999999994</v>
      </c>
      <c r="I9" s="37" t="s">
        <v>61</v>
      </c>
      <c r="J9" s="39">
        <v>38700</v>
      </c>
      <c r="K9" t="str">
        <v>Smartwatch X</v>
      </c>
      <c r="L9">
        <v>38700</v>
      </c>
    </row>
    <row r="10" spans="1:12" x14ac:dyDescent="0.2">
      <c r="A10" s="37" t="s">
        <v>58</v>
      </c>
      <c r="B10" s="39">
        <v>343</v>
      </c>
      <c r="C10" s="39">
        <v>120050</v>
      </c>
      <c r="D10" s="39">
        <v>22237.829999999998</v>
      </c>
      <c r="I10" s="37" t="s">
        <v>55</v>
      </c>
      <c r="J10" s="39">
        <v>83500</v>
      </c>
      <c r="K10" t="str">
        <v>Tablet Mini</v>
      </c>
      <c r="L10">
        <v>83500</v>
      </c>
    </row>
    <row r="11" spans="1:12" x14ac:dyDescent="0.2">
      <c r="A11" s="37" t="s">
        <v>59</v>
      </c>
      <c r="B11" s="39">
        <v>253</v>
      </c>
      <c r="C11" s="39">
        <v>30360</v>
      </c>
      <c r="D11" s="39">
        <v>5323.2499999999982</v>
      </c>
      <c r="I11" s="37" t="s">
        <v>60</v>
      </c>
      <c r="J11" s="39">
        <v>19600</v>
      </c>
      <c r="K11" t="str">
        <v>Wireless Earbuds</v>
      </c>
      <c r="L11">
        <v>19600</v>
      </c>
    </row>
    <row r="12" spans="1:12" x14ac:dyDescent="0.2">
      <c r="A12" s="37" t="s">
        <v>61</v>
      </c>
      <c r="B12" s="39">
        <v>258</v>
      </c>
      <c r="C12" s="39">
        <v>38700</v>
      </c>
      <c r="D12" s="39">
        <v>6532.5000000000018</v>
      </c>
      <c r="I12" s="37" t="s">
        <v>72</v>
      </c>
      <c r="J12" s="39">
        <v>1030760</v>
      </c>
    </row>
    <row r="13" spans="1:12" x14ac:dyDescent="0.2">
      <c r="A13" s="37" t="s">
        <v>55</v>
      </c>
      <c r="B13" s="39">
        <v>334</v>
      </c>
      <c r="C13" s="39">
        <v>83500</v>
      </c>
      <c r="D13" s="39">
        <v>15538.969999999998</v>
      </c>
    </row>
    <row r="14" spans="1:12" x14ac:dyDescent="0.2">
      <c r="A14" s="37" t="s">
        <v>60</v>
      </c>
      <c r="B14" s="39">
        <v>245</v>
      </c>
      <c r="C14" s="39">
        <v>19600</v>
      </c>
      <c r="D14" s="39">
        <v>3265.0399999999995</v>
      </c>
      <c r="F14" s="36" t="s">
        <v>97</v>
      </c>
      <c r="G14" t="s">
        <v>79</v>
      </c>
    </row>
    <row r="15" spans="1:12" x14ac:dyDescent="0.2">
      <c r="A15" s="37" t="s">
        <v>74</v>
      </c>
      <c r="B15" s="39">
        <v>2883</v>
      </c>
      <c r="C15" s="39">
        <v>1030760</v>
      </c>
      <c r="D15" s="39">
        <v>184683.88999999998</v>
      </c>
      <c r="F15" s="37" t="s">
        <v>33</v>
      </c>
      <c r="G15" s="39">
        <v>25420</v>
      </c>
      <c r="H15" t="str" cm="1">
        <f t="array" ref="H15:I45">F15:G45</f>
        <v>2025-07-01</v>
      </c>
      <c r="I15">
        <v>25420</v>
      </c>
      <c r="K15" s="36" t="s">
        <v>97</v>
      </c>
      <c r="L15" t="s">
        <v>95</v>
      </c>
    </row>
    <row r="16" spans="1:12" x14ac:dyDescent="0.2">
      <c r="F16" s="37" t="s">
        <v>35</v>
      </c>
      <c r="G16" s="39">
        <v>30310</v>
      </c>
      <c r="H16" t="str">
        <v>2025-07-02</v>
      </c>
      <c r="I16">
        <v>30310</v>
      </c>
      <c r="K16" s="37" t="s">
        <v>57</v>
      </c>
      <c r="L16">
        <v>550</v>
      </c>
    </row>
    <row r="17" spans="1:12" x14ac:dyDescent="0.2">
      <c r="F17" s="37" t="s">
        <v>21</v>
      </c>
      <c r="G17" s="39">
        <v>22810</v>
      </c>
      <c r="H17" t="str">
        <v>2025-07-03</v>
      </c>
      <c r="I17">
        <v>22810</v>
      </c>
      <c r="K17" s="37" t="s">
        <v>63</v>
      </c>
      <c r="L17">
        <v>50</v>
      </c>
    </row>
    <row r="18" spans="1:12" x14ac:dyDescent="0.2">
      <c r="A18" s="36" t="s">
        <v>97</v>
      </c>
      <c r="B18" t="s">
        <v>96</v>
      </c>
      <c r="C18" t="s">
        <v>79</v>
      </c>
      <c r="D18" t="s">
        <v>78</v>
      </c>
      <c r="F18" s="37" t="s">
        <v>23</v>
      </c>
      <c r="G18" s="39">
        <v>22180</v>
      </c>
      <c r="H18" t="str">
        <v>2025-07-04</v>
      </c>
      <c r="I18">
        <v>22180</v>
      </c>
      <c r="K18" s="37" t="s">
        <v>64</v>
      </c>
      <c r="L18">
        <v>400</v>
      </c>
    </row>
    <row r="19" spans="1:12" x14ac:dyDescent="0.2">
      <c r="A19" s="37" t="s">
        <v>69</v>
      </c>
      <c r="B19" s="39">
        <v>245</v>
      </c>
      <c r="C19" s="39">
        <v>19600</v>
      </c>
      <c r="D19" s="39">
        <v>3265.0399999999995</v>
      </c>
      <c r="F19" s="37" t="s">
        <v>27</v>
      </c>
      <c r="G19" s="39">
        <v>29200</v>
      </c>
      <c r="H19" t="str">
        <v>2025-07-05</v>
      </c>
      <c r="I19">
        <v>29200</v>
      </c>
      <c r="K19" s="37" t="s">
        <v>62</v>
      </c>
      <c r="L19">
        <v>900</v>
      </c>
    </row>
    <row r="20" spans="1:12" x14ac:dyDescent="0.2">
      <c r="A20" s="37" t="s">
        <v>66</v>
      </c>
      <c r="B20" s="39">
        <v>309</v>
      </c>
      <c r="C20" s="39">
        <v>216300</v>
      </c>
      <c r="D20" s="39">
        <v>39404.719999999994</v>
      </c>
      <c r="F20" s="37" t="s">
        <v>25</v>
      </c>
      <c r="G20" s="39">
        <v>58180</v>
      </c>
      <c r="H20" t="str">
        <v>2025-07-06</v>
      </c>
      <c r="I20">
        <v>58180</v>
      </c>
      <c r="K20" s="37" t="s">
        <v>56</v>
      </c>
      <c r="L20">
        <v>700</v>
      </c>
    </row>
    <row r="21" spans="1:12" x14ac:dyDescent="0.2">
      <c r="A21" s="37" t="s">
        <v>67</v>
      </c>
      <c r="B21" s="39">
        <v>632</v>
      </c>
      <c r="C21" s="39">
        <v>279000</v>
      </c>
      <c r="D21" s="39">
        <v>50645.87</v>
      </c>
      <c r="F21" s="37" t="s">
        <v>17</v>
      </c>
      <c r="G21" s="39">
        <v>25790</v>
      </c>
      <c r="H21" t="str">
        <v>2025-07-07</v>
      </c>
      <c r="I21">
        <v>25790</v>
      </c>
      <c r="K21" s="37" t="s">
        <v>58</v>
      </c>
      <c r="L21">
        <v>350</v>
      </c>
    </row>
    <row r="22" spans="1:12" x14ac:dyDescent="0.2">
      <c r="A22" s="37" t="s">
        <v>71</v>
      </c>
      <c r="B22" s="39">
        <v>246</v>
      </c>
      <c r="C22" s="39">
        <v>98400</v>
      </c>
      <c r="D22" s="39">
        <v>18268.140000000003</v>
      </c>
      <c r="F22" s="37" t="s">
        <v>30</v>
      </c>
      <c r="G22" s="39">
        <v>37000</v>
      </c>
      <c r="H22" t="str">
        <v>2025-07-08</v>
      </c>
      <c r="I22">
        <v>37000</v>
      </c>
      <c r="K22" s="37" t="s">
        <v>59</v>
      </c>
      <c r="L22">
        <v>120</v>
      </c>
    </row>
    <row r="23" spans="1:12" x14ac:dyDescent="0.2">
      <c r="A23" s="37" t="s">
        <v>68</v>
      </c>
      <c r="B23" s="39">
        <v>583</v>
      </c>
      <c r="C23" s="39">
        <v>46860</v>
      </c>
      <c r="D23" s="39">
        <v>8397.8399999999965</v>
      </c>
      <c r="F23" s="37" t="s">
        <v>16</v>
      </c>
      <c r="G23" s="39">
        <v>21920</v>
      </c>
      <c r="H23" t="str">
        <v>2025-07-09</v>
      </c>
      <c r="I23">
        <v>21920</v>
      </c>
      <c r="K23" s="37" t="s">
        <v>61</v>
      </c>
      <c r="L23">
        <v>150</v>
      </c>
    </row>
    <row r="24" spans="1:12" x14ac:dyDescent="0.2">
      <c r="A24" s="37" t="s">
        <v>65</v>
      </c>
      <c r="B24" s="39">
        <v>610</v>
      </c>
      <c r="C24" s="39">
        <v>331900</v>
      </c>
      <c r="D24" s="39">
        <v>58169.779999999977</v>
      </c>
      <c r="F24" s="37" t="s">
        <v>13</v>
      </c>
      <c r="G24" s="39">
        <v>26250</v>
      </c>
      <c r="H24" t="str">
        <v>2025-07-10</v>
      </c>
      <c r="I24">
        <v>26250</v>
      </c>
      <c r="K24" s="37" t="s">
        <v>55</v>
      </c>
      <c r="L24">
        <v>250</v>
      </c>
    </row>
    <row r="25" spans="1:12" x14ac:dyDescent="0.2">
      <c r="A25" s="37" t="s">
        <v>70</v>
      </c>
      <c r="B25" s="39">
        <v>258</v>
      </c>
      <c r="C25" s="39">
        <v>38700</v>
      </c>
      <c r="D25" s="39">
        <v>6532.5000000000018</v>
      </c>
      <c r="F25" s="37" t="s">
        <v>37</v>
      </c>
      <c r="G25" s="39">
        <v>32710</v>
      </c>
      <c r="H25" t="str">
        <v>2025-07-11</v>
      </c>
      <c r="I25">
        <v>32710</v>
      </c>
      <c r="K25" s="37" t="s">
        <v>60</v>
      </c>
      <c r="L25">
        <v>80</v>
      </c>
    </row>
    <row r="26" spans="1:12" x14ac:dyDescent="0.2">
      <c r="A26" s="37" t="s">
        <v>74</v>
      </c>
      <c r="B26" s="39">
        <v>2883</v>
      </c>
      <c r="C26" s="39">
        <v>1030760</v>
      </c>
      <c r="D26" s="39">
        <v>184683.88999999998</v>
      </c>
      <c r="F26" s="37" t="s">
        <v>11</v>
      </c>
      <c r="G26" s="39">
        <v>30930</v>
      </c>
      <c r="H26" t="str">
        <v>2025-07-12</v>
      </c>
      <c r="I26">
        <v>30930</v>
      </c>
      <c r="K26" s="37" t="s">
        <v>72</v>
      </c>
      <c r="L26">
        <v>360.22</v>
      </c>
    </row>
    <row r="27" spans="1:12" x14ac:dyDescent="0.2">
      <c r="F27" s="37" t="s">
        <v>34</v>
      </c>
      <c r="G27" s="39">
        <v>33130</v>
      </c>
      <c r="H27" t="str">
        <v>2025-07-13</v>
      </c>
      <c r="I27">
        <v>33130</v>
      </c>
    </row>
    <row r="28" spans="1:12" x14ac:dyDescent="0.2">
      <c r="A28" s="36" t="s">
        <v>97</v>
      </c>
      <c r="B28" t="s">
        <v>96</v>
      </c>
      <c r="C28" t="s">
        <v>79</v>
      </c>
      <c r="D28" t="s">
        <v>78</v>
      </c>
      <c r="F28" s="37" t="s">
        <v>36</v>
      </c>
      <c r="G28" s="39">
        <v>48750</v>
      </c>
      <c r="H28" t="str">
        <v>2025-07-14</v>
      </c>
      <c r="I28">
        <v>48750</v>
      </c>
    </row>
    <row r="29" spans="1:12" x14ac:dyDescent="0.2">
      <c r="A29" s="37" t="s">
        <v>45</v>
      </c>
      <c r="B29" s="39">
        <v>580</v>
      </c>
      <c r="C29" s="39">
        <v>183630</v>
      </c>
      <c r="D29" s="39">
        <v>33321.15</v>
      </c>
      <c r="F29" s="37" t="s">
        <v>24</v>
      </c>
      <c r="G29" s="39">
        <v>31680</v>
      </c>
      <c r="H29" t="str">
        <v>2025-07-15</v>
      </c>
      <c r="I29">
        <v>31680</v>
      </c>
    </row>
    <row r="30" spans="1:12" x14ac:dyDescent="0.2">
      <c r="A30" s="37" t="s">
        <v>49</v>
      </c>
      <c r="B30" s="39">
        <v>620</v>
      </c>
      <c r="C30" s="39">
        <v>241540</v>
      </c>
      <c r="D30" s="39">
        <v>43759.789999999994</v>
      </c>
      <c r="F30" s="37" t="s">
        <v>38</v>
      </c>
      <c r="G30" s="39">
        <v>36120</v>
      </c>
      <c r="H30" t="str">
        <v>2025-07-16</v>
      </c>
      <c r="I30">
        <v>36120</v>
      </c>
    </row>
    <row r="31" spans="1:12" x14ac:dyDescent="0.2">
      <c r="A31" s="37" t="s">
        <v>47</v>
      </c>
      <c r="B31" s="39">
        <v>634</v>
      </c>
      <c r="C31" s="39">
        <v>227270</v>
      </c>
      <c r="D31" s="39">
        <v>39508.700000000019</v>
      </c>
      <c r="F31" s="37" t="s">
        <v>19</v>
      </c>
      <c r="G31" s="39">
        <v>34430</v>
      </c>
      <c r="H31" t="str">
        <v>2025-07-17</v>
      </c>
      <c r="I31">
        <v>34430</v>
      </c>
    </row>
    <row r="32" spans="1:12" x14ac:dyDescent="0.2">
      <c r="A32" s="37" t="s">
        <v>46</v>
      </c>
      <c r="B32" s="39">
        <v>528</v>
      </c>
      <c r="C32" s="39">
        <v>182660</v>
      </c>
      <c r="D32" s="39">
        <v>34304.150000000009</v>
      </c>
      <c r="F32" s="37" t="s">
        <v>20</v>
      </c>
      <c r="G32" s="39">
        <v>26090</v>
      </c>
      <c r="H32" t="str">
        <v>2025-07-18</v>
      </c>
      <c r="I32">
        <v>26090</v>
      </c>
    </row>
    <row r="33" spans="1:9" x14ac:dyDescent="0.2">
      <c r="A33" s="37" t="s">
        <v>48</v>
      </c>
      <c r="B33" s="39">
        <v>521</v>
      </c>
      <c r="C33" s="39">
        <v>195660</v>
      </c>
      <c r="D33" s="39">
        <v>33790.100000000006</v>
      </c>
      <c r="F33" s="37" t="s">
        <v>10</v>
      </c>
      <c r="G33" s="39">
        <v>32620</v>
      </c>
      <c r="H33" t="str">
        <v>2025-07-19</v>
      </c>
      <c r="I33">
        <v>32620</v>
      </c>
    </row>
    <row r="34" spans="1:9" x14ac:dyDescent="0.2">
      <c r="A34" s="37" t="s">
        <v>74</v>
      </c>
      <c r="B34" s="39">
        <v>2883</v>
      </c>
      <c r="C34" s="39">
        <v>1030760</v>
      </c>
      <c r="D34" s="39">
        <v>184683.89000000004</v>
      </c>
      <c r="F34" s="37" t="s">
        <v>22</v>
      </c>
      <c r="G34" s="39">
        <v>30370</v>
      </c>
      <c r="H34" t="str">
        <v>2025-07-20</v>
      </c>
      <c r="I34">
        <v>30370</v>
      </c>
    </row>
    <row r="35" spans="1:9" x14ac:dyDescent="0.2">
      <c r="F35" s="37" t="s">
        <v>15</v>
      </c>
      <c r="G35" s="39">
        <v>18360</v>
      </c>
      <c r="H35" t="str">
        <v>2025-07-21</v>
      </c>
      <c r="I35">
        <v>18360</v>
      </c>
    </row>
    <row r="36" spans="1:9" x14ac:dyDescent="0.2">
      <c r="A36" s="36" t="s">
        <v>97</v>
      </c>
      <c r="B36" t="s">
        <v>96</v>
      </c>
      <c r="C36" t="s">
        <v>79</v>
      </c>
      <c r="D36" t="s">
        <v>78</v>
      </c>
      <c r="F36" s="37" t="s">
        <v>29</v>
      </c>
      <c r="G36" s="39">
        <v>39940</v>
      </c>
      <c r="H36" t="str">
        <v>2025-07-22</v>
      </c>
      <c r="I36">
        <v>39940</v>
      </c>
    </row>
    <row r="37" spans="1:9" x14ac:dyDescent="0.2">
      <c r="A37" s="37" t="s">
        <v>54</v>
      </c>
      <c r="B37" s="39">
        <v>530</v>
      </c>
      <c r="C37" s="39">
        <v>200540</v>
      </c>
      <c r="D37" s="39">
        <v>35128.129999999997</v>
      </c>
      <c r="F37" s="37" t="s">
        <v>39</v>
      </c>
      <c r="G37" s="39">
        <v>37580</v>
      </c>
      <c r="H37" t="str">
        <v>2025-07-23</v>
      </c>
      <c r="I37">
        <v>37580</v>
      </c>
    </row>
    <row r="38" spans="1:9" x14ac:dyDescent="0.2">
      <c r="A38" s="37" t="s">
        <v>50</v>
      </c>
      <c r="B38" s="39">
        <v>660</v>
      </c>
      <c r="C38" s="39">
        <v>221880</v>
      </c>
      <c r="D38" s="39">
        <v>38658.089999999997</v>
      </c>
      <c r="F38" s="37" t="s">
        <v>32</v>
      </c>
      <c r="G38" s="39">
        <v>56230</v>
      </c>
      <c r="H38" t="str">
        <v>2025-07-24</v>
      </c>
      <c r="I38">
        <v>56230</v>
      </c>
    </row>
    <row r="39" spans="1:9" x14ac:dyDescent="0.2">
      <c r="A39" s="37" t="s">
        <v>52</v>
      </c>
      <c r="B39" s="39">
        <v>612</v>
      </c>
      <c r="C39" s="39">
        <v>222530</v>
      </c>
      <c r="D39" s="39">
        <v>41239.970000000016</v>
      </c>
      <c r="F39" s="37" t="s">
        <v>28</v>
      </c>
      <c r="G39" s="39">
        <v>33150</v>
      </c>
      <c r="H39" t="str">
        <v>2025-07-25</v>
      </c>
      <c r="I39">
        <v>33150</v>
      </c>
    </row>
    <row r="40" spans="1:9" x14ac:dyDescent="0.2">
      <c r="A40" s="37" t="s">
        <v>53</v>
      </c>
      <c r="B40" s="39">
        <v>473</v>
      </c>
      <c r="C40" s="39">
        <v>172840</v>
      </c>
      <c r="D40" s="39">
        <v>32876.810000000005</v>
      </c>
      <c r="F40" s="37" t="s">
        <v>26</v>
      </c>
      <c r="G40" s="39">
        <v>42790</v>
      </c>
      <c r="H40" t="str">
        <v>2025-07-26</v>
      </c>
      <c r="I40">
        <v>42790</v>
      </c>
    </row>
    <row r="41" spans="1:9" x14ac:dyDescent="0.2">
      <c r="A41" s="37" t="s">
        <v>51</v>
      </c>
      <c r="B41" s="39">
        <v>608</v>
      </c>
      <c r="C41" s="39">
        <v>212970</v>
      </c>
      <c r="D41" s="39">
        <v>36780.890000000014</v>
      </c>
      <c r="F41" s="37" t="s">
        <v>12</v>
      </c>
      <c r="G41" s="39">
        <v>30130</v>
      </c>
      <c r="H41" t="str">
        <v>2025-07-27</v>
      </c>
      <c r="I41">
        <v>30130</v>
      </c>
    </row>
    <row r="42" spans="1:9" x14ac:dyDescent="0.2">
      <c r="A42" s="37" t="s">
        <v>74</v>
      </c>
      <c r="B42" s="39">
        <v>2883</v>
      </c>
      <c r="C42" s="39">
        <v>1030760</v>
      </c>
      <c r="D42" s="39">
        <v>184683.89000000004</v>
      </c>
      <c r="F42" s="37" t="s">
        <v>40</v>
      </c>
      <c r="G42" s="39">
        <v>41290</v>
      </c>
      <c r="H42" t="str">
        <v>2025-07-28</v>
      </c>
      <c r="I42">
        <v>41290</v>
      </c>
    </row>
    <row r="43" spans="1:9" x14ac:dyDescent="0.2">
      <c r="F43" s="37" t="s">
        <v>18</v>
      </c>
      <c r="G43" s="39">
        <v>30750</v>
      </c>
      <c r="H43" t="str">
        <v>2025-07-29</v>
      </c>
      <c r="I43">
        <v>30750</v>
      </c>
    </row>
    <row r="44" spans="1:9" x14ac:dyDescent="0.2">
      <c r="F44" s="37" t="s">
        <v>31</v>
      </c>
      <c r="G44" s="39">
        <v>29110</v>
      </c>
      <c r="H44" t="str">
        <v>2025-07-30</v>
      </c>
      <c r="I44">
        <v>29110</v>
      </c>
    </row>
    <row r="45" spans="1:9" x14ac:dyDescent="0.2">
      <c r="F45" s="37" t="s">
        <v>14</v>
      </c>
      <c r="G45" s="39">
        <v>35540</v>
      </c>
      <c r="H45" t="str">
        <v>2025-07-31</v>
      </c>
      <c r="I45">
        <v>35540</v>
      </c>
    </row>
    <row r="46" spans="1:9" x14ac:dyDescent="0.2">
      <c r="A46" s="36" t="s">
        <v>97</v>
      </c>
      <c r="B46" t="s">
        <v>79</v>
      </c>
      <c r="F46" s="37" t="s">
        <v>72</v>
      </c>
      <c r="G46" s="39">
        <v>1030760</v>
      </c>
    </row>
    <row r="47" spans="1:9" x14ac:dyDescent="0.2">
      <c r="A47" s="37" t="s">
        <v>69</v>
      </c>
      <c r="B47" s="39">
        <v>19600</v>
      </c>
      <c r="C47" s="36" t="s">
        <v>97</v>
      </c>
      <c r="D47" t="s">
        <v>79</v>
      </c>
    </row>
    <row r="48" spans="1:9" x14ac:dyDescent="0.2">
      <c r="A48" s="37" t="s">
        <v>66</v>
      </c>
      <c r="B48" s="39">
        <v>216300</v>
      </c>
      <c r="C48" s="37" t="s">
        <v>45</v>
      </c>
      <c r="D48" s="39">
        <v>183630</v>
      </c>
      <c r="E48" s="36" t="s">
        <v>97</v>
      </c>
      <c r="F48" t="s">
        <v>79</v>
      </c>
    </row>
    <row r="49" spans="1:6" x14ac:dyDescent="0.2">
      <c r="A49" s="37" t="s">
        <v>67</v>
      </c>
      <c r="B49" s="39">
        <v>279000</v>
      </c>
      <c r="C49" s="37" t="s">
        <v>49</v>
      </c>
      <c r="D49" s="39">
        <v>241540</v>
      </c>
      <c r="E49" s="37" t="s">
        <v>54</v>
      </c>
      <c r="F49" s="39">
        <v>200540</v>
      </c>
    </row>
    <row r="50" spans="1:6" x14ac:dyDescent="0.2">
      <c r="A50" s="37" t="s">
        <v>71</v>
      </c>
      <c r="B50" s="39">
        <v>98400</v>
      </c>
      <c r="C50" s="37" t="s">
        <v>47</v>
      </c>
      <c r="D50" s="39">
        <v>227270</v>
      </c>
      <c r="E50" s="37" t="s">
        <v>50</v>
      </c>
      <c r="F50" s="39">
        <v>221880</v>
      </c>
    </row>
    <row r="51" spans="1:6" x14ac:dyDescent="0.2">
      <c r="A51" s="37" t="s">
        <v>68</v>
      </c>
      <c r="B51" s="39">
        <v>46860</v>
      </c>
      <c r="C51" s="37" t="s">
        <v>46</v>
      </c>
      <c r="D51" s="39">
        <v>182660</v>
      </c>
      <c r="E51" s="37" t="s">
        <v>52</v>
      </c>
      <c r="F51" s="39">
        <v>222530</v>
      </c>
    </row>
    <row r="52" spans="1:6" x14ac:dyDescent="0.2">
      <c r="A52" s="37" t="s">
        <v>65</v>
      </c>
      <c r="B52" s="39">
        <v>331900</v>
      </c>
      <c r="C52" s="37" t="s">
        <v>48</v>
      </c>
      <c r="D52" s="39">
        <v>195660</v>
      </c>
      <c r="E52" s="37" t="s">
        <v>53</v>
      </c>
      <c r="F52" s="39">
        <v>172840</v>
      </c>
    </row>
    <row r="53" spans="1:6" x14ac:dyDescent="0.2">
      <c r="A53" s="37" t="s">
        <v>70</v>
      </c>
      <c r="B53" s="39">
        <v>38700</v>
      </c>
      <c r="C53" s="37" t="s">
        <v>72</v>
      </c>
      <c r="D53" s="39">
        <v>1030760</v>
      </c>
      <c r="E53" s="37" t="s">
        <v>51</v>
      </c>
      <c r="F53" s="39">
        <v>212970</v>
      </c>
    </row>
    <row r="54" spans="1:6" x14ac:dyDescent="0.2">
      <c r="A54" s="37" t="s">
        <v>72</v>
      </c>
      <c r="B54" s="39">
        <v>1030760</v>
      </c>
      <c r="E54" s="37" t="s">
        <v>72</v>
      </c>
      <c r="F54" s="39">
        <v>1030760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DB</vt:lpstr>
      <vt:lpstr>Filter</vt:lpstr>
      <vt:lpstr>Pivot Table</vt:lpstr>
      <vt:lpstr>Function</vt:lpstr>
      <vt:lpstr>Main Dashboard</vt:lpstr>
      <vt:lpstr>Dashboard pg2</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Imamah Batool</cp:lastModifiedBy>
  <cp:lastPrinted>2025-08-04T11:58:24Z</cp:lastPrinted>
  <dcterms:created xsi:type="dcterms:W3CDTF">2025-07-25T09:22:15Z</dcterms:created>
  <dcterms:modified xsi:type="dcterms:W3CDTF">2025-08-08T06:28:43Z</dcterms:modified>
</cp:coreProperties>
</file>