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Ex3.xml" ContentType="application/vnd.ms-office.chartex+xml"/>
  <Override PartName="/xl/charts/style4.xml" ContentType="application/vnd.ms-office.chartstyle+xml"/>
  <Override PartName="/xl/charts/colors4.xml" ContentType="application/vnd.ms-office.chartcolorstyle+xml"/>
  <Override PartName="/xl/charts/chart2.xml" ContentType="application/vnd.openxmlformats-officedocument.drawingml.chart+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2.xml" ContentType="application/vnd.openxmlformats-officedocument.drawing+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14.xml" ContentType="application/vnd.openxmlformats-officedocument.drawingml.chart+xml"/>
  <Override PartName="/xl/charts/style17.xml" ContentType="application/vnd.ms-office.chartstyle+xml"/>
  <Override PartName="/xl/charts/colors17.xml" ContentType="application/vnd.ms-office.chartcolorstyle+xml"/>
  <Override PartName="/xl/charts/chart15.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Imaoka/Documents/git/graduation_thesis/M2/"/>
    </mc:Choice>
  </mc:AlternateContent>
  <xr:revisionPtr revIDLastSave="0" documentId="13_ncr:1_{235BA8E2-0505-0143-9B64-3E3192B7061E}" xr6:coauthVersionLast="36" xr6:coauthVersionMax="36" xr10:uidLastSave="{00000000-0000-0000-0000-000000000000}"/>
  <bookViews>
    <workbookView xWindow="540" yWindow="680" windowWidth="25000" windowHeight="15000" activeTab="1" xr2:uid="{DCC7AD3A-5C9A-5547-85F2-16FB327C7806}"/>
  </bookViews>
  <sheets>
    <sheet name="まとめ" sheetId="1" r:id="rId1"/>
    <sheet name="特徴" sheetId="2" r:id="rId2"/>
    <sheet name="生き物の種類" sheetId="3" r:id="rId3"/>
  </sheets>
  <definedNames>
    <definedName name="_xlchart.v1.0" hidden="1">特徴!$C$2:$C$45</definedName>
    <definedName name="_xlchart.v1.1" hidden="1">特徴!$H$1</definedName>
    <definedName name="_xlchart.v1.10" hidden="1">特徴!$G$1</definedName>
    <definedName name="_xlchart.v1.11" hidden="1">特徴!$G$2:$G$45</definedName>
    <definedName name="_xlchart.v1.12" hidden="1">特徴!$H$1</definedName>
    <definedName name="_xlchart.v1.13" hidden="1">特徴!$H$2:$H$45</definedName>
    <definedName name="_xlchart.v1.14" hidden="1">特徴!$I$1</definedName>
    <definedName name="_xlchart.v1.15" hidden="1">特徴!$I$2:$I$45</definedName>
    <definedName name="_xlchart.v1.16" hidden="1">特徴!$J$1</definedName>
    <definedName name="_xlchart.v1.17" hidden="1">特徴!$J$2:$J$45</definedName>
    <definedName name="_xlchart.v1.18" hidden="1">特徴!$K$1</definedName>
    <definedName name="_xlchart.v1.19" hidden="1">特徴!$K$2:$K$45</definedName>
    <definedName name="_xlchart.v1.2" hidden="1">特徴!$H$2:$H$45</definedName>
    <definedName name="_xlchart.v1.20" hidden="1">特徴!$L$1</definedName>
    <definedName name="_xlchart.v1.21" hidden="1">特徴!$L$2:$L$45</definedName>
    <definedName name="_xlchart.v1.22" hidden="1">特徴!$G$2:$G$45</definedName>
    <definedName name="_xlchart.v1.23" hidden="1">特徴!$H$2:$H$45</definedName>
    <definedName name="_xlchart.v1.24" hidden="1">特徴!$I$2:$I$45</definedName>
    <definedName name="_xlchart.v1.25" hidden="1">特徴!$J$2:$J$45</definedName>
    <definedName name="_xlchart.v1.26" hidden="1">特徴!$K$2:$K$45</definedName>
    <definedName name="_xlchart.v1.27" hidden="1">特徴!$L$2:$L$45</definedName>
    <definedName name="_xlchart.v1.28" hidden="1">特徴!$C$2:$C$45</definedName>
    <definedName name="_xlchart.v1.29" hidden="1">特徴!$G$1</definedName>
    <definedName name="_xlchart.v1.3" hidden="1">特徴!$C$2:$C$45</definedName>
    <definedName name="_xlchart.v1.30" hidden="1">特徴!$G$2:$G$45</definedName>
    <definedName name="_xlchart.v1.31" hidden="1">特徴!$C$2:$C$45</definedName>
    <definedName name="_xlchart.v1.32" hidden="1">特徴!$G$1</definedName>
    <definedName name="_xlchart.v1.33" hidden="1">特徴!$G$2:$G$45</definedName>
    <definedName name="_xlchart.v1.4" hidden="1">特徴!$G$1</definedName>
    <definedName name="_xlchart.v1.5" hidden="1">特徴!$G$2:$G$45</definedName>
    <definedName name="_xlchart.v1.6" hidden="1">特徴!$C$2:$C$45</definedName>
    <definedName name="_xlchart.v1.7" hidden="1">特徴!$D$2:$D$45</definedName>
    <definedName name="_xlchart.v1.8" hidden="1">特徴!$E$2:$E$45</definedName>
    <definedName name="_xlchart.v1.9" hidden="1">特徴!$B$2:$B$45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16" i="3" l="1"/>
  <c r="W16" i="3"/>
  <c r="X16" i="3"/>
  <c r="Y16" i="3"/>
  <c r="U16" i="3"/>
  <c r="V15" i="3"/>
  <c r="W15" i="3"/>
  <c r="X15" i="3"/>
  <c r="Y15" i="3"/>
  <c r="V17" i="3"/>
  <c r="W17" i="3"/>
  <c r="X17" i="3"/>
  <c r="Y17" i="3"/>
  <c r="U17" i="3"/>
  <c r="U15" i="3"/>
  <c r="V14" i="3"/>
  <c r="W14" i="3"/>
  <c r="X14" i="3"/>
  <c r="Y14" i="3"/>
  <c r="U14" i="3"/>
  <c r="U13" i="3"/>
  <c r="V13" i="3"/>
  <c r="W13" i="3"/>
  <c r="X13" i="3"/>
  <c r="Y13" i="3"/>
  <c r="V12" i="3"/>
  <c r="W12" i="3"/>
  <c r="X12" i="3"/>
  <c r="Y12" i="3"/>
  <c r="U12" i="3"/>
  <c r="AB6" i="3"/>
  <c r="AA6" i="3"/>
  <c r="Z6" i="3"/>
  <c r="Y6" i="3"/>
  <c r="X6" i="3"/>
  <c r="AB5" i="3"/>
  <c r="AB4" i="3"/>
  <c r="AA5" i="3"/>
  <c r="AA4" i="3"/>
  <c r="Z5" i="3"/>
  <c r="Z4" i="3"/>
  <c r="Y5" i="3"/>
  <c r="Y4" i="3"/>
  <c r="X5" i="3"/>
  <c r="X4" i="3"/>
  <c r="X3" i="3"/>
  <c r="AB3" i="3"/>
  <c r="AA3" i="3"/>
  <c r="Z3" i="3"/>
  <c r="Y3" i="3"/>
  <c r="U10" i="3"/>
  <c r="U9" i="3"/>
  <c r="U8" i="3"/>
  <c r="U4" i="3"/>
  <c r="U7" i="3"/>
  <c r="U6" i="3"/>
  <c r="U5" i="3"/>
  <c r="U3" i="3"/>
  <c r="AB3" i="2"/>
  <c r="AB2" i="2"/>
  <c r="U6" i="2"/>
  <c r="V6" i="2"/>
  <c r="W6" i="2"/>
  <c r="X6" i="2"/>
  <c r="Y6" i="2"/>
  <c r="U7" i="2"/>
  <c r="V7" i="2"/>
  <c r="W7" i="2"/>
  <c r="X7" i="2"/>
  <c r="Y7" i="2"/>
  <c r="U8" i="2"/>
  <c r="V8" i="2"/>
  <c r="W8" i="2"/>
  <c r="X8" i="2"/>
  <c r="Y8" i="2"/>
  <c r="U9" i="2"/>
  <c r="V9" i="2"/>
  <c r="W9" i="2"/>
  <c r="X9" i="2"/>
  <c r="Y9" i="2"/>
  <c r="U10" i="2"/>
  <c r="V10" i="2"/>
  <c r="W10" i="2"/>
  <c r="X10" i="2"/>
  <c r="Y10" i="2"/>
  <c r="U11" i="2"/>
  <c r="V11" i="2"/>
  <c r="W11" i="2"/>
  <c r="X11" i="2"/>
  <c r="Y11" i="2"/>
  <c r="Q6" i="2"/>
  <c r="R6" i="2"/>
  <c r="S6" i="2"/>
  <c r="T6" i="2"/>
  <c r="Q7" i="2"/>
  <c r="R7" i="2"/>
  <c r="S7" i="2"/>
  <c r="T7" i="2"/>
  <c r="Q8" i="2"/>
  <c r="R8" i="2"/>
  <c r="S8" i="2"/>
  <c r="T8" i="2"/>
  <c r="Q9" i="2"/>
  <c r="R9" i="2"/>
  <c r="S9" i="2"/>
  <c r="T9" i="2"/>
  <c r="Q10" i="2"/>
  <c r="R10" i="2"/>
  <c r="S10" i="2"/>
  <c r="T10" i="2"/>
  <c r="Q11" i="2"/>
  <c r="R11" i="2"/>
  <c r="S11" i="2"/>
  <c r="T11" i="2"/>
  <c r="P11" i="2"/>
  <c r="P10" i="2"/>
  <c r="P9" i="2"/>
  <c r="P6" i="2"/>
  <c r="P7" i="2"/>
  <c r="P8" i="2"/>
  <c r="Q4" i="2"/>
  <c r="R4" i="2"/>
  <c r="S4" i="2"/>
  <c r="T4" i="2"/>
  <c r="P4" i="2"/>
  <c r="Q3" i="2"/>
  <c r="R3" i="2"/>
  <c r="S3" i="2"/>
  <c r="T3" i="2"/>
  <c r="P3" i="2"/>
  <c r="Q2" i="2"/>
  <c r="R2" i="2"/>
  <c r="S2" i="2"/>
  <c r="T2" i="2"/>
  <c r="P2" i="2"/>
  <c r="F13" i="2"/>
  <c r="F4" i="2"/>
  <c r="F18" i="2"/>
  <c r="F22" i="2"/>
  <c r="F41" i="2"/>
  <c r="F36" i="2"/>
  <c r="F39" i="2"/>
  <c r="F30" i="2"/>
  <c r="F31" i="2"/>
  <c r="F8" i="2"/>
  <c r="F11" i="2"/>
  <c r="F40" i="2"/>
  <c r="F26" i="2"/>
  <c r="F44" i="2"/>
  <c r="F23" i="2"/>
  <c r="F28" i="2"/>
  <c r="F21" i="2"/>
  <c r="F45" i="2"/>
  <c r="F33" i="2"/>
  <c r="F14" i="2"/>
  <c r="F24" i="2"/>
  <c r="F3" i="2"/>
  <c r="F10" i="2"/>
  <c r="F34" i="2"/>
  <c r="F42" i="2"/>
  <c r="F17" i="2"/>
  <c r="F43" i="2"/>
  <c r="F5" i="2"/>
  <c r="F32" i="2"/>
  <c r="F19" i="2"/>
  <c r="F6" i="2"/>
  <c r="F20" i="2"/>
  <c r="F12" i="2"/>
  <c r="F16" i="2"/>
  <c r="F27" i="2"/>
  <c r="F38" i="2"/>
  <c r="F29" i="2"/>
  <c r="F9" i="2"/>
  <c r="F15" i="2"/>
  <c r="F7" i="2"/>
  <c r="F35" i="2"/>
  <c r="F25" i="2"/>
  <c r="F37" i="2"/>
  <c r="F2" i="2"/>
  <c r="Q47" i="3"/>
  <c r="K47" i="3"/>
  <c r="J47" i="3"/>
  <c r="I47" i="3"/>
  <c r="H47" i="3"/>
  <c r="G47" i="3"/>
  <c r="F47" i="3"/>
  <c r="E47" i="3"/>
  <c r="D47" i="3"/>
  <c r="C47" i="3"/>
  <c r="A47" i="3"/>
  <c r="A47" i="1" l="1"/>
  <c r="Q47" i="1"/>
  <c r="F47" i="1"/>
  <c r="G47" i="1"/>
  <c r="H47" i="1"/>
  <c r="I47" i="1"/>
  <c r="J47" i="1"/>
  <c r="K47" i="1"/>
  <c r="D47" i="1"/>
  <c r="E47" i="1"/>
  <c r="C47" i="1"/>
</calcChain>
</file>

<file path=xl/sharedStrings.xml><?xml version="1.0" encoding="utf-8"?>
<sst xmlns="http://schemas.openxmlformats.org/spreadsheetml/2006/main" count="743" uniqueCount="237">
  <si>
    <t>年齢</t>
    <rPh sb="0" eb="2">
      <t>ネンレイ</t>
    </rPh>
    <phoneticPr fontId="1"/>
  </si>
  <si>
    <t>性別</t>
    <rPh sb="0" eb="2">
      <t>セイベツ</t>
    </rPh>
    <phoneticPr fontId="1"/>
  </si>
  <si>
    <t>生物性</t>
    <rPh sb="0" eb="2">
      <t>セイブツセイ</t>
    </rPh>
    <phoneticPr fontId="1"/>
  </si>
  <si>
    <t>やわらかさ</t>
    <phoneticPr fontId="1"/>
  </si>
  <si>
    <t>あたたかみ</t>
    <phoneticPr fontId="1"/>
  </si>
  <si>
    <t>形</t>
    <rPh sb="0" eb="1">
      <t>カタチ</t>
    </rPh>
    <phoneticPr fontId="1"/>
  </si>
  <si>
    <t>動き</t>
    <rPh sb="0" eb="1">
      <t>ウゴキ</t>
    </rPh>
    <phoneticPr fontId="1"/>
  </si>
  <si>
    <t>音</t>
    <rPh sb="0" eb="1">
      <t>オト</t>
    </rPh>
    <phoneticPr fontId="1"/>
  </si>
  <si>
    <t>感触</t>
    <rPh sb="0" eb="2">
      <t>カンショク</t>
    </rPh>
    <phoneticPr fontId="1"/>
  </si>
  <si>
    <t>色</t>
    <rPh sb="0" eb="1">
      <t>イロ</t>
    </rPh>
    <phoneticPr fontId="1"/>
  </si>
  <si>
    <t>インタラクション</t>
    <phoneticPr fontId="1"/>
  </si>
  <si>
    <t>その他</t>
    <phoneticPr fontId="1"/>
  </si>
  <si>
    <t>チンアナゴ</t>
    <phoneticPr fontId="1"/>
  </si>
  <si>
    <t>ナメクジ</t>
    <phoneticPr fontId="1"/>
  </si>
  <si>
    <t>くらげ</t>
    <phoneticPr fontId="1"/>
  </si>
  <si>
    <t>イソギンチャク</t>
    <phoneticPr fontId="1"/>
  </si>
  <si>
    <t>生物に触れる頻度</t>
    <rPh sb="0" eb="2">
      <t>セイブツ</t>
    </rPh>
    <phoneticPr fontId="1"/>
  </si>
  <si>
    <t>生き物の種</t>
    <rPh sb="0" eb="1">
      <t>イキモノ</t>
    </rPh>
    <phoneticPr fontId="1"/>
  </si>
  <si>
    <t>感想</t>
    <rPh sb="0" eb="2">
      <t>カンソウ</t>
    </rPh>
    <phoneticPr fontId="1"/>
  </si>
  <si>
    <t>男性</t>
    <rPh sb="0" eb="2">
      <t>ダンセイ</t>
    </rPh>
    <phoneticPr fontId="1"/>
  </si>
  <si>
    <t>リズム</t>
    <phoneticPr fontId="1"/>
  </si>
  <si>
    <t>ナマコ</t>
    <phoneticPr fontId="1"/>
  </si>
  <si>
    <t>クラゲ</t>
    <phoneticPr fontId="1"/>
  </si>
  <si>
    <t>インコ - 飼っていたから</t>
    <rPh sb="0" eb="1">
      <t>カッテイタカラ</t>
    </rPh>
    <phoneticPr fontId="1"/>
  </si>
  <si>
    <t>感触が機械的に感じてしまいました。</t>
    <rPh sb="0" eb="2">
      <t>カンショクガ</t>
    </rPh>
    <phoneticPr fontId="1"/>
  </si>
  <si>
    <t>女性</t>
    <rPh sb="0" eb="2">
      <t>ジョセイ</t>
    </rPh>
    <phoneticPr fontId="1"/>
  </si>
  <si>
    <t>ミミズ</t>
    <phoneticPr fontId="1"/>
  </si>
  <si>
    <t>クリオネ・イソギンチャク</t>
    <phoneticPr fontId="1"/>
  </si>
  <si>
    <t>ネコ</t>
    <phoneticPr fontId="1"/>
  </si>
  <si>
    <t>手前右の触覚みたいな部分が動きに連動して動いているのが生物っぽいと感じた。</t>
    <rPh sb="0" eb="2">
      <t>テマエ</t>
    </rPh>
    <phoneticPr fontId="1"/>
  </si>
  <si>
    <t>20~</t>
    <phoneticPr fontId="1"/>
  </si>
  <si>
    <t>女性</t>
    <rPh sb="0" eb="1">
      <t>ジョセイ</t>
    </rPh>
    <phoneticPr fontId="1"/>
  </si>
  <si>
    <t>時間による形状などの変化</t>
    <rPh sb="0" eb="2">
      <t>ジカンヘンカ</t>
    </rPh>
    <phoneticPr fontId="1"/>
  </si>
  <si>
    <t>深海生物</t>
    <rPh sb="0" eb="2">
      <t>シンカイセイブツ</t>
    </rPh>
    <phoneticPr fontId="1"/>
  </si>
  <si>
    <t>犬-かわいい、カエル-大きな目と触感、深海洋生物-心惹かれる</t>
    <rPh sb="0" eb="1">
      <t>イヌ</t>
    </rPh>
    <phoneticPr fontId="1"/>
  </si>
  <si>
    <t>男性</t>
    <rPh sb="0" eb="1">
      <t>ダンセイ</t>
    </rPh>
    <phoneticPr fontId="1"/>
  </si>
  <si>
    <t>物体自体があまり重くないので風にゆられている様は生物らしいと思った</t>
    <rPh sb="0" eb="2">
      <t>ブッタイジタイ</t>
    </rPh>
    <phoneticPr fontId="1"/>
  </si>
  <si>
    <t>いもむし</t>
    <phoneticPr fontId="1"/>
  </si>
  <si>
    <t>ダンゴムシ</t>
    <phoneticPr fontId="1"/>
  </si>
  <si>
    <t>貝</t>
    <phoneticPr fontId="1"/>
  </si>
  <si>
    <t>虫 - いっぱいいるから</t>
    <rPh sb="0" eb="1">
      <t>ムシ</t>
    </rPh>
    <phoneticPr fontId="1"/>
  </si>
  <si>
    <t>群体（近づくと群れる）とかあると特異性がありそう！！</t>
    <rPh sb="0" eb="2">
      <t>グンタイ</t>
    </rPh>
    <phoneticPr fontId="1"/>
  </si>
  <si>
    <t>ウミウシ</t>
    <phoneticPr fontId="1"/>
  </si>
  <si>
    <t>T2ファージ</t>
    <phoneticPr fontId="1"/>
  </si>
  <si>
    <t>猫-飼っているから、魚-食べるから</t>
    <rPh sb="0" eb="1">
      <t>ネコ</t>
    </rPh>
    <phoneticPr fontId="1"/>
  </si>
  <si>
    <t>木</t>
    <rPh sb="0" eb="1">
      <t>キ</t>
    </rPh>
    <phoneticPr fontId="1"/>
  </si>
  <si>
    <t>カブトムシ</t>
    <phoneticPr fontId="1"/>
  </si>
  <si>
    <t>いちご</t>
    <phoneticPr fontId="1"/>
  </si>
  <si>
    <t>鴨-飼ったことあって、可愛いと思う</t>
    <rPh sb="0" eb="1">
      <t>カモ</t>
    </rPh>
    <phoneticPr fontId="1"/>
  </si>
  <si>
    <t>光と黒幕がすごいと思う。</t>
    <rPh sb="0" eb="1">
      <t>ヒカリト</t>
    </rPh>
    <phoneticPr fontId="1"/>
  </si>
  <si>
    <t>ソーセージ</t>
    <phoneticPr fontId="1"/>
  </si>
  <si>
    <t>じゃがいも</t>
    <phoneticPr fontId="1"/>
  </si>
  <si>
    <t>モンスター</t>
    <phoneticPr fontId="1"/>
  </si>
  <si>
    <t>ねこ-やわらかいから</t>
    <phoneticPr fontId="1"/>
  </si>
  <si>
    <t>排泄物</t>
    <rPh sb="0" eb="2">
      <t>ハイセツブツ</t>
    </rPh>
    <phoneticPr fontId="1"/>
  </si>
  <si>
    <t>かまぼこ</t>
    <phoneticPr fontId="1"/>
  </si>
  <si>
    <t>犬！</t>
    <rPh sb="0" eb="1">
      <t>イヌ</t>
    </rPh>
    <phoneticPr fontId="1"/>
  </si>
  <si>
    <t>クラゲの上のチューブが揺れているところ、イソギンチャクを繋いでるチューブコネクタが動いているところ（呼吸してる感がある）、サイズ</t>
    <rPh sb="0" eb="1">
      <t>ウエノ</t>
    </rPh>
    <phoneticPr fontId="1"/>
  </si>
  <si>
    <t>深海にいそうなやつ</t>
    <rPh sb="0" eb="2">
      <t>シンカイニイソウナ</t>
    </rPh>
    <phoneticPr fontId="1"/>
  </si>
  <si>
    <t>かえる（極度のカエル好きだから）→目が大きい・おたまじゃくしからの成長過程が人類の進化の歴史と重なっている</t>
    <rPh sb="0" eb="2">
      <t>キョクド</t>
    </rPh>
    <phoneticPr fontId="1"/>
  </si>
  <si>
    <t>クラゲの足、もう少し凝ってもいい気がします。</t>
    <phoneticPr fontId="1"/>
  </si>
  <si>
    <t>動きのランダムさ</t>
    <rPh sb="0" eb="1">
      <t>ウゴキノ</t>
    </rPh>
    <phoneticPr fontId="1"/>
  </si>
  <si>
    <t>ミミズ・チンアナゴ</t>
    <phoneticPr fontId="1"/>
  </si>
  <si>
    <t>ネズミ</t>
    <phoneticPr fontId="1"/>
  </si>
  <si>
    <t>ネコ　うさぎ　ネコうさぎカフェに行くから</t>
    <rPh sb="0" eb="1">
      <t>ネコ</t>
    </rPh>
    <phoneticPr fontId="1"/>
  </si>
  <si>
    <t>遊園地のアトラクション的な機械的な部分が見られた。</t>
    <rPh sb="0" eb="2">
      <t>ユウエンチ</t>
    </rPh>
    <phoneticPr fontId="1"/>
  </si>
  <si>
    <t>クラゲの形をしたロボットの触覚の継ぎ目がはっきり見えて、生物らしさにマイナスん影響だなと思いました。感触は良かったと思います。海の生物っぽくて。</t>
    <rPh sb="0" eb="1">
      <t>n</t>
    </rPh>
    <phoneticPr fontId="1"/>
  </si>
  <si>
    <t>近づいたり触れたりした後の「ゆれ」が面白いと思いました。</t>
    <rPh sb="0" eb="1">
      <t>チカヅイタリ</t>
    </rPh>
    <phoneticPr fontId="1"/>
  </si>
  <si>
    <t>海草</t>
    <rPh sb="0" eb="1">
      <t>ウミグサ</t>
    </rPh>
    <phoneticPr fontId="1"/>
  </si>
  <si>
    <t>幼虫</t>
    <rPh sb="0" eb="2">
      <t>ヨウチュウ</t>
    </rPh>
    <phoneticPr fontId="1"/>
  </si>
  <si>
    <t>心臓？イソギンチャク</t>
    <rPh sb="0" eb="2">
      <t>シンゾウ</t>
    </rPh>
    <phoneticPr fontId="1"/>
  </si>
  <si>
    <t>魚類-料理などで触れる機会が多いため</t>
    <rPh sb="0" eb="2">
      <t>ギョルイ</t>
    </rPh>
    <phoneticPr fontId="1"/>
  </si>
  <si>
    <t>ロボットを眺めていると落ち着くような感じがしました。インテリアなどに欲しいです。</t>
    <rPh sb="0" eb="1">
      <t>ナガメテイルト</t>
    </rPh>
    <phoneticPr fontId="1"/>
  </si>
  <si>
    <t>大きさ？もっと大きくして鼓動とか感じられると、より生物らしくなるかと…</t>
    <rPh sb="0" eb="1">
      <t>オオキサ</t>
    </rPh>
    <phoneticPr fontId="1"/>
  </si>
  <si>
    <t>やはり動きですね。あと柔らかそうな体。</t>
    <rPh sb="0" eb="1">
      <t>ウゴキデウsネ</t>
    </rPh>
    <phoneticPr fontId="1"/>
  </si>
  <si>
    <t>土ボタルの幼虫</t>
    <rPh sb="0" eb="1">
      <t>ツチボタル</t>
    </rPh>
    <phoneticPr fontId="1"/>
  </si>
  <si>
    <t>王蟲の幼虫</t>
    <rPh sb="0" eb="2">
      <t>オウム</t>
    </rPh>
    <phoneticPr fontId="1"/>
  </si>
  <si>
    <t>土ボタルの幼虫-局所的な膨らみ方が面白かった。独特で好き。</t>
    <rPh sb="0" eb="1">
      <t>ツチボタル</t>
    </rPh>
    <phoneticPr fontId="1"/>
  </si>
  <si>
    <t>来なイモムシをたくさん並べて腐海のようなインスタレーションを作って欲しい。体験してみたい。</t>
    <rPh sb="0" eb="1">
      <t>キナ</t>
    </rPh>
    <phoneticPr fontId="1"/>
  </si>
  <si>
    <t>なめらかな動きに生物らしさがあると思いました。</t>
    <rPh sb="0" eb="1">
      <t>ウゴキ</t>
    </rPh>
    <phoneticPr fontId="1"/>
  </si>
  <si>
    <t>宇宙人の触手</t>
    <rPh sb="0" eb="2">
      <t>ウチュウジンノ</t>
    </rPh>
    <phoneticPr fontId="1"/>
  </si>
  <si>
    <t>オーム</t>
    <phoneticPr fontId="1"/>
  </si>
  <si>
    <t>いちご・心臓</t>
    <rPh sb="0" eb="2">
      <t>シンゾウ</t>
    </rPh>
    <phoneticPr fontId="1"/>
  </si>
  <si>
    <t>犬-意思疎通ができる感じがするから</t>
    <rPh sb="0" eb="1">
      <t>イヌ</t>
    </rPh>
    <phoneticPr fontId="1"/>
  </si>
  <si>
    <t xml:space="preserve"> 女性</t>
    <rPh sb="0" eb="3">
      <t>ジョセイ</t>
    </rPh>
    <phoneticPr fontId="1"/>
  </si>
  <si>
    <t>不規則性</t>
    <rPh sb="0" eb="2">
      <t>フキソクセイ</t>
    </rPh>
    <phoneticPr fontId="1"/>
  </si>
  <si>
    <t>ねこ-よく見かけるという意味で。</t>
    <rPh sb="0" eb="2">
      <t>イミデ</t>
    </rPh>
    <phoneticPr fontId="1"/>
  </si>
  <si>
    <t>家に置きたい。</t>
    <rPh sb="0" eb="1">
      <t>イエニオキタイ</t>
    </rPh>
    <phoneticPr fontId="1"/>
  </si>
  <si>
    <t>周期的な動き、無意識かのような動き、動作に伴う色のゆらめき</t>
    <rPh sb="0" eb="2">
      <t>シュウキテキナ</t>
    </rPh>
    <phoneticPr fontId="1"/>
  </si>
  <si>
    <t>くらげ-見てるだけでいいから。触りたくない…</t>
    <rPh sb="0" eb="1">
      <t>ミテルダケデ</t>
    </rPh>
    <phoneticPr fontId="1"/>
  </si>
  <si>
    <t>クラゲっぽいロボットは触ってみたら思ったより硬めだった。イソギンチャクのやわらかさはいい感じだった。</t>
    <rPh sb="0" eb="1">
      <t>サワッッテミタラ</t>
    </rPh>
    <phoneticPr fontId="1"/>
  </si>
  <si>
    <t>空気の音声「コー」という音に化学を感じた</t>
    <rPh sb="0" eb="2">
      <t>クウキノ</t>
    </rPh>
    <phoneticPr fontId="1"/>
  </si>
  <si>
    <t>いか</t>
    <phoneticPr fontId="1"/>
  </si>
  <si>
    <t>魚-釣るので</t>
    <rPh sb="0" eb="1">
      <t>サカナ</t>
    </rPh>
    <phoneticPr fontId="1"/>
  </si>
  <si>
    <t>生物の実験室のような雰囲気が好き</t>
    <rPh sb="0" eb="2">
      <t>セイブツノ</t>
    </rPh>
    <phoneticPr fontId="1"/>
  </si>
  <si>
    <t>寄生虫</t>
    <rPh sb="0" eb="2">
      <t>キセイチュウ</t>
    </rPh>
    <phoneticPr fontId="1"/>
  </si>
  <si>
    <t>深海のなんかキモいやつ</t>
    <rPh sb="0" eb="1">
      <t>シンカイノナンカ</t>
    </rPh>
    <phoneticPr fontId="1"/>
  </si>
  <si>
    <t>ぐらげ</t>
    <phoneticPr fontId="1"/>
  </si>
  <si>
    <t>犬、ネコ、鳥</t>
    <rPh sb="0" eb="1">
      <t>イヌ</t>
    </rPh>
    <phoneticPr fontId="1"/>
  </si>
  <si>
    <t>イモムシ</t>
    <phoneticPr fontId="1"/>
  </si>
  <si>
    <t>くらげ　</t>
    <phoneticPr fontId="1"/>
  </si>
  <si>
    <t>ねこ-かわいい</t>
    <phoneticPr fontId="1"/>
  </si>
  <si>
    <t>ナマコ？</t>
    <phoneticPr fontId="1"/>
  </si>
  <si>
    <t>モルモット-最近よく被験者になるから</t>
    <rPh sb="0" eb="2">
      <t>サイキン</t>
    </rPh>
    <phoneticPr fontId="1"/>
  </si>
  <si>
    <t>ゼリーのおかし</t>
    <phoneticPr fontId="1"/>
  </si>
  <si>
    <t>ウミウシ・いもむし</t>
    <phoneticPr fontId="1"/>
  </si>
  <si>
    <t>犬-かわいい　カエル・ヘビ・トカゲ-かわいい</t>
    <rPh sb="0" eb="1">
      <t>イヌ</t>
    </rPh>
    <phoneticPr fontId="1"/>
  </si>
  <si>
    <t>ハムスター</t>
    <phoneticPr fontId="1"/>
  </si>
  <si>
    <t>ひつぞ-行動がおもしろい</t>
    <rPh sb="0" eb="2">
      <t>コウドウガ</t>
    </rPh>
    <phoneticPr fontId="1"/>
  </si>
  <si>
    <t>個人的にはずっと眺めてられる作品だと思いました。イモムシが一番好き</t>
    <rPh sb="0" eb="2">
      <t>コジンテキニハ</t>
    </rPh>
    <phoneticPr fontId="1"/>
  </si>
  <si>
    <t>金魚-昔育てていたので</t>
    <rPh sb="0" eb="2">
      <t>キンギョ</t>
    </rPh>
    <phoneticPr fontId="1"/>
  </si>
  <si>
    <t>音というか呼吸のリズム感みたいなものを感じたのでそれも影響するのではないかと感じました。</t>
    <rPh sb="0" eb="1">
      <t>オト</t>
    </rPh>
    <phoneticPr fontId="1"/>
  </si>
  <si>
    <t>ひらべったいイモムシ（幼虫）</t>
    <phoneticPr fontId="1"/>
  </si>
  <si>
    <t>犬-飼っているから</t>
    <rPh sb="0" eb="1">
      <t>イヌ</t>
    </rPh>
    <phoneticPr fontId="1"/>
  </si>
  <si>
    <t>インタラクションがあるのが特に生物的だと感じました。</t>
    <rPh sb="0" eb="1">
      <t>トクニ</t>
    </rPh>
    <phoneticPr fontId="1"/>
  </si>
  <si>
    <t>温度</t>
    <rPh sb="0" eb="2">
      <t>オンド</t>
    </rPh>
    <phoneticPr fontId="1"/>
  </si>
  <si>
    <t>チナアナゴ</t>
    <phoneticPr fontId="1"/>
  </si>
  <si>
    <t>木、植物全般</t>
    <rPh sb="0" eb="6">
      <t>キ</t>
    </rPh>
    <phoneticPr fontId="1"/>
  </si>
  <si>
    <t>近づきすぎると赤くなるところ</t>
    <rPh sb="0" eb="1">
      <t>チカヅキスギルト</t>
    </rPh>
    <phoneticPr fontId="1"/>
  </si>
  <si>
    <t>ウツボ</t>
    <phoneticPr fontId="1"/>
  </si>
  <si>
    <t>シアノバクテリア</t>
    <phoneticPr fontId="1"/>
  </si>
  <si>
    <t>ペンギン-弱そうだから</t>
    <rPh sb="0" eb="1">
      <t>ヨワソウダカラ</t>
    </rPh>
    <phoneticPr fontId="1"/>
  </si>
  <si>
    <t>不完全さ、少しこわれている（不具合がある）ところ</t>
    <rPh sb="0" eb="1">
      <t>フカンゼンサ</t>
    </rPh>
    <phoneticPr fontId="1"/>
  </si>
  <si>
    <t>ペンライト</t>
    <phoneticPr fontId="1"/>
  </si>
  <si>
    <t>ヒル・ダイオウグソクムシ</t>
    <rPh sb="0" eb="1">
      <t>ヒル</t>
    </rPh>
    <phoneticPr fontId="1"/>
  </si>
  <si>
    <t>エチゼンクラゲ</t>
    <phoneticPr fontId="1"/>
  </si>
  <si>
    <t>ヒディアーズの幼体</t>
    <rPh sb="0" eb="2">
      <t>ヨウタイ</t>
    </rPh>
    <phoneticPr fontId="1"/>
  </si>
  <si>
    <t>ねこ-犬のように舐めてこないから</t>
    <rPh sb="0" eb="1">
      <t>イヌノヨウニ</t>
    </rPh>
    <phoneticPr fontId="1"/>
  </si>
  <si>
    <t>深海感があった。防犯やイルミネーションにいいと思った。</t>
    <rPh sb="0" eb="2">
      <t>シンカイカン</t>
    </rPh>
    <phoneticPr fontId="1"/>
  </si>
  <si>
    <t>やわらかさと近づいた時の色</t>
    <rPh sb="0" eb="1">
      <t>チカヅイタ</t>
    </rPh>
    <phoneticPr fontId="1"/>
  </si>
  <si>
    <t>スティックパン</t>
    <phoneticPr fontId="1"/>
  </si>
  <si>
    <t>なまこ</t>
    <phoneticPr fontId="1"/>
  </si>
  <si>
    <t>ペンギン-泳ぐ姿が見ていて飽きない。歩く姿は可愛らしい</t>
    <rPh sb="0" eb="1">
      <t>オヨグスガタ</t>
    </rPh>
    <phoneticPr fontId="1"/>
  </si>
  <si>
    <t>温度</t>
    <rPh sb="0" eb="1">
      <t>オンド</t>
    </rPh>
    <phoneticPr fontId="1"/>
  </si>
  <si>
    <t>棒</t>
    <rPh sb="0" eb="1">
      <t>ボウ</t>
    </rPh>
    <phoneticPr fontId="1"/>
  </si>
  <si>
    <t>なめこ</t>
    <phoneticPr fontId="1"/>
  </si>
  <si>
    <t>臓器</t>
    <rPh sb="0" eb="2">
      <t>ゾウキ</t>
    </rPh>
    <phoneticPr fontId="1"/>
  </si>
  <si>
    <t>ウイルス</t>
    <phoneticPr fontId="1"/>
  </si>
  <si>
    <t>イカ-使うから</t>
    <rPh sb="0" eb="1">
      <t>ツカウカラ</t>
    </rPh>
    <phoneticPr fontId="1"/>
  </si>
  <si>
    <t>ヒル</t>
    <phoneticPr fontId="1"/>
  </si>
  <si>
    <t>ねこ、かめ、飼っているから</t>
    <rPh sb="0" eb="1">
      <t>カッテイルカラ</t>
    </rPh>
    <phoneticPr fontId="1"/>
  </si>
  <si>
    <t>かわいい。くらげみたいなやつが一番好き。膨らみ加減が好き</t>
    <rPh sb="0" eb="3">
      <t>イチバンスキ</t>
    </rPh>
    <phoneticPr fontId="1"/>
  </si>
  <si>
    <t>温度計入れ</t>
    <rPh sb="0" eb="2">
      <t>オンドケイ</t>
    </rPh>
    <phoneticPr fontId="1"/>
  </si>
  <si>
    <t>なまこ、PCのマウス</t>
    <phoneticPr fontId="1"/>
  </si>
  <si>
    <t>くらげ、タコ</t>
    <phoneticPr fontId="1"/>
  </si>
  <si>
    <t>ツボ、イソギンチャク</t>
    <phoneticPr fontId="1"/>
  </si>
  <si>
    <t>あんまり強くは握れないな、と感じた</t>
    <rPh sb="0" eb="1">
      <t>ツヨクハ</t>
    </rPh>
    <phoneticPr fontId="1"/>
  </si>
  <si>
    <t>ロボットの呼吸っぽさ</t>
    <rPh sb="0" eb="2">
      <t>コキュウッポサ</t>
    </rPh>
    <phoneticPr fontId="1"/>
  </si>
  <si>
    <t>ねずみ</t>
    <phoneticPr fontId="1"/>
  </si>
  <si>
    <t>食虫植物</t>
    <rPh sb="0" eb="2">
      <t>ショクチュウショクブツ</t>
    </rPh>
    <phoneticPr fontId="1"/>
  </si>
  <si>
    <t>植物？（食虫植物）</t>
    <rPh sb="0" eb="2">
      <t>ショクブツ</t>
    </rPh>
    <phoneticPr fontId="1"/>
  </si>
  <si>
    <t>大型犬-小さい頃一緒にあそぶことがあったから</t>
    <rPh sb="0" eb="1">
      <t>オオガタケン</t>
    </rPh>
    <phoneticPr fontId="1"/>
  </si>
  <si>
    <t>空気が抜けるプシューって音が病院の呼吸器の音に似ててちょっと寂しさを感じた。温度が生物らしさがあるとより近くなるのかなと感じた。</t>
    <rPh sb="0" eb="1">
      <t>クウキガ</t>
    </rPh>
    <phoneticPr fontId="1"/>
  </si>
  <si>
    <t>それぞれに音がなるといいかも？明確に近づいたことに反応したかがわからない</t>
    <rPh sb="0" eb="1">
      <t>オトガナルト</t>
    </rPh>
    <phoneticPr fontId="1"/>
  </si>
  <si>
    <t>さぼたる</t>
    <phoneticPr fontId="1"/>
  </si>
  <si>
    <t>王蟲</t>
    <rPh sb="0" eb="1">
      <t>オウム</t>
    </rPh>
    <phoneticPr fontId="1"/>
  </si>
  <si>
    <t>人間。身近。亀、のんびりした仕草</t>
    <rPh sb="0" eb="2">
      <t>ニンゲン</t>
    </rPh>
    <phoneticPr fontId="1"/>
  </si>
  <si>
    <t>ロボットとロボットの関係性</t>
    <rPh sb="0" eb="3">
      <t>カンケイセイ</t>
    </rPh>
    <phoneticPr fontId="1"/>
  </si>
  <si>
    <t>しゃくとりむし</t>
    <phoneticPr fontId="1"/>
  </si>
  <si>
    <t>犬やネコ-日常的に飼われているのをよく見るから</t>
    <rPh sb="0" eb="1">
      <t>イヌヤ</t>
    </rPh>
    <phoneticPr fontId="1"/>
  </si>
  <si>
    <t>生物らしさってなんだろうと思いました。</t>
    <rPh sb="0" eb="1">
      <t>セイブツラシサ</t>
    </rPh>
    <phoneticPr fontId="1"/>
  </si>
  <si>
    <t>みみず</t>
    <phoneticPr fontId="1"/>
  </si>
  <si>
    <t>犬、ネコ-よくみかけるから</t>
    <rPh sb="0" eb="1">
      <t>イヌ</t>
    </rPh>
    <phoneticPr fontId="1"/>
  </si>
  <si>
    <t>光ってるのがきれいでした！</t>
    <rPh sb="0" eb="1">
      <t>ヒカッテル</t>
    </rPh>
    <phoneticPr fontId="1"/>
  </si>
  <si>
    <t>質感</t>
    <rPh sb="0" eb="2">
      <t>シツカn</t>
    </rPh>
    <phoneticPr fontId="1"/>
  </si>
  <si>
    <t>ニョロニョロ</t>
    <phoneticPr fontId="1"/>
  </si>
  <si>
    <t>犬</t>
    <rPh sb="0" eb="1">
      <t>イヌ</t>
    </rPh>
    <phoneticPr fontId="1"/>
  </si>
  <si>
    <t>触った時のアクション等も欲しいと思いました。</t>
    <rPh sb="0" eb="1">
      <t>サワッタトキ</t>
    </rPh>
    <phoneticPr fontId="1"/>
  </si>
  <si>
    <t>タコ・イソギンチャク</t>
    <phoneticPr fontId="1"/>
  </si>
  <si>
    <t>植物</t>
    <rPh sb="0" eb="2">
      <t>ショクブツ</t>
    </rPh>
    <phoneticPr fontId="1"/>
  </si>
  <si>
    <t>本当に呼吸しているような生物らしさがありました。ロボット自体が暖かかったりしても面白そうだと思いました。</t>
    <rPh sb="0" eb="2">
      <t>ホントウ</t>
    </rPh>
    <phoneticPr fontId="1"/>
  </si>
  <si>
    <t>伸縮の仕方</t>
    <rPh sb="0" eb="1">
      <t>シンシュク</t>
    </rPh>
    <phoneticPr fontId="1"/>
  </si>
  <si>
    <t>ツチノコ</t>
    <phoneticPr fontId="1"/>
  </si>
  <si>
    <t>ワーム、イソギンチャク</t>
    <phoneticPr fontId="1"/>
  </si>
  <si>
    <t>鳥。飼っているから。セミ-幼虫と成虫の期間の違いに魅せられて。</t>
    <rPh sb="0" eb="1">
      <t>、</t>
    </rPh>
    <phoneticPr fontId="1"/>
  </si>
  <si>
    <t>光については、深海生物というより人工感を個人的には感じました。これはこれで好きです。</t>
    <rPh sb="0" eb="1">
      <t>ヒカリニツイテハ</t>
    </rPh>
    <phoneticPr fontId="1"/>
  </si>
  <si>
    <t>質感、かたち</t>
    <rPh sb="0" eb="1">
      <t>シツカン</t>
    </rPh>
    <phoneticPr fontId="1"/>
  </si>
  <si>
    <t>イモムシ、ウミウシ</t>
    <phoneticPr fontId="1"/>
  </si>
  <si>
    <t>おもちゃ</t>
    <phoneticPr fontId="1"/>
  </si>
  <si>
    <t>海洋生物</t>
    <rPh sb="0" eb="2">
      <t>カイヨウセイブツ</t>
    </rPh>
    <phoneticPr fontId="1"/>
  </si>
  <si>
    <t>魚、飼った</t>
    <rPh sb="0" eb="1">
      <t>サカナ</t>
    </rPh>
    <phoneticPr fontId="1"/>
  </si>
  <si>
    <t>光、動き、インタラクションがまだバラバラなところがあるように思う。空気だけの表現でなく、水に空気を入れた時の弾ける感じなど、さらなる表現を追求すると面白いと思う。</t>
    <rPh sb="0" eb="1">
      <t>ヒカリ</t>
    </rPh>
    <phoneticPr fontId="1"/>
  </si>
  <si>
    <t>平均</t>
    <rPh sb="0" eb="2">
      <t>ヘイキン</t>
    </rPh>
    <phoneticPr fontId="1"/>
  </si>
  <si>
    <t>https://textmining1.userlocal.jp/home/result/42adc66852f9326a6624cbcc7da0f4d3</t>
    <phoneticPr fontId="1"/>
  </si>
  <si>
    <t>https://textmining1.userlocal.jp/home/result/6865c9f0e9acab6213bf7f143e2903a9</t>
    <phoneticPr fontId="1"/>
  </si>
  <si>
    <t>https://textmining1.userlocal.jp/home/result/56285076a44709f72789f170e2741c82</t>
    <phoneticPr fontId="1"/>
  </si>
  <si>
    <t>https://textmining1.userlocal.jp/home/result/6340b992561654d0ab3bee0d0e170201</t>
    <phoneticPr fontId="1"/>
  </si>
  <si>
    <t>https://textmining1.userlocal.jp/home/result/931d029724e4699e9e5bd694fc89b9b5</t>
    <phoneticPr fontId="1"/>
  </si>
  <si>
    <t>https://textmining1.userlocal.jp/home/result/443c3cd37ceb515579d7b45005c860fb</t>
    <phoneticPr fontId="1"/>
  </si>
  <si>
    <t>https://textmining2.userlocal.jp/results/ri3hx24WvcKndXj5kqEsBnmRubjiNUVB</t>
    <phoneticPr fontId="1"/>
  </si>
  <si>
    <t>モーター音とやわらかい感触、規則的な動きと光で生物製造機のような怪しいかんじを受けました。</t>
    <rPh sb="0" eb="1">
      <t>オン</t>
    </rPh>
    <phoneticPr fontId="1"/>
  </si>
  <si>
    <t>触れたり近づいたりすることで反応があるので生物を見る時のようにまだ赤いから怒ってるなとかいつまで怒ってるんかなとか見ていられました。膨らむのが生物らしくて、鼓動のようで素敵だと思いました。</t>
    <rPh sb="0" eb="1">
      <t>フレタリチカヅイタリ</t>
    </rPh>
    <phoneticPr fontId="1"/>
  </si>
  <si>
    <t>愛情さえ湧きました</t>
    <rPh sb="0" eb="2">
      <t>アイジョウサエ</t>
    </rPh>
    <phoneticPr fontId="1"/>
  </si>
  <si>
    <t>気持ちよかった</t>
    <rPh sb="0" eb="2">
      <t>キモチヨカッタ</t>
    </rPh>
    <phoneticPr fontId="1"/>
  </si>
  <si>
    <t>膨らむのが楽しかったです。ロボット自体が光るともっといいなと思いました。</t>
    <rPh sb="0" eb="1">
      <t>フクラム</t>
    </rPh>
    <phoneticPr fontId="1"/>
  </si>
  <si>
    <t>空気圧以外のインタラクションがもっと欲しい気がします</t>
    <rPh sb="0" eb="2">
      <t>クウキアツ</t>
    </rPh>
    <phoneticPr fontId="1"/>
  </si>
  <si>
    <t>触り心地がよかったです。</t>
    <rPh sb="0" eb="1">
      <t>サワリゴコチガ</t>
    </rPh>
    <phoneticPr fontId="1"/>
  </si>
  <si>
    <t>破裂するところが見たい</t>
    <rPh sb="0" eb="2">
      <t>ハレツスルトコロ</t>
    </rPh>
    <phoneticPr fontId="1"/>
  </si>
  <si>
    <t>https://textmining2.userlocal.jp/results/a6ShSPFAjRmBJWuMkjZDDjnrUjhQPuVW</t>
    <phoneticPr fontId="1"/>
  </si>
  <si>
    <t>https://textmining1.userlocal.jp/home/result/21b5cba44790f3f1f94761eee6df43e4</t>
    <phoneticPr fontId="1"/>
  </si>
  <si>
    <t>鳥類</t>
    <rPh sb="0" eb="2">
      <t>チョウルイ</t>
    </rPh>
    <phoneticPr fontId="1"/>
  </si>
  <si>
    <t>哺乳類</t>
    <rPh sb="0" eb="2">
      <t>ホニュウルイ</t>
    </rPh>
    <phoneticPr fontId="1"/>
  </si>
  <si>
    <t>昆虫</t>
    <rPh sb="0" eb="2">
      <t>コンチュウ</t>
    </rPh>
    <phoneticPr fontId="1"/>
  </si>
  <si>
    <t>哺乳類、魚類</t>
    <rPh sb="0" eb="2">
      <t>ホニュウルイ</t>
    </rPh>
    <phoneticPr fontId="1"/>
  </si>
  <si>
    <t>両生類</t>
    <rPh sb="0" eb="2">
      <t>リョウセイルイ</t>
    </rPh>
    <phoneticPr fontId="1"/>
  </si>
  <si>
    <t>魚類</t>
    <rPh sb="0" eb="2">
      <t>ギョルイ</t>
    </rPh>
    <phoneticPr fontId="1"/>
  </si>
  <si>
    <t>昆虫</t>
    <rPh sb="0" eb="1">
      <t>コンチュウ</t>
    </rPh>
    <phoneticPr fontId="1"/>
  </si>
  <si>
    <t>魚類、軟体動物</t>
    <rPh sb="0" eb="1">
      <t>ギョルイ</t>
    </rPh>
    <phoneticPr fontId="1"/>
  </si>
  <si>
    <t>哺乳類、両生類、魚類、軟体動物</t>
    <rPh sb="0" eb="1">
      <t>ホニュウルイ</t>
    </rPh>
    <phoneticPr fontId="1"/>
  </si>
  <si>
    <t>魚類</t>
    <rPh sb="0" eb="1">
      <t>サカナ</t>
    </rPh>
    <phoneticPr fontId="1"/>
  </si>
  <si>
    <t>哺乳類、鳥類</t>
    <rPh sb="0" eb="1">
      <t>ホニュウルイ</t>
    </rPh>
    <phoneticPr fontId="1"/>
  </si>
  <si>
    <t>哺乳類、両生類、爬虫類</t>
    <rPh sb="0" eb="2">
      <t>ホニュウルイ</t>
    </rPh>
    <phoneticPr fontId="1"/>
  </si>
  <si>
    <t>植物</t>
    <rPh sb="0" eb="2">
      <t>キ</t>
    </rPh>
    <phoneticPr fontId="1"/>
  </si>
  <si>
    <t>微生物</t>
    <rPh sb="0" eb="2">
      <t>ビセイブツ</t>
    </rPh>
    <phoneticPr fontId="1"/>
  </si>
  <si>
    <t>軟体動物</t>
    <rPh sb="0" eb="2">
      <t>ナンタイドウブツ</t>
    </rPh>
    <phoneticPr fontId="1"/>
  </si>
  <si>
    <t>哺乳類、爬虫類</t>
    <rPh sb="0" eb="2">
      <t>ホニュウルイ</t>
    </rPh>
    <phoneticPr fontId="1"/>
  </si>
  <si>
    <t>鳥類、昆虫</t>
    <rPh sb="0" eb="1">
      <t>、</t>
    </rPh>
    <phoneticPr fontId="1"/>
  </si>
  <si>
    <t>生物らしさ平均</t>
    <rPh sb="0" eb="25">
      <t>セイブツラシサ</t>
    </rPh>
    <rPh sb="25" eb="27">
      <t>ヘイキn</t>
    </rPh>
    <phoneticPr fontId="1"/>
  </si>
  <si>
    <t>温かみ</t>
    <rPh sb="0" eb="1">
      <t>アタタカミ</t>
    </rPh>
    <phoneticPr fontId="1"/>
  </si>
  <si>
    <t>柔らかさ</t>
    <rPh sb="0" eb="1">
      <t>ヤワラカサ</t>
    </rPh>
    <phoneticPr fontId="1"/>
  </si>
  <si>
    <t>爬虫類</t>
    <rPh sb="0" eb="2">
      <t>ハチュウルイ</t>
    </rPh>
    <phoneticPr fontId="1"/>
  </si>
  <si>
    <t>昆虫類</t>
    <rPh sb="0" eb="2">
      <t>コンチュウ</t>
    </rPh>
    <phoneticPr fontId="1"/>
  </si>
  <si>
    <t>ペットとして飼う・食べるから</t>
    <rPh sb="0" eb="1">
      <t>カウ</t>
    </rPh>
    <phoneticPr fontId="1"/>
  </si>
  <si>
    <t>ペットとして飼う</t>
    <rPh sb="0" eb="1">
      <t>ペットトシテ</t>
    </rPh>
    <phoneticPr fontId="1"/>
  </si>
  <si>
    <t>主にカエル</t>
    <rPh sb="0" eb="1">
      <t>オモニカエル</t>
    </rPh>
    <phoneticPr fontId="1"/>
  </si>
  <si>
    <t>ペットとして飼う・かわいさ</t>
    <rPh sb="0" eb="1">
      <t>ペットトシテ</t>
    </rPh>
    <phoneticPr fontId="1"/>
  </si>
  <si>
    <t>犬や猫が多い（かわいいから）・人間</t>
    <rPh sb="0" eb="1">
      <t>イヌ</t>
    </rPh>
    <phoneticPr fontId="1"/>
  </si>
  <si>
    <t>人数</t>
    <rPh sb="0" eb="2">
      <t>ニンズウ</t>
    </rPh>
    <phoneticPr fontId="1"/>
  </si>
  <si>
    <t>理由</t>
    <rPh sb="0" eb="2">
      <t>リユウ</t>
    </rPh>
    <phoneticPr fontId="1"/>
  </si>
  <si>
    <t>生物らしさ評価</t>
    <rPh sb="0" eb="2">
      <t>セイブツニフレルヒンド</t>
    </rPh>
    <phoneticPr fontId="1"/>
  </si>
  <si>
    <t>生物に触れる頻度</t>
    <rPh sb="0" eb="2">
      <t>セイブツニフレル</t>
    </rPh>
    <phoneticPr fontId="1"/>
  </si>
  <si>
    <t>触れる頻度5</t>
    <rPh sb="0" eb="1">
      <t>フレルヒンド</t>
    </rPh>
    <phoneticPr fontId="1"/>
  </si>
  <si>
    <t>触れる頻度4</t>
    <phoneticPr fontId="1"/>
  </si>
  <si>
    <t>触れる頻度3</t>
    <phoneticPr fontId="1"/>
  </si>
  <si>
    <t>触れる頻度2</t>
    <phoneticPr fontId="1"/>
  </si>
  <si>
    <t>触れる頻度1</t>
    <phoneticPr fontId="1"/>
  </si>
  <si>
    <t>人数表</t>
    <rPh sb="0" eb="2">
      <t>ニンズウ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</si>
</sst>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游ゴシック"/>
      <family val="2"/>
      <charset val="128"/>
      <scheme val="minor"/>
    </font>
    <font>
      <sz val="6"/>
      <name val="游ゴシック"/>
      <family val="2"/>
      <charset val="128"/>
      <scheme val="minor"/>
    </font>
    <font>
      <sz val="12"/>
      <color theme="1"/>
      <name val="ヒラギノ角ゴ Pro W3"/>
      <family val="2"/>
      <charset val="128"/>
    </font>
    <font>
      <b/>
      <sz val="12"/>
      <color theme="1"/>
      <name val="ヒラギノ角ゴ Pro W3"/>
      <family val="2"/>
      <charset val="128"/>
    </font>
    <font>
      <u/>
      <sz val="12"/>
      <color theme="10"/>
      <name val="游ゴシック"/>
      <family val="2"/>
      <charset val="128"/>
      <scheme val="minor"/>
    </font>
    <font>
      <sz val="12"/>
      <name val="ヒラギノ角ゴ Pro W3"/>
      <family val="2"/>
      <charset val="128"/>
    </font>
  </fonts>
  <fills count="5">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
      <patternFill patternType="solid">
        <fgColor theme="7" tint="0.79998168889431442"/>
        <bgColor indexed="64"/>
      </patternFill>
    </fill>
  </fills>
  <borders count="7">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22">
    <xf numFmtId="0" fontId="0" fillId="0" borderId="0" xfId="0">
      <alignment vertical="center"/>
    </xf>
    <xf numFmtId="0" fontId="2" fillId="0" borderId="0" xfId="0" applyFont="1" applyAlignment="1">
      <alignment vertical="center" wrapText="1"/>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Fill="1" applyBorder="1" applyAlignment="1">
      <alignment vertical="center" wrapText="1"/>
    </xf>
    <xf numFmtId="0" fontId="2" fillId="2" borderId="0" xfId="0" applyFont="1" applyFill="1" applyAlignment="1">
      <alignment vertical="center" wrapText="1"/>
    </xf>
    <xf numFmtId="0" fontId="2" fillId="0" borderId="0" xfId="0" applyFont="1" applyBorder="1" applyAlignment="1">
      <alignment vertic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4" fillId="0" borderId="2" xfId="1" applyBorder="1" applyAlignment="1">
      <alignment vertical="center" wrapText="1"/>
    </xf>
    <xf numFmtId="0" fontId="4" fillId="0" borderId="0" xfId="1" applyAlignment="1">
      <alignment vertical="center" wrapText="1"/>
    </xf>
    <xf numFmtId="0" fontId="4" fillId="0" borderId="1" xfId="1" applyBorder="1" applyAlignment="1">
      <alignment vertical="center" wrapText="1"/>
    </xf>
    <xf numFmtId="0" fontId="5" fillId="0" borderId="1" xfId="0" applyFont="1" applyFill="1" applyBorder="1" applyAlignment="1">
      <alignment vertical="center" wrapText="1"/>
    </xf>
    <xf numFmtId="0" fontId="5" fillId="0" borderId="0" xfId="0" applyFont="1" applyFill="1" applyAlignment="1">
      <alignment vertical="center" wrapText="1"/>
    </xf>
    <xf numFmtId="0" fontId="5" fillId="0" borderId="2" xfId="0" applyFont="1" applyFill="1" applyBorder="1" applyAlignment="1">
      <alignment vertical="center" wrapText="1"/>
    </xf>
    <xf numFmtId="0" fontId="0" fillId="0" borderId="2" xfId="0" applyBorder="1">
      <alignment vertical="center"/>
    </xf>
    <xf numFmtId="0" fontId="0" fillId="0" borderId="6" xfId="0" applyBorder="1">
      <alignment vertical="center"/>
    </xf>
    <xf numFmtId="0" fontId="0" fillId="3" borderId="6" xfId="0" applyFill="1" applyBorder="1">
      <alignment vertical="center"/>
    </xf>
    <xf numFmtId="0" fontId="0" fillId="4" borderId="6" xfId="0" applyFill="1" applyBorder="1">
      <alignment vertical="center"/>
    </xf>
    <xf numFmtId="0" fontId="2" fillId="0" borderId="6" xfId="0" applyFont="1" applyBorder="1" applyAlignment="1">
      <alignment vertical="center" wrapText="1"/>
    </xf>
    <xf numFmtId="0" fontId="2" fillId="0" borderId="6" xfId="0" applyFont="1" applyFill="1" applyBorder="1" applyAlignment="1">
      <alignment vertical="center" wrapText="1"/>
    </xf>
  </cellXfs>
  <cellStyles count="2">
    <cellStyle name="ハイパーリンク" xfId="1" builtinId="8"/>
    <cellStyle name="標準"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5.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特徴!$G$1</c:f>
              <c:strCache>
                <c:ptCount val="1"/>
                <c:pt idx="0">
                  <c:v>形</c:v>
                </c:pt>
              </c:strCache>
            </c:strRef>
          </c:tx>
          <c:spPr>
            <a:ln w="25400" cap="rnd">
              <a:noFill/>
              <a:round/>
            </a:ln>
            <a:effectLst/>
          </c:spPr>
          <c:marker>
            <c:symbol val="diamond"/>
            <c:size val="6"/>
            <c:spPr>
              <a:solidFill>
                <a:schemeClr val="accent1"/>
              </a:solidFill>
              <a:ln w="9525">
                <a:solidFill>
                  <a:schemeClr val="accent1"/>
                </a:solidFill>
                <a:round/>
              </a:ln>
              <a:effectLst/>
            </c:spPr>
          </c:marker>
          <c:trendline>
            <c:spPr>
              <a:ln w="9525" cap="rnd">
                <a:solidFill>
                  <a:schemeClr val="accent1"/>
                </a:solidFill>
              </a:ln>
              <a:effectLst/>
            </c:spPr>
            <c:trendlineType val="linear"/>
            <c:dispRSqr val="0"/>
            <c:dispEq val="0"/>
          </c:trendline>
          <c:xVal>
            <c:numRef>
              <c:f>特徴!$C$2:$C$45</c:f>
              <c:numCache>
                <c:formatCode>General</c:formatCode>
                <c:ptCount val="44"/>
                <c:pt idx="0">
                  <c:v>1</c:v>
                </c:pt>
                <c:pt idx="1">
                  <c:v>2</c:v>
                </c:pt>
                <c:pt idx="2">
                  <c:v>2</c:v>
                </c:pt>
                <c:pt idx="3">
                  <c:v>2</c:v>
                </c:pt>
                <c:pt idx="4">
                  <c:v>2</c:v>
                </c:pt>
                <c:pt idx="5">
                  <c:v>3</c:v>
                </c:pt>
                <c:pt idx="6">
                  <c:v>3</c:v>
                </c:pt>
                <c:pt idx="7">
                  <c:v>3</c:v>
                </c:pt>
                <c:pt idx="8">
                  <c:v>3</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numCache>
            </c:numRef>
          </c:xVal>
          <c:yVal>
            <c:numRef>
              <c:f>特徴!$G$2:$G$45</c:f>
              <c:numCache>
                <c:formatCode>General</c:formatCode>
                <c:ptCount val="44"/>
                <c:pt idx="0">
                  <c:v>8</c:v>
                </c:pt>
                <c:pt idx="1">
                  <c:v>10</c:v>
                </c:pt>
                <c:pt idx="2">
                  <c:v>6</c:v>
                </c:pt>
                <c:pt idx="3">
                  <c:v>8</c:v>
                </c:pt>
                <c:pt idx="4">
                  <c:v>5</c:v>
                </c:pt>
                <c:pt idx="5">
                  <c:v>6</c:v>
                </c:pt>
                <c:pt idx="6">
                  <c:v>7</c:v>
                </c:pt>
                <c:pt idx="7">
                  <c:v>9</c:v>
                </c:pt>
                <c:pt idx="8">
                  <c:v>7</c:v>
                </c:pt>
                <c:pt idx="9">
                  <c:v>9</c:v>
                </c:pt>
                <c:pt idx="10">
                  <c:v>9</c:v>
                </c:pt>
                <c:pt idx="11">
                  <c:v>7</c:v>
                </c:pt>
                <c:pt idx="12">
                  <c:v>8</c:v>
                </c:pt>
                <c:pt idx="13">
                  <c:v>9</c:v>
                </c:pt>
                <c:pt idx="14">
                  <c:v>7</c:v>
                </c:pt>
                <c:pt idx="15">
                  <c:v>9</c:v>
                </c:pt>
                <c:pt idx="16">
                  <c:v>8</c:v>
                </c:pt>
                <c:pt idx="17">
                  <c:v>8</c:v>
                </c:pt>
                <c:pt idx="18">
                  <c:v>4</c:v>
                </c:pt>
                <c:pt idx="19">
                  <c:v>7</c:v>
                </c:pt>
                <c:pt idx="20">
                  <c:v>8</c:v>
                </c:pt>
                <c:pt idx="21">
                  <c:v>9</c:v>
                </c:pt>
                <c:pt idx="22">
                  <c:v>6</c:v>
                </c:pt>
                <c:pt idx="23">
                  <c:v>7</c:v>
                </c:pt>
                <c:pt idx="24">
                  <c:v>8</c:v>
                </c:pt>
                <c:pt idx="25">
                  <c:v>10</c:v>
                </c:pt>
                <c:pt idx="26">
                  <c:v>8</c:v>
                </c:pt>
                <c:pt idx="27">
                  <c:v>9</c:v>
                </c:pt>
                <c:pt idx="28">
                  <c:v>10</c:v>
                </c:pt>
                <c:pt idx="29">
                  <c:v>8</c:v>
                </c:pt>
                <c:pt idx="30">
                  <c:v>10</c:v>
                </c:pt>
                <c:pt idx="31">
                  <c:v>10</c:v>
                </c:pt>
                <c:pt idx="32">
                  <c:v>8</c:v>
                </c:pt>
                <c:pt idx="33">
                  <c:v>8</c:v>
                </c:pt>
                <c:pt idx="34">
                  <c:v>7</c:v>
                </c:pt>
                <c:pt idx="35">
                  <c:v>7</c:v>
                </c:pt>
                <c:pt idx="36">
                  <c:v>7</c:v>
                </c:pt>
                <c:pt idx="37">
                  <c:v>8</c:v>
                </c:pt>
                <c:pt idx="38">
                  <c:v>10</c:v>
                </c:pt>
                <c:pt idx="39">
                  <c:v>9</c:v>
                </c:pt>
                <c:pt idx="40">
                  <c:v>10</c:v>
                </c:pt>
                <c:pt idx="41">
                  <c:v>10</c:v>
                </c:pt>
                <c:pt idx="42">
                  <c:v>10</c:v>
                </c:pt>
                <c:pt idx="43">
                  <c:v>10</c:v>
                </c:pt>
              </c:numCache>
            </c:numRef>
          </c:yVal>
          <c:smooth val="0"/>
          <c:extLst>
            <c:ext xmlns:c16="http://schemas.microsoft.com/office/drawing/2014/chart" uri="{C3380CC4-5D6E-409C-BE32-E72D297353CC}">
              <c16:uniqueId val="{00000000-4F7C-0741-A806-716A8D131FF3}"/>
            </c:ext>
          </c:extLst>
        </c:ser>
        <c:ser>
          <c:idx val="1"/>
          <c:order val="1"/>
          <c:tx>
            <c:strRef>
              <c:f>特徴!$H$1</c:f>
              <c:strCache>
                <c:ptCount val="1"/>
                <c:pt idx="0">
                  <c:v>動き</c:v>
                </c:pt>
              </c:strCache>
            </c:strRef>
          </c:tx>
          <c:spPr>
            <a:ln w="25400" cap="rnd">
              <a:noFill/>
              <a:round/>
            </a:ln>
            <a:effectLst/>
          </c:spPr>
          <c:marker>
            <c:symbol val="square"/>
            <c:size val="6"/>
            <c:spPr>
              <a:solidFill>
                <a:schemeClr val="accent2"/>
              </a:solidFill>
              <a:ln w="9525">
                <a:solidFill>
                  <a:schemeClr val="accent2"/>
                </a:solidFill>
                <a:round/>
              </a:ln>
              <a:effectLst/>
            </c:spPr>
          </c:marker>
          <c:trendline>
            <c:spPr>
              <a:ln w="9525" cap="rnd">
                <a:solidFill>
                  <a:schemeClr val="accent2"/>
                </a:solidFill>
              </a:ln>
              <a:effectLst/>
            </c:spPr>
            <c:trendlineType val="linear"/>
            <c:dispRSqr val="0"/>
            <c:dispEq val="0"/>
          </c:trendline>
          <c:xVal>
            <c:numRef>
              <c:f>特徴!$C$2:$C$45</c:f>
              <c:numCache>
                <c:formatCode>General</c:formatCode>
                <c:ptCount val="44"/>
                <c:pt idx="0">
                  <c:v>1</c:v>
                </c:pt>
                <c:pt idx="1">
                  <c:v>2</c:v>
                </c:pt>
                <c:pt idx="2">
                  <c:v>2</c:v>
                </c:pt>
                <c:pt idx="3">
                  <c:v>2</c:v>
                </c:pt>
                <c:pt idx="4">
                  <c:v>2</c:v>
                </c:pt>
                <c:pt idx="5">
                  <c:v>3</c:v>
                </c:pt>
                <c:pt idx="6">
                  <c:v>3</c:v>
                </c:pt>
                <c:pt idx="7">
                  <c:v>3</c:v>
                </c:pt>
                <c:pt idx="8">
                  <c:v>3</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numCache>
            </c:numRef>
          </c:xVal>
          <c:yVal>
            <c:numRef>
              <c:f>特徴!$H$2:$H$45</c:f>
              <c:numCache>
                <c:formatCode>General</c:formatCode>
                <c:ptCount val="44"/>
                <c:pt idx="0">
                  <c:v>5</c:v>
                </c:pt>
                <c:pt idx="1">
                  <c:v>10</c:v>
                </c:pt>
                <c:pt idx="2">
                  <c:v>7</c:v>
                </c:pt>
                <c:pt idx="3">
                  <c:v>8</c:v>
                </c:pt>
                <c:pt idx="4">
                  <c:v>10</c:v>
                </c:pt>
                <c:pt idx="5">
                  <c:v>7</c:v>
                </c:pt>
                <c:pt idx="6">
                  <c:v>7</c:v>
                </c:pt>
                <c:pt idx="7">
                  <c:v>3</c:v>
                </c:pt>
                <c:pt idx="8">
                  <c:v>5</c:v>
                </c:pt>
                <c:pt idx="9">
                  <c:v>10</c:v>
                </c:pt>
                <c:pt idx="10">
                  <c:v>10</c:v>
                </c:pt>
                <c:pt idx="11">
                  <c:v>8</c:v>
                </c:pt>
                <c:pt idx="12">
                  <c:v>9</c:v>
                </c:pt>
                <c:pt idx="13">
                  <c:v>9</c:v>
                </c:pt>
                <c:pt idx="14">
                  <c:v>6</c:v>
                </c:pt>
                <c:pt idx="15">
                  <c:v>7</c:v>
                </c:pt>
                <c:pt idx="16">
                  <c:v>9</c:v>
                </c:pt>
                <c:pt idx="17">
                  <c:v>8</c:v>
                </c:pt>
                <c:pt idx="18">
                  <c:v>7</c:v>
                </c:pt>
                <c:pt idx="19">
                  <c:v>8</c:v>
                </c:pt>
                <c:pt idx="20">
                  <c:v>6</c:v>
                </c:pt>
                <c:pt idx="21">
                  <c:v>10</c:v>
                </c:pt>
                <c:pt idx="22">
                  <c:v>9</c:v>
                </c:pt>
                <c:pt idx="23">
                  <c:v>9</c:v>
                </c:pt>
                <c:pt idx="24">
                  <c:v>6</c:v>
                </c:pt>
                <c:pt idx="25">
                  <c:v>6</c:v>
                </c:pt>
                <c:pt idx="26">
                  <c:v>10</c:v>
                </c:pt>
                <c:pt idx="27">
                  <c:v>8</c:v>
                </c:pt>
                <c:pt idx="28">
                  <c:v>10</c:v>
                </c:pt>
                <c:pt idx="29">
                  <c:v>10</c:v>
                </c:pt>
                <c:pt idx="30">
                  <c:v>10</c:v>
                </c:pt>
                <c:pt idx="31">
                  <c:v>10</c:v>
                </c:pt>
                <c:pt idx="32">
                  <c:v>8</c:v>
                </c:pt>
                <c:pt idx="33">
                  <c:v>10</c:v>
                </c:pt>
                <c:pt idx="34">
                  <c:v>5</c:v>
                </c:pt>
                <c:pt idx="35">
                  <c:v>6</c:v>
                </c:pt>
                <c:pt idx="36">
                  <c:v>6</c:v>
                </c:pt>
                <c:pt idx="37">
                  <c:v>10</c:v>
                </c:pt>
                <c:pt idx="38">
                  <c:v>9</c:v>
                </c:pt>
                <c:pt idx="39">
                  <c:v>6</c:v>
                </c:pt>
                <c:pt idx="40">
                  <c:v>10</c:v>
                </c:pt>
                <c:pt idx="41">
                  <c:v>10</c:v>
                </c:pt>
                <c:pt idx="42">
                  <c:v>10</c:v>
                </c:pt>
                <c:pt idx="43">
                  <c:v>10</c:v>
                </c:pt>
              </c:numCache>
            </c:numRef>
          </c:yVal>
          <c:smooth val="0"/>
          <c:extLst>
            <c:ext xmlns:c16="http://schemas.microsoft.com/office/drawing/2014/chart" uri="{C3380CC4-5D6E-409C-BE32-E72D297353CC}">
              <c16:uniqueId val="{00000001-4F7C-0741-A806-716A8D131FF3}"/>
            </c:ext>
          </c:extLst>
        </c:ser>
        <c:ser>
          <c:idx val="2"/>
          <c:order val="2"/>
          <c:tx>
            <c:strRef>
              <c:f>特徴!$I$1</c:f>
              <c:strCache>
                <c:ptCount val="1"/>
                <c:pt idx="0">
                  <c:v>音</c:v>
                </c:pt>
              </c:strCache>
            </c:strRef>
          </c:tx>
          <c:spPr>
            <a:ln w="25400" cap="rnd">
              <a:noFill/>
              <a:round/>
            </a:ln>
            <a:effectLst/>
          </c:spPr>
          <c:marker>
            <c:symbol val="triangle"/>
            <c:size val="6"/>
            <c:spPr>
              <a:solidFill>
                <a:schemeClr val="accent3"/>
              </a:solidFill>
              <a:ln w="9525">
                <a:solidFill>
                  <a:schemeClr val="accent3"/>
                </a:solidFill>
                <a:round/>
              </a:ln>
              <a:effectLst/>
            </c:spPr>
          </c:marker>
          <c:trendline>
            <c:spPr>
              <a:ln w="9525" cap="rnd">
                <a:solidFill>
                  <a:schemeClr val="accent3"/>
                </a:solidFill>
              </a:ln>
              <a:effectLst/>
            </c:spPr>
            <c:trendlineType val="linear"/>
            <c:dispRSqr val="0"/>
            <c:dispEq val="0"/>
          </c:trendline>
          <c:xVal>
            <c:numRef>
              <c:f>特徴!$C$2:$C$45</c:f>
              <c:numCache>
                <c:formatCode>General</c:formatCode>
                <c:ptCount val="44"/>
                <c:pt idx="0">
                  <c:v>1</c:v>
                </c:pt>
                <c:pt idx="1">
                  <c:v>2</c:v>
                </c:pt>
                <c:pt idx="2">
                  <c:v>2</c:v>
                </c:pt>
                <c:pt idx="3">
                  <c:v>2</c:v>
                </c:pt>
                <c:pt idx="4">
                  <c:v>2</c:v>
                </c:pt>
                <c:pt idx="5">
                  <c:v>3</c:v>
                </c:pt>
                <c:pt idx="6">
                  <c:v>3</c:v>
                </c:pt>
                <c:pt idx="7">
                  <c:v>3</c:v>
                </c:pt>
                <c:pt idx="8">
                  <c:v>3</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numCache>
            </c:numRef>
          </c:xVal>
          <c:yVal>
            <c:numRef>
              <c:f>特徴!$I$2:$I$45</c:f>
              <c:numCache>
                <c:formatCode>General</c:formatCode>
                <c:ptCount val="44"/>
                <c:pt idx="0">
                  <c:v>2</c:v>
                </c:pt>
                <c:pt idx="1">
                  <c:v>8</c:v>
                </c:pt>
                <c:pt idx="2">
                  <c:v>8</c:v>
                </c:pt>
                <c:pt idx="3">
                  <c:v>7</c:v>
                </c:pt>
                <c:pt idx="4">
                  <c:v>10</c:v>
                </c:pt>
                <c:pt idx="5">
                  <c:v>2</c:v>
                </c:pt>
                <c:pt idx="6">
                  <c:v>6</c:v>
                </c:pt>
                <c:pt idx="7">
                  <c:v>1</c:v>
                </c:pt>
                <c:pt idx="8">
                  <c:v>9</c:v>
                </c:pt>
                <c:pt idx="9">
                  <c:v>7</c:v>
                </c:pt>
                <c:pt idx="10">
                  <c:v>10</c:v>
                </c:pt>
                <c:pt idx="11">
                  <c:v>5</c:v>
                </c:pt>
                <c:pt idx="12">
                  <c:v>5</c:v>
                </c:pt>
                <c:pt idx="13">
                  <c:v>8</c:v>
                </c:pt>
                <c:pt idx="14">
                  <c:v>7</c:v>
                </c:pt>
                <c:pt idx="15">
                  <c:v>7</c:v>
                </c:pt>
                <c:pt idx="16">
                  <c:v>6</c:v>
                </c:pt>
                <c:pt idx="17">
                  <c:v>3</c:v>
                </c:pt>
                <c:pt idx="18">
                  <c:v>5</c:v>
                </c:pt>
                <c:pt idx="19">
                  <c:v>6</c:v>
                </c:pt>
                <c:pt idx="20">
                  <c:v>3</c:v>
                </c:pt>
                <c:pt idx="21">
                  <c:v>7</c:v>
                </c:pt>
                <c:pt idx="22">
                  <c:v>3</c:v>
                </c:pt>
                <c:pt idx="23">
                  <c:v>2</c:v>
                </c:pt>
                <c:pt idx="24">
                  <c:v>5</c:v>
                </c:pt>
                <c:pt idx="25">
                  <c:v>0</c:v>
                </c:pt>
                <c:pt idx="26">
                  <c:v>8</c:v>
                </c:pt>
                <c:pt idx="27">
                  <c:v>3</c:v>
                </c:pt>
                <c:pt idx="28">
                  <c:v>10</c:v>
                </c:pt>
                <c:pt idx="29">
                  <c:v>8</c:v>
                </c:pt>
                <c:pt idx="30">
                  <c:v>8</c:v>
                </c:pt>
                <c:pt idx="31">
                  <c:v>8</c:v>
                </c:pt>
                <c:pt idx="32">
                  <c:v>6</c:v>
                </c:pt>
                <c:pt idx="33">
                  <c:v>6</c:v>
                </c:pt>
                <c:pt idx="34">
                  <c:v>4</c:v>
                </c:pt>
                <c:pt idx="35">
                  <c:v>0</c:v>
                </c:pt>
                <c:pt idx="36">
                  <c:v>6</c:v>
                </c:pt>
                <c:pt idx="37">
                  <c:v>7</c:v>
                </c:pt>
                <c:pt idx="38">
                  <c:v>5</c:v>
                </c:pt>
                <c:pt idx="39">
                  <c:v>4</c:v>
                </c:pt>
                <c:pt idx="40">
                  <c:v>8</c:v>
                </c:pt>
                <c:pt idx="41">
                  <c:v>5</c:v>
                </c:pt>
                <c:pt idx="42">
                  <c:v>4</c:v>
                </c:pt>
                <c:pt idx="43">
                  <c:v>8</c:v>
                </c:pt>
              </c:numCache>
            </c:numRef>
          </c:yVal>
          <c:smooth val="0"/>
          <c:extLst>
            <c:ext xmlns:c16="http://schemas.microsoft.com/office/drawing/2014/chart" uri="{C3380CC4-5D6E-409C-BE32-E72D297353CC}">
              <c16:uniqueId val="{00000002-4F7C-0741-A806-716A8D131FF3}"/>
            </c:ext>
          </c:extLst>
        </c:ser>
        <c:ser>
          <c:idx val="3"/>
          <c:order val="3"/>
          <c:tx>
            <c:strRef>
              <c:f>特徴!$J$1</c:f>
              <c:strCache>
                <c:ptCount val="1"/>
                <c:pt idx="0">
                  <c:v>感触</c:v>
                </c:pt>
              </c:strCache>
            </c:strRef>
          </c:tx>
          <c:spPr>
            <a:ln w="25400" cap="rnd">
              <a:noFill/>
              <a:round/>
            </a:ln>
            <a:effectLst/>
          </c:spPr>
          <c:marker>
            <c:symbol val="x"/>
            <c:size val="6"/>
            <c:spPr>
              <a:noFill/>
              <a:ln w="9525">
                <a:solidFill>
                  <a:schemeClr val="accent4"/>
                </a:solidFill>
                <a:round/>
              </a:ln>
              <a:effectLst/>
            </c:spPr>
          </c:marker>
          <c:trendline>
            <c:spPr>
              <a:ln w="9525" cap="rnd">
                <a:solidFill>
                  <a:schemeClr val="accent4"/>
                </a:solidFill>
              </a:ln>
              <a:effectLst/>
            </c:spPr>
            <c:trendlineType val="linear"/>
            <c:dispRSqr val="0"/>
            <c:dispEq val="0"/>
          </c:trendline>
          <c:xVal>
            <c:numRef>
              <c:f>特徴!$C$2:$C$45</c:f>
              <c:numCache>
                <c:formatCode>General</c:formatCode>
                <c:ptCount val="44"/>
                <c:pt idx="0">
                  <c:v>1</c:v>
                </c:pt>
                <c:pt idx="1">
                  <c:v>2</c:v>
                </c:pt>
                <c:pt idx="2">
                  <c:v>2</c:v>
                </c:pt>
                <c:pt idx="3">
                  <c:v>2</c:v>
                </c:pt>
                <c:pt idx="4">
                  <c:v>2</c:v>
                </c:pt>
                <c:pt idx="5">
                  <c:v>3</c:v>
                </c:pt>
                <c:pt idx="6">
                  <c:v>3</c:v>
                </c:pt>
                <c:pt idx="7">
                  <c:v>3</c:v>
                </c:pt>
                <c:pt idx="8">
                  <c:v>3</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numCache>
            </c:numRef>
          </c:xVal>
          <c:yVal>
            <c:numRef>
              <c:f>特徴!$J$2:$J$45</c:f>
              <c:numCache>
                <c:formatCode>General</c:formatCode>
                <c:ptCount val="44"/>
                <c:pt idx="0">
                  <c:v>3</c:v>
                </c:pt>
                <c:pt idx="1">
                  <c:v>6</c:v>
                </c:pt>
                <c:pt idx="2">
                  <c:v>8</c:v>
                </c:pt>
                <c:pt idx="3">
                  <c:v>4</c:v>
                </c:pt>
                <c:pt idx="4">
                  <c:v>10</c:v>
                </c:pt>
                <c:pt idx="5">
                  <c:v>8</c:v>
                </c:pt>
                <c:pt idx="6">
                  <c:v>8</c:v>
                </c:pt>
                <c:pt idx="7">
                  <c:v>10</c:v>
                </c:pt>
                <c:pt idx="8">
                  <c:v>8</c:v>
                </c:pt>
                <c:pt idx="9">
                  <c:v>10</c:v>
                </c:pt>
                <c:pt idx="10">
                  <c:v>7</c:v>
                </c:pt>
                <c:pt idx="11">
                  <c:v>9</c:v>
                </c:pt>
                <c:pt idx="12">
                  <c:v>10</c:v>
                </c:pt>
                <c:pt idx="13">
                  <c:v>7</c:v>
                </c:pt>
                <c:pt idx="14">
                  <c:v>8</c:v>
                </c:pt>
                <c:pt idx="15">
                  <c:v>6</c:v>
                </c:pt>
                <c:pt idx="16">
                  <c:v>7</c:v>
                </c:pt>
                <c:pt idx="17">
                  <c:v>7</c:v>
                </c:pt>
                <c:pt idx="18">
                  <c:v>6</c:v>
                </c:pt>
                <c:pt idx="19">
                  <c:v>7</c:v>
                </c:pt>
                <c:pt idx="20">
                  <c:v>8</c:v>
                </c:pt>
                <c:pt idx="21">
                  <c:v>6</c:v>
                </c:pt>
                <c:pt idx="22">
                  <c:v>8</c:v>
                </c:pt>
                <c:pt idx="23">
                  <c:v>9</c:v>
                </c:pt>
                <c:pt idx="24">
                  <c:v>9</c:v>
                </c:pt>
                <c:pt idx="25">
                  <c:v>8</c:v>
                </c:pt>
                <c:pt idx="26">
                  <c:v>7</c:v>
                </c:pt>
                <c:pt idx="27">
                  <c:v>3</c:v>
                </c:pt>
                <c:pt idx="28">
                  <c:v>10</c:v>
                </c:pt>
                <c:pt idx="29">
                  <c:v>5</c:v>
                </c:pt>
                <c:pt idx="30">
                  <c:v>9</c:v>
                </c:pt>
                <c:pt idx="31">
                  <c:v>9</c:v>
                </c:pt>
                <c:pt idx="32">
                  <c:v>9</c:v>
                </c:pt>
                <c:pt idx="33">
                  <c:v>8</c:v>
                </c:pt>
                <c:pt idx="34">
                  <c:v>7</c:v>
                </c:pt>
                <c:pt idx="35">
                  <c:v>6</c:v>
                </c:pt>
                <c:pt idx="36">
                  <c:v>9</c:v>
                </c:pt>
                <c:pt idx="37">
                  <c:v>9</c:v>
                </c:pt>
                <c:pt idx="38">
                  <c:v>9</c:v>
                </c:pt>
                <c:pt idx="39">
                  <c:v>10</c:v>
                </c:pt>
                <c:pt idx="40">
                  <c:v>10</c:v>
                </c:pt>
                <c:pt idx="41">
                  <c:v>10</c:v>
                </c:pt>
                <c:pt idx="42">
                  <c:v>10</c:v>
                </c:pt>
                <c:pt idx="43">
                  <c:v>8</c:v>
                </c:pt>
              </c:numCache>
            </c:numRef>
          </c:yVal>
          <c:smooth val="0"/>
          <c:extLst>
            <c:ext xmlns:c16="http://schemas.microsoft.com/office/drawing/2014/chart" uri="{C3380CC4-5D6E-409C-BE32-E72D297353CC}">
              <c16:uniqueId val="{00000003-4F7C-0741-A806-716A8D131FF3}"/>
            </c:ext>
          </c:extLst>
        </c:ser>
        <c:ser>
          <c:idx val="4"/>
          <c:order val="4"/>
          <c:tx>
            <c:strRef>
              <c:f>特徴!$K$1</c:f>
              <c:strCache>
                <c:ptCount val="1"/>
                <c:pt idx="0">
                  <c:v>色</c:v>
                </c:pt>
              </c:strCache>
            </c:strRef>
          </c:tx>
          <c:spPr>
            <a:ln w="25400" cap="rnd">
              <a:noFill/>
              <a:round/>
            </a:ln>
            <a:effectLst/>
          </c:spPr>
          <c:marker>
            <c:symbol val="star"/>
            <c:size val="6"/>
            <c:spPr>
              <a:noFill/>
              <a:ln w="9525">
                <a:solidFill>
                  <a:schemeClr val="accent5"/>
                </a:solidFill>
                <a:round/>
              </a:ln>
              <a:effectLst/>
            </c:spPr>
          </c:marker>
          <c:trendline>
            <c:spPr>
              <a:ln w="9525" cap="rnd">
                <a:solidFill>
                  <a:schemeClr val="accent5"/>
                </a:solidFill>
              </a:ln>
              <a:effectLst/>
            </c:spPr>
            <c:trendlineType val="linear"/>
            <c:dispRSqr val="0"/>
            <c:dispEq val="0"/>
          </c:trendline>
          <c:xVal>
            <c:numRef>
              <c:f>特徴!$C$2:$C$45</c:f>
              <c:numCache>
                <c:formatCode>General</c:formatCode>
                <c:ptCount val="44"/>
                <c:pt idx="0">
                  <c:v>1</c:v>
                </c:pt>
                <c:pt idx="1">
                  <c:v>2</c:v>
                </c:pt>
                <c:pt idx="2">
                  <c:v>2</c:v>
                </c:pt>
                <c:pt idx="3">
                  <c:v>2</c:v>
                </c:pt>
                <c:pt idx="4">
                  <c:v>2</c:v>
                </c:pt>
                <c:pt idx="5">
                  <c:v>3</c:v>
                </c:pt>
                <c:pt idx="6">
                  <c:v>3</c:v>
                </c:pt>
                <c:pt idx="7">
                  <c:v>3</c:v>
                </c:pt>
                <c:pt idx="8">
                  <c:v>3</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numCache>
            </c:numRef>
          </c:xVal>
          <c:yVal>
            <c:numRef>
              <c:f>特徴!$K$2:$K$45</c:f>
              <c:numCache>
                <c:formatCode>General</c:formatCode>
                <c:ptCount val="44"/>
                <c:pt idx="0">
                  <c:v>8</c:v>
                </c:pt>
                <c:pt idx="1">
                  <c:v>6</c:v>
                </c:pt>
                <c:pt idx="2">
                  <c:v>6</c:v>
                </c:pt>
                <c:pt idx="3">
                  <c:v>0</c:v>
                </c:pt>
                <c:pt idx="4">
                  <c:v>0</c:v>
                </c:pt>
                <c:pt idx="5">
                  <c:v>6</c:v>
                </c:pt>
                <c:pt idx="6">
                  <c:v>9</c:v>
                </c:pt>
                <c:pt idx="7">
                  <c:v>3</c:v>
                </c:pt>
                <c:pt idx="8">
                  <c:v>5</c:v>
                </c:pt>
                <c:pt idx="9">
                  <c:v>10</c:v>
                </c:pt>
                <c:pt idx="10">
                  <c:v>5</c:v>
                </c:pt>
                <c:pt idx="11">
                  <c:v>6</c:v>
                </c:pt>
                <c:pt idx="12">
                  <c:v>5</c:v>
                </c:pt>
                <c:pt idx="13">
                  <c:v>6</c:v>
                </c:pt>
                <c:pt idx="14">
                  <c:v>6</c:v>
                </c:pt>
                <c:pt idx="15">
                  <c:v>5</c:v>
                </c:pt>
                <c:pt idx="16">
                  <c:v>3</c:v>
                </c:pt>
                <c:pt idx="17">
                  <c:v>4</c:v>
                </c:pt>
                <c:pt idx="18">
                  <c:v>6</c:v>
                </c:pt>
                <c:pt idx="19">
                  <c:v>6</c:v>
                </c:pt>
                <c:pt idx="20">
                  <c:v>4</c:v>
                </c:pt>
                <c:pt idx="21">
                  <c:v>4</c:v>
                </c:pt>
                <c:pt idx="22">
                  <c:v>0</c:v>
                </c:pt>
                <c:pt idx="23">
                  <c:v>3</c:v>
                </c:pt>
                <c:pt idx="24">
                  <c:v>5</c:v>
                </c:pt>
                <c:pt idx="25">
                  <c:v>3</c:v>
                </c:pt>
                <c:pt idx="26">
                  <c:v>3</c:v>
                </c:pt>
                <c:pt idx="27">
                  <c:v>5</c:v>
                </c:pt>
                <c:pt idx="28">
                  <c:v>10</c:v>
                </c:pt>
                <c:pt idx="29">
                  <c:v>8</c:v>
                </c:pt>
                <c:pt idx="30">
                  <c:v>4</c:v>
                </c:pt>
                <c:pt idx="31">
                  <c:v>9</c:v>
                </c:pt>
                <c:pt idx="32">
                  <c:v>8</c:v>
                </c:pt>
                <c:pt idx="33">
                  <c:v>6</c:v>
                </c:pt>
                <c:pt idx="34">
                  <c:v>5</c:v>
                </c:pt>
                <c:pt idx="35">
                  <c:v>0</c:v>
                </c:pt>
                <c:pt idx="36">
                  <c:v>6</c:v>
                </c:pt>
                <c:pt idx="37">
                  <c:v>9</c:v>
                </c:pt>
                <c:pt idx="38">
                  <c:v>5</c:v>
                </c:pt>
                <c:pt idx="39">
                  <c:v>6</c:v>
                </c:pt>
                <c:pt idx="40">
                  <c:v>8</c:v>
                </c:pt>
                <c:pt idx="41">
                  <c:v>10</c:v>
                </c:pt>
                <c:pt idx="42">
                  <c:v>8</c:v>
                </c:pt>
                <c:pt idx="43">
                  <c:v>2</c:v>
                </c:pt>
              </c:numCache>
            </c:numRef>
          </c:yVal>
          <c:smooth val="0"/>
          <c:extLst>
            <c:ext xmlns:c16="http://schemas.microsoft.com/office/drawing/2014/chart" uri="{C3380CC4-5D6E-409C-BE32-E72D297353CC}">
              <c16:uniqueId val="{00000004-4F7C-0741-A806-716A8D131FF3}"/>
            </c:ext>
          </c:extLst>
        </c:ser>
        <c:ser>
          <c:idx val="5"/>
          <c:order val="5"/>
          <c:tx>
            <c:strRef>
              <c:f>特徴!$L$1</c:f>
              <c:strCache>
                <c:ptCount val="1"/>
                <c:pt idx="0">
                  <c:v>インタラクション</c:v>
                </c:pt>
              </c:strCache>
            </c:strRef>
          </c:tx>
          <c:spPr>
            <a:ln w="25400" cap="rnd">
              <a:noFill/>
              <a:round/>
            </a:ln>
            <a:effectLst/>
          </c:spPr>
          <c:marker>
            <c:symbol val="circle"/>
            <c:size val="6"/>
            <c:spPr>
              <a:solidFill>
                <a:schemeClr val="accent6"/>
              </a:solidFill>
              <a:ln w="9525">
                <a:solidFill>
                  <a:schemeClr val="accent6"/>
                </a:solidFill>
                <a:round/>
              </a:ln>
              <a:effectLst/>
            </c:spPr>
          </c:marker>
          <c:trendline>
            <c:spPr>
              <a:ln w="9525" cap="rnd">
                <a:solidFill>
                  <a:schemeClr val="accent6"/>
                </a:solidFill>
              </a:ln>
              <a:effectLst/>
            </c:spPr>
            <c:trendlineType val="linear"/>
            <c:dispRSqr val="0"/>
            <c:dispEq val="0"/>
          </c:trendline>
          <c:xVal>
            <c:numRef>
              <c:f>特徴!$C$2:$C$45</c:f>
              <c:numCache>
                <c:formatCode>General</c:formatCode>
                <c:ptCount val="44"/>
                <c:pt idx="0">
                  <c:v>1</c:v>
                </c:pt>
                <c:pt idx="1">
                  <c:v>2</c:v>
                </c:pt>
                <c:pt idx="2">
                  <c:v>2</c:v>
                </c:pt>
                <c:pt idx="3">
                  <c:v>2</c:v>
                </c:pt>
                <c:pt idx="4">
                  <c:v>2</c:v>
                </c:pt>
                <c:pt idx="5">
                  <c:v>3</c:v>
                </c:pt>
                <c:pt idx="6">
                  <c:v>3</c:v>
                </c:pt>
                <c:pt idx="7">
                  <c:v>3</c:v>
                </c:pt>
                <c:pt idx="8">
                  <c:v>3</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numCache>
            </c:numRef>
          </c:xVal>
          <c:yVal>
            <c:numRef>
              <c:f>特徴!$L$2:$L$45</c:f>
              <c:numCache>
                <c:formatCode>General</c:formatCode>
                <c:ptCount val="44"/>
                <c:pt idx="0">
                  <c:v>9</c:v>
                </c:pt>
                <c:pt idx="1">
                  <c:v>4</c:v>
                </c:pt>
                <c:pt idx="2">
                  <c:v>6</c:v>
                </c:pt>
                <c:pt idx="3">
                  <c:v>7</c:v>
                </c:pt>
                <c:pt idx="4">
                  <c:v>2</c:v>
                </c:pt>
                <c:pt idx="5">
                  <c:v>4</c:v>
                </c:pt>
                <c:pt idx="6">
                  <c:v>3</c:v>
                </c:pt>
                <c:pt idx="7">
                  <c:v>3</c:v>
                </c:pt>
                <c:pt idx="8">
                  <c:v>10</c:v>
                </c:pt>
                <c:pt idx="9">
                  <c:v>7</c:v>
                </c:pt>
                <c:pt idx="10">
                  <c:v>7</c:v>
                </c:pt>
                <c:pt idx="11">
                  <c:v>6</c:v>
                </c:pt>
                <c:pt idx="12">
                  <c:v>6</c:v>
                </c:pt>
                <c:pt idx="13">
                  <c:v>9</c:v>
                </c:pt>
                <c:pt idx="14">
                  <c:v>7</c:v>
                </c:pt>
                <c:pt idx="15">
                  <c:v>6</c:v>
                </c:pt>
                <c:pt idx="16">
                  <c:v>4</c:v>
                </c:pt>
                <c:pt idx="17">
                  <c:v>9</c:v>
                </c:pt>
                <c:pt idx="18">
                  <c:v>8</c:v>
                </c:pt>
                <c:pt idx="19">
                  <c:v>8</c:v>
                </c:pt>
                <c:pt idx="20">
                  <c:v>7</c:v>
                </c:pt>
                <c:pt idx="21">
                  <c:v>8</c:v>
                </c:pt>
                <c:pt idx="22">
                  <c:v>5</c:v>
                </c:pt>
                <c:pt idx="23">
                  <c:v>5</c:v>
                </c:pt>
                <c:pt idx="24">
                  <c:v>8</c:v>
                </c:pt>
                <c:pt idx="25">
                  <c:v>3</c:v>
                </c:pt>
                <c:pt idx="26">
                  <c:v>8</c:v>
                </c:pt>
                <c:pt idx="27">
                  <c:v>8</c:v>
                </c:pt>
                <c:pt idx="28">
                  <c:v>10</c:v>
                </c:pt>
                <c:pt idx="29">
                  <c:v>10</c:v>
                </c:pt>
                <c:pt idx="30">
                  <c:v>8</c:v>
                </c:pt>
                <c:pt idx="31">
                  <c:v>10</c:v>
                </c:pt>
                <c:pt idx="32">
                  <c:v>10</c:v>
                </c:pt>
                <c:pt idx="33">
                  <c:v>6</c:v>
                </c:pt>
                <c:pt idx="34">
                  <c:v>8</c:v>
                </c:pt>
                <c:pt idx="35">
                  <c:v>3</c:v>
                </c:pt>
                <c:pt idx="36">
                  <c:v>8</c:v>
                </c:pt>
                <c:pt idx="37">
                  <c:v>8</c:v>
                </c:pt>
                <c:pt idx="38">
                  <c:v>8</c:v>
                </c:pt>
                <c:pt idx="39">
                  <c:v>8</c:v>
                </c:pt>
                <c:pt idx="40">
                  <c:v>10</c:v>
                </c:pt>
                <c:pt idx="41">
                  <c:v>10</c:v>
                </c:pt>
                <c:pt idx="42">
                  <c:v>6</c:v>
                </c:pt>
                <c:pt idx="43">
                  <c:v>2</c:v>
                </c:pt>
              </c:numCache>
            </c:numRef>
          </c:yVal>
          <c:smooth val="0"/>
          <c:extLst>
            <c:ext xmlns:c16="http://schemas.microsoft.com/office/drawing/2014/chart" uri="{C3380CC4-5D6E-409C-BE32-E72D297353CC}">
              <c16:uniqueId val="{00000005-4F7C-0741-A806-716A8D131FF3}"/>
            </c:ext>
          </c:extLst>
        </c:ser>
        <c:dLbls>
          <c:dLblPos val="r"/>
          <c:showLegendKey val="0"/>
          <c:showVal val="0"/>
          <c:showCatName val="0"/>
          <c:showSerName val="0"/>
          <c:showPercent val="0"/>
          <c:showBubbleSize val="0"/>
        </c:dLbls>
        <c:axId val="1370444800"/>
        <c:axId val="1369476208"/>
      </c:scatterChart>
      <c:valAx>
        <c:axId val="1370444800"/>
        <c:scaling>
          <c:orientation val="minMax"/>
        </c:scaling>
        <c:delete val="0"/>
        <c:axPos val="b"/>
        <c:majorGridlines>
          <c:spPr>
            <a:ln w="9525" cap="flat" cmpd="sng" algn="ctr">
              <a:solidFill>
                <a:schemeClr val="tx1">
                  <a:lumMod val="15000"/>
                  <a:lumOff val="85000"/>
                </a:schemeClr>
              </a:solidFill>
              <a:round/>
            </a:ln>
            <a:effectLst/>
          </c:spPr>
        </c:majorGridlines>
        <c:minorGridlines>
          <c:spPr>
            <a:ln>
              <a:solidFill>
                <a:schemeClr val="tx1">
                  <a:lumMod val="5000"/>
                  <a:lumOff val="95000"/>
                </a:schemeClr>
              </a:solidFill>
            </a:ln>
            <a:effectLst/>
          </c:spPr>
        </c:min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ja-JP" altLang="en-US"/>
                  <a:t>生物らしさ</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ja-JP"/>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ja-JP"/>
          </a:p>
        </c:txPr>
        <c:crossAx val="1369476208"/>
        <c:crosses val="autoZero"/>
        <c:crossBetween val="midCat"/>
      </c:valAx>
      <c:valAx>
        <c:axId val="13694762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a:solidFill>
                <a:schemeClr val="tx1">
                  <a:lumMod val="5000"/>
                  <a:lumOff val="95000"/>
                </a:schemeClr>
              </a:solidFill>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ja-JP" altLang="en-US"/>
                  <a:t>生物らしい要素の特典</a:t>
                </a:r>
                <a:endParaRPr lang="en-US" altLang="ja-JP"/>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ja-JP"/>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7044480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特徴!$J$1</c:f>
              <c:strCache>
                <c:ptCount val="1"/>
                <c:pt idx="0">
                  <c:v>感触</c:v>
                </c:pt>
              </c:strCache>
            </c:strRef>
          </c:tx>
          <c:spPr>
            <a:ln w="25400" cap="rnd">
              <a:noFill/>
              <a:round/>
            </a:ln>
            <a:effectLst/>
          </c:spPr>
          <c:marker>
            <c:symbol val="circle"/>
            <c:size val="8"/>
            <c:spPr>
              <a:solidFill>
                <a:schemeClr val="accent1">
                  <a:alpha val="30000"/>
                </a:schemeClr>
              </a:solidFill>
              <a:ln w="9525">
                <a:noFill/>
              </a:ln>
              <a:effectLst/>
            </c:spPr>
          </c:marker>
          <c:xVal>
            <c:numRef>
              <c:f>特徴!$C$2:$C$45</c:f>
              <c:numCache>
                <c:formatCode>General</c:formatCode>
                <c:ptCount val="44"/>
                <c:pt idx="0">
                  <c:v>1</c:v>
                </c:pt>
                <c:pt idx="1">
                  <c:v>2</c:v>
                </c:pt>
                <c:pt idx="2">
                  <c:v>2</c:v>
                </c:pt>
                <c:pt idx="3">
                  <c:v>2</c:v>
                </c:pt>
                <c:pt idx="4">
                  <c:v>2</c:v>
                </c:pt>
                <c:pt idx="5">
                  <c:v>3</c:v>
                </c:pt>
                <c:pt idx="6">
                  <c:v>3</c:v>
                </c:pt>
                <c:pt idx="7">
                  <c:v>3</c:v>
                </c:pt>
                <c:pt idx="8">
                  <c:v>3</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numCache>
            </c:numRef>
          </c:xVal>
          <c:yVal>
            <c:numRef>
              <c:f>特徴!$J$2:$J$45</c:f>
              <c:numCache>
                <c:formatCode>General</c:formatCode>
                <c:ptCount val="44"/>
                <c:pt idx="0">
                  <c:v>3</c:v>
                </c:pt>
                <c:pt idx="1">
                  <c:v>6</c:v>
                </c:pt>
                <c:pt idx="2">
                  <c:v>8</c:v>
                </c:pt>
                <c:pt idx="3">
                  <c:v>4</c:v>
                </c:pt>
                <c:pt idx="4">
                  <c:v>10</c:v>
                </c:pt>
                <c:pt idx="5">
                  <c:v>8</c:v>
                </c:pt>
                <c:pt idx="6">
                  <c:v>8</c:v>
                </c:pt>
                <c:pt idx="7">
                  <c:v>10</c:v>
                </c:pt>
                <c:pt idx="8">
                  <c:v>8</c:v>
                </c:pt>
                <c:pt idx="9">
                  <c:v>10</c:v>
                </c:pt>
                <c:pt idx="10">
                  <c:v>7</c:v>
                </c:pt>
                <c:pt idx="11">
                  <c:v>9</c:v>
                </c:pt>
                <c:pt idx="12">
                  <c:v>10</c:v>
                </c:pt>
                <c:pt idx="13">
                  <c:v>7</c:v>
                </c:pt>
                <c:pt idx="14">
                  <c:v>8</c:v>
                </c:pt>
                <c:pt idx="15">
                  <c:v>6</c:v>
                </c:pt>
                <c:pt idx="16">
                  <c:v>7</c:v>
                </c:pt>
                <c:pt idx="17">
                  <c:v>7</c:v>
                </c:pt>
                <c:pt idx="18">
                  <c:v>6</c:v>
                </c:pt>
                <c:pt idx="19">
                  <c:v>7</c:v>
                </c:pt>
                <c:pt idx="20">
                  <c:v>8</c:v>
                </c:pt>
                <c:pt idx="21">
                  <c:v>6</c:v>
                </c:pt>
                <c:pt idx="22">
                  <c:v>8</c:v>
                </c:pt>
                <c:pt idx="23">
                  <c:v>9</c:v>
                </c:pt>
                <c:pt idx="24">
                  <c:v>9</c:v>
                </c:pt>
                <c:pt idx="25">
                  <c:v>8</c:v>
                </c:pt>
                <c:pt idx="26">
                  <c:v>7</c:v>
                </c:pt>
                <c:pt idx="27">
                  <c:v>3</c:v>
                </c:pt>
                <c:pt idx="28">
                  <c:v>10</c:v>
                </c:pt>
                <c:pt idx="29">
                  <c:v>5</c:v>
                </c:pt>
                <c:pt idx="30">
                  <c:v>9</c:v>
                </c:pt>
                <c:pt idx="31">
                  <c:v>9</c:v>
                </c:pt>
                <c:pt idx="32">
                  <c:v>9</c:v>
                </c:pt>
                <c:pt idx="33">
                  <c:v>8</c:v>
                </c:pt>
                <c:pt idx="34">
                  <c:v>7</c:v>
                </c:pt>
                <c:pt idx="35">
                  <c:v>6</c:v>
                </c:pt>
                <c:pt idx="36">
                  <c:v>9</c:v>
                </c:pt>
                <c:pt idx="37">
                  <c:v>9</c:v>
                </c:pt>
                <c:pt idx="38">
                  <c:v>9</c:v>
                </c:pt>
                <c:pt idx="39">
                  <c:v>10</c:v>
                </c:pt>
                <c:pt idx="40">
                  <c:v>10</c:v>
                </c:pt>
                <c:pt idx="41">
                  <c:v>10</c:v>
                </c:pt>
                <c:pt idx="42">
                  <c:v>10</c:v>
                </c:pt>
                <c:pt idx="43">
                  <c:v>8</c:v>
                </c:pt>
              </c:numCache>
            </c:numRef>
          </c:yVal>
          <c:smooth val="0"/>
          <c:extLst>
            <c:ext xmlns:c16="http://schemas.microsoft.com/office/drawing/2014/chart" uri="{C3380CC4-5D6E-409C-BE32-E72D297353CC}">
              <c16:uniqueId val="{00000000-DC53-194F-9D52-0B708C984575}"/>
            </c:ext>
          </c:extLst>
        </c:ser>
        <c:dLbls>
          <c:showLegendKey val="0"/>
          <c:showVal val="0"/>
          <c:showCatName val="0"/>
          <c:showSerName val="0"/>
          <c:showPercent val="0"/>
          <c:showBubbleSize val="0"/>
        </c:dLbls>
        <c:axId val="1392927312"/>
        <c:axId val="1393382880"/>
      </c:scatterChart>
      <c:valAx>
        <c:axId val="1392927312"/>
        <c:scaling>
          <c:orientation val="minMax"/>
          <c:max val="5"/>
          <c:min val="1"/>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生物性の評価</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93382880"/>
        <c:crosses val="autoZero"/>
        <c:crossBetween val="midCat"/>
      </c:valAx>
      <c:valAx>
        <c:axId val="1393382880"/>
        <c:scaling>
          <c:orientation val="minMax"/>
          <c:max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「感触」が持つ生物らしさの特典</a:t>
                </a:r>
                <a:endParaRPr lang="en-US" altLang="ja-JP"/>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929273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0"/>
        </a:schemeClr>
      </a:solidFill>
      <a:round/>
    </a:ln>
    <a:effectLst/>
  </c:spPr>
  <c:txPr>
    <a:bodyPr/>
    <a:lstStyle/>
    <a:p>
      <a:pPr>
        <a:defRPr/>
      </a:pPr>
      <a:endParaRPr lang="ja-JP"/>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特徴!$K$1</c:f>
              <c:strCache>
                <c:ptCount val="1"/>
                <c:pt idx="0">
                  <c:v>色</c:v>
                </c:pt>
              </c:strCache>
            </c:strRef>
          </c:tx>
          <c:spPr>
            <a:ln w="25400" cap="rnd">
              <a:noFill/>
              <a:round/>
            </a:ln>
            <a:effectLst/>
          </c:spPr>
          <c:marker>
            <c:symbol val="circle"/>
            <c:size val="8"/>
            <c:spPr>
              <a:solidFill>
                <a:schemeClr val="accent1">
                  <a:alpha val="30000"/>
                </a:schemeClr>
              </a:solidFill>
              <a:ln w="9525">
                <a:noFill/>
              </a:ln>
              <a:effectLst/>
            </c:spPr>
          </c:marker>
          <c:xVal>
            <c:numRef>
              <c:f>特徴!$C$2:$C$45</c:f>
              <c:numCache>
                <c:formatCode>General</c:formatCode>
                <c:ptCount val="44"/>
                <c:pt idx="0">
                  <c:v>1</c:v>
                </c:pt>
                <c:pt idx="1">
                  <c:v>2</c:v>
                </c:pt>
                <c:pt idx="2">
                  <c:v>2</c:v>
                </c:pt>
                <c:pt idx="3">
                  <c:v>2</c:v>
                </c:pt>
                <c:pt idx="4">
                  <c:v>2</c:v>
                </c:pt>
                <c:pt idx="5">
                  <c:v>3</c:v>
                </c:pt>
                <c:pt idx="6">
                  <c:v>3</c:v>
                </c:pt>
                <c:pt idx="7">
                  <c:v>3</c:v>
                </c:pt>
                <c:pt idx="8">
                  <c:v>3</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numCache>
            </c:numRef>
          </c:xVal>
          <c:yVal>
            <c:numRef>
              <c:f>特徴!$K$2:$K$45</c:f>
              <c:numCache>
                <c:formatCode>General</c:formatCode>
                <c:ptCount val="44"/>
                <c:pt idx="0">
                  <c:v>8</c:v>
                </c:pt>
                <c:pt idx="1">
                  <c:v>6</c:v>
                </c:pt>
                <c:pt idx="2">
                  <c:v>6</c:v>
                </c:pt>
                <c:pt idx="3">
                  <c:v>0</c:v>
                </c:pt>
                <c:pt idx="4">
                  <c:v>0</c:v>
                </c:pt>
                <c:pt idx="5">
                  <c:v>6</c:v>
                </c:pt>
                <c:pt idx="6">
                  <c:v>9</c:v>
                </c:pt>
                <c:pt idx="7">
                  <c:v>3</c:v>
                </c:pt>
                <c:pt idx="8">
                  <c:v>5</c:v>
                </c:pt>
                <c:pt idx="9">
                  <c:v>10</c:v>
                </c:pt>
                <c:pt idx="10">
                  <c:v>5</c:v>
                </c:pt>
                <c:pt idx="11">
                  <c:v>6</c:v>
                </c:pt>
                <c:pt idx="12">
                  <c:v>5</c:v>
                </c:pt>
                <c:pt idx="13">
                  <c:v>6</c:v>
                </c:pt>
                <c:pt idx="14">
                  <c:v>6</c:v>
                </c:pt>
                <c:pt idx="15">
                  <c:v>5</c:v>
                </c:pt>
                <c:pt idx="16">
                  <c:v>3</c:v>
                </c:pt>
                <c:pt idx="17">
                  <c:v>4</c:v>
                </c:pt>
                <c:pt idx="18">
                  <c:v>6</c:v>
                </c:pt>
                <c:pt idx="19">
                  <c:v>6</c:v>
                </c:pt>
                <c:pt idx="20">
                  <c:v>4</c:v>
                </c:pt>
                <c:pt idx="21">
                  <c:v>4</c:v>
                </c:pt>
                <c:pt idx="22">
                  <c:v>0</c:v>
                </c:pt>
                <c:pt idx="23">
                  <c:v>3</c:v>
                </c:pt>
                <c:pt idx="24">
                  <c:v>5</c:v>
                </c:pt>
                <c:pt idx="25">
                  <c:v>3</c:v>
                </c:pt>
                <c:pt idx="26">
                  <c:v>3</c:v>
                </c:pt>
                <c:pt idx="27">
                  <c:v>5</c:v>
                </c:pt>
                <c:pt idx="28">
                  <c:v>10</c:v>
                </c:pt>
                <c:pt idx="29">
                  <c:v>8</c:v>
                </c:pt>
                <c:pt idx="30">
                  <c:v>4</c:v>
                </c:pt>
                <c:pt idx="31">
                  <c:v>9</c:v>
                </c:pt>
                <c:pt idx="32">
                  <c:v>8</c:v>
                </c:pt>
                <c:pt idx="33">
                  <c:v>6</c:v>
                </c:pt>
                <c:pt idx="34">
                  <c:v>5</c:v>
                </c:pt>
                <c:pt idx="35">
                  <c:v>0</c:v>
                </c:pt>
                <c:pt idx="36">
                  <c:v>6</c:v>
                </c:pt>
                <c:pt idx="37">
                  <c:v>9</c:v>
                </c:pt>
                <c:pt idx="38">
                  <c:v>5</c:v>
                </c:pt>
                <c:pt idx="39">
                  <c:v>6</c:v>
                </c:pt>
                <c:pt idx="40">
                  <c:v>8</c:v>
                </c:pt>
                <c:pt idx="41">
                  <c:v>10</c:v>
                </c:pt>
                <c:pt idx="42">
                  <c:v>8</c:v>
                </c:pt>
                <c:pt idx="43">
                  <c:v>2</c:v>
                </c:pt>
              </c:numCache>
            </c:numRef>
          </c:yVal>
          <c:smooth val="0"/>
          <c:extLst>
            <c:ext xmlns:c16="http://schemas.microsoft.com/office/drawing/2014/chart" uri="{C3380CC4-5D6E-409C-BE32-E72D297353CC}">
              <c16:uniqueId val="{00000000-237C-2846-975E-EAF3B3C6B808}"/>
            </c:ext>
          </c:extLst>
        </c:ser>
        <c:dLbls>
          <c:showLegendKey val="0"/>
          <c:showVal val="0"/>
          <c:showCatName val="0"/>
          <c:showSerName val="0"/>
          <c:showPercent val="0"/>
          <c:showBubbleSize val="0"/>
        </c:dLbls>
        <c:axId val="1392927312"/>
        <c:axId val="1393382880"/>
      </c:scatterChart>
      <c:valAx>
        <c:axId val="1392927312"/>
        <c:scaling>
          <c:orientation val="minMax"/>
          <c:max val="5"/>
          <c:min val="1"/>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生物性の評価</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93382880"/>
        <c:crosses val="autoZero"/>
        <c:crossBetween val="midCat"/>
      </c:valAx>
      <c:valAx>
        <c:axId val="1393382880"/>
        <c:scaling>
          <c:orientation val="minMax"/>
          <c:max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「色」が持つ生物らしさの特典</a:t>
                </a:r>
                <a:endParaRPr lang="en-US" altLang="ja-JP"/>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929273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0"/>
        </a:schemeClr>
      </a:solidFill>
      <a:round/>
    </a:ln>
    <a:effectLst/>
  </c:spPr>
  <c:txPr>
    <a:bodyPr/>
    <a:lstStyle/>
    <a:p>
      <a:pPr>
        <a:defRPr/>
      </a:pPr>
      <a:endParaRPr lang="ja-JP"/>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特徴!$L$1</c:f>
              <c:strCache>
                <c:ptCount val="1"/>
                <c:pt idx="0">
                  <c:v>インタラクション</c:v>
                </c:pt>
              </c:strCache>
            </c:strRef>
          </c:tx>
          <c:spPr>
            <a:ln w="25400" cap="rnd">
              <a:noFill/>
              <a:round/>
            </a:ln>
            <a:effectLst/>
          </c:spPr>
          <c:marker>
            <c:symbol val="circle"/>
            <c:size val="8"/>
            <c:spPr>
              <a:solidFill>
                <a:schemeClr val="accent1">
                  <a:alpha val="30000"/>
                </a:schemeClr>
              </a:solidFill>
              <a:ln w="9525">
                <a:noFill/>
              </a:ln>
              <a:effectLst/>
            </c:spPr>
          </c:marker>
          <c:xVal>
            <c:numRef>
              <c:f>特徴!$C$2:$C$45</c:f>
              <c:numCache>
                <c:formatCode>General</c:formatCode>
                <c:ptCount val="44"/>
                <c:pt idx="0">
                  <c:v>1</c:v>
                </c:pt>
                <c:pt idx="1">
                  <c:v>2</c:v>
                </c:pt>
                <c:pt idx="2">
                  <c:v>2</c:v>
                </c:pt>
                <c:pt idx="3">
                  <c:v>2</c:v>
                </c:pt>
                <c:pt idx="4">
                  <c:v>2</c:v>
                </c:pt>
                <c:pt idx="5">
                  <c:v>3</c:v>
                </c:pt>
                <c:pt idx="6">
                  <c:v>3</c:v>
                </c:pt>
                <c:pt idx="7">
                  <c:v>3</c:v>
                </c:pt>
                <c:pt idx="8">
                  <c:v>3</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numCache>
            </c:numRef>
          </c:xVal>
          <c:yVal>
            <c:numRef>
              <c:f>特徴!$L$2:$L$45</c:f>
              <c:numCache>
                <c:formatCode>General</c:formatCode>
                <c:ptCount val="44"/>
                <c:pt idx="0">
                  <c:v>9</c:v>
                </c:pt>
                <c:pt idx="1">
                  <c:v>4</c:v>
                </c:pt>
                <c:pt idx="2">
                  <c:v>6</c:v>
                </c:pt>
                <c:pt idx="3">
                  <c:v>7</c:v>
                </c:pt>
                <c:pt idx="4">
                  <c:v>2</c:v>
                </c:pt>
                <c:pt idx="5">
                  <c:v>4</c:v>
                </c:pt>
                <c:pt idx="6">
                  <c:v>3</c:v>
                </c:pt>
                <c:pt idx="7">
                  <c:v>3</c:v>
                </c:pt>
                <c:pt idx="8">
                  <c:v>10</c:v>
                </c:pt>
                <c:pt idx="9">
                  <c:v>7</c:v>
                </c:pt>
                <c:pt idx="10">
                  <c:v>7</c:v>
                </c:pt>
                <c:pt idx="11">
                  <c:v>6</c:v>
                </c:pt>
                <c:pt idx="12">
                  <c:v>6</c:v>
                </c:pt>
                <c:pt idx="13">
                  <c:v>9</c:v>
                </c:pt>
                <c:pt idx="14">
                  <c:v>7</c:v>
                </c:pt>
                <c:pt idx="15">
                  <c:v>6</c:v>
                </c:pt>
                <c:pt idx="16">
                  <c:v>4</c:v>
                </c:pt>
                <c:pt idx="17">
                  <c:v>9</c:v>
                </c:pt>
                <c:pt idx="18">
                  <c:v>8</c:v>
                </c:pt>
                <c:pt idx="19">
                  <c:v>8</c:v>
                </c:pt>
                <c:pt idx="20">
                  <c:v>7</c:v>
                </c:pt>
                <c:pt idx="21">
                  <c:v>8</c:v>
                </c:pt>
                <c:pt idx="22">
                  <c:v>5</c:v>
                </c:pt>
                <c:pt idx="23">
                  <c:v>5</c:v>
                </c:pt>
                <c:pt idx="24">
                  <c:v>8</c:v>
                </c:pt>
                <c:pt idx="25">
                  <c:v>3</c:v>
                </c:pt>
                <c:pt idx="26">
                  <c:v>8</c:v>
                </c:pt>
                <c:pt idx="27">
                  <c:v>8</c:v>
                </c:pt>
                <c:pt idx="28">
                  <c:v>10</c:v>
                </c:pt>
                <c:pt idx="29">
                  <c:v>10</c:v>
                </c:pt>
                <c:pt idx="30">
                  <c:v>8</c:v>
                </c:pt>
                <c:pt idx="31">
                  <c:v>10</c:v>
                </c:pt>
                <c:pt idx="32">
                  <c:v>10</c:v>
                </c:pt>
                <c:pt idx="33">
                  <c:v>6</c:v>
                </c:pt>
                <c:pt idx="34">
                  <c:v>8</c:v>
                </c:pt>
                <c:pt idx="35">
                  <c:v>3</c:v>
                </c:pt>
                <c:pt idx="36">
                  <c:v>8</c:v>
                </c:pt>
                <c:pt idx="37">
                  <c:v>8</c:v>
                </c:pt>
                <c:pt idx="38">
                  <c:v>8</c:v>
                </c:pt>
                <c:pt idx="39">
                  <c:v>8</c:v>
                </c:pt>
                <c:pt idx="40">
                  <c:v>10</c:v>
                </c:pt>
                <c:pt idx="41">
                  <c:v>10</c:v>
                </c:pt>
                <c:pt idx="42">
                  <c:v>6</c:v>
                </c:pt>
                <c:pt idx="43">
                  <c:v>2</c:v>
                </c:pt>
              </c:numCache>
            </c:numRef>
          </c:yVal>
          <c:smooth val="0"/>
          <c:extLst>
            <c:ext xmlns:c16="http://schemas.microsoft.com/office/drawing/2014/chart" uri="{C3380CC4-5D6E-409C-BE32-E72D297353CC}">
              <c16:uniqueId val="{00000000-39E8-1043-A256-6C32F35ADD72}"/>
            </c:ext>
          </c:extLst>
        </c:ser>
        <c:dLbls>
          <c:showLegendKey val="0"/>
          <c:showVal val="0"/>
          <c:showCatName val="0"/>
          <c:showSerName val="0"/>
          <c:showPercent val="0"/>
          <c:showBubbleSize val="0"/>
        </c:dLbls>
        <c:axId val="1392927312"/>
        <c:axId val="1393382880"/>
      </c:scatterChart>
      <c:valAx>
        <c:axId val="1392927312"/>
        <c:scaling>
          <c:orientation val="minMax"/>
          <c:max val="5"/>
          <c:min val="1"/>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生物性の評価</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93382880"/>
        <c:crosses val="autoZero"/>
        <c:crossBetween val="midCat"/>
      </c:valAx>
      <c:valAx>
        <c:axId val="1393382880"/>
        <c:scaling>
          <c:orientation val="minMax"/>
          <c:max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「インタラクション」が持つ</a:t>
                </a:r>
                <a:endParaRPr lang="en-US" altLang="ja-JP"/>
              </a:p>
              <a:p>
                <a:pPr>
                  <a:defRPr/>
                </a:pPr>
                <a:r>
                  <a:rPr lang="ja-JP" altLang="en-US"/>
                  <a:t>生物らしさの特典</a:t>
                </a:r>
                <a:endParaRPr lang="en-US" altLang="ja-JP"/>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929273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0"/>
        </a:schemeClr>
      </a:solidFill>
      <a:round/>
    </a:ln>
    <a:effectLst/>
  </c:spPr>
  <c:txPr>
    <a:bodyPr/>
    <a:lstStyle/>
    <a:p>
      <a:pPr>
        <a:defRPr/>
      </a:pPr>
      <a:endParaRPr lang="ja-JP"/>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親しみのある生物</a:t>
            </a:r>
            <a:endParaRPr lang="en-US" altLang="ja-JP"/>
          </a:p>
        </c:rich>
      </c:tx>
      <c:layout>
        <c:manualLayout>
          <c:xMode val="edge"/>
          <c:yMode val="edge"/>
          <c:x val="0.3527777777777778"/>
          <c:y val="8.33333029551972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spPr>
            <a:solidFill>
              <a:schemeClr val="accent1"/>
            </a:solidFill>
            <a:ln>
              <a:noFill/>
            </a:ln>
            <a:effectLst/>
          </c:spPr>
          <c:invertIfNegative val="0"/>
          <c:cat>
            <c:strRef>
              <c:f>生き物の種類!$T$3:$T$10</c:f>
              <c:strCache>
                <c:ptCount val="8"/>
                <c:pt idx="0">
                  <c:v>哺乳類</c:v>
                </c:pt>
                <c:pt idx="1">
                  <c:v>魚類</c:v>
                </c:pt>
                <c:pt idx="2">
                  <c:v>鳥類</c:v>
                </c:pt>
                <c:pt idx="3">
                  <c:v>爬虫類</c:v>
                </c:pt>
                <c:pt idx="4">
                  <c:v>昆虫類</c:v>
                </c:pt>
                <c:pt idx="5">
                  <c:v>軟体動物</c:v>
                </c:pt>
                <c:pt idx="6">
                  <c:v>両生類</c:v>
                </c:pt>
                <c:pt idx="7">
                  <c:v>植物</c:v>
                </c:pt>
              </c:strCache>
            </c:strRef>
          </c:cat>
          <c:val>
            <c:numRef>
              <c:f>生き物の種類!$U$3:$U$10</c:f>
              <c:numCache>
                <c:formatCode>General</c:formatCode>
                <c:ptCount val="8"/>
                <c:pt idx="0">
                  <c:v>21</c:v>
                </c:pt>
                <c:pt idx="1">
                  <c:v>7</c:v>
                </c:pt>
                <c:pt idx="2">
                  <c:v>6</c:v>
                </c:pt>
                <c:pt idx="3">
                  <c:v>3</c:v>
                </c:pt>
                <c:pt idx="4">
                  <c:v>3</c:v>
                </c:pt>
                <c:pt idx="5">
                  <c:v>3</c:v>
                </c:pt>
                <c:pt idx="6">
                  <c:v>3</c:v>
                </c:pt>
                <c:pt idx="7">
                  <c:v>2</c:v>
                </c:pt>
              </c:numCache>
            </c:numRef>
          </c:val>
          <c:extLst>
            <c:ext xmlns:c16="http://schemas.microsoft.com/office/drawing/2014/chart" uri="{C3380CC4-5D6E-409C-BE32-E72D297353CC}">
              <c16:uniqueId val="{00000000-0BDF-8142-A24E-67D205475172}"/>
            </c:ext>
          </c:extLst>
        </c:ser>
        <c:dLbls>
          <c:showLegendKey val="0"/>
          <c:showVal val="0"/>
          <c:showCatName val="0"/>
          <c:showSerName val="0"/>
          <c:showPercent val="0"/>
          <c:showBubbleSize val="0"/>
        </c:dLbls>
        <c:gapWidth val="219"/>
        <c:overlap val="-27"/>
        <c:axId val="1353320560"/>
        <c:axId val="1393800784"/>
      </c:barChart>
      <c:catAx>
        <c:axId val="135332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93800784"/>
        <c:crosses val="autoZero"/>
        <c:auto val="1"/>
        <c:lblAlgn val="ctr"/>
        <c:lblOffset val="100"/>
        <c:noMultiLvlLbl val="0"/>
      </c:catAx>
      <c:valAx>
        <c:axId val="139380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5332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生き物の種類!$T$12</c:f>
              <c:strCache>
                <c:ptCount val="1"/>
                <c:pt idx="0">
                  <c:v>生物に触れる頻度</c:v>
                </c:pt>
              </c:strCache>
            </c:strRef>
          </c:tx>
          <c:spPr>
            <a:solidFill>
              <a:schemeClr val="accent1"/>
            </a:solidFill>
            <a:ln>
              <a:noFill/>
            </a:ln>
            <a:effectLst/>
          </c:spPr>
          <c:invertIfNegative val="0"/>
          <c:cat>
            <c:numRef>
              <c:f>生き物の種類!$U$11:$Y$11</c:f>
              <c:numCache>
                <c:formatCode>General</c:formatCode>
                <c:ptCount val="5"/>
                <c:pt idx="0">
                  <c:v>1</c:v>
                </c:pt>
                <c:pt idx="1">
                  <c:v>2</c:v>
                </c:pt>
                <c:pt idx="2">
                  <c:v>3</c:v>
                </c:pt>
                <c:pt idx="3">
                  <c:v>4</c:v>
                </c:pt>
                <c:pt idx="4">
                  <c:v>5</c:v>
                </c:pt>
              </c:numCache>
            </c:numRef>
          </c:cat>
          <c:val>
            <c:numRef>
              <c:f>生き物の種類!$U$12:$Y$12</c:f>
              <c:numCache>
                <c:formatCode>General</c:formatCode>
                <c:ptCount val="5"/>
                <c:pt idx="0">
                  <c:v>8</c:v>
                </c:pt>
                <c:pt idx="1">
                  <c:v>12</c:v>
                </c:pt>
                <c:pt idx="2">
                  <c:v>8</c:v>
                </c:pt>
                <c:pt idx="3">
                  <c:v>4</c:v>
                </c:pt>
                <c:pt idx="4">
                  <c:v>8</c:v>
                </c:pt>
              </c:numCache>
            </c:numRef>
          </c:val>
          <c:extLst>
            <c:ext xmlns:c16="http://schemas.microsoft.com/office/drawing/2014/chart" uri="{C3380CC4-5D6E-409C-BE32-E72D297353CC}">
              <c16:uniqueId val="{00000000-CE78-6940-AD7B-6ABA7C6543A4}"/>
            </c:ext>
          </c:extLst>
        </c:ser>
        <c:dLbls>
          <c:showLegendKey val="0"/>
          <c:showVal val="0"/>
          <c:showCatName val="0"/>
          <c:showSerName val="0"/>
          <c:showPercent val="0"/>
          <c:showBubbleSize val="0"/>
        </c:dLbls>
        <c:gapWidth val="219"/>
        <c:overlap val="-27"/>
        <c:axId val="1355356800"/>
        <c:axId val="1373545856"/>
      </c:barChart>
      <c:catAx>
        <c:axId val="135535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73545856"/>
        <c:crosses val="autoZero"/>
        <c:auto val="1"/>
        <c:lblAlgn val="ctr"/>
        <c:lblOffset val="100"/>
        <c:noMultiLvlLbl val="0"/>
      </c:catAx>
      <c:valAx>
        <c:axId val="137354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5535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横：生物らしさ点数　縦：人数</a:t>
            </a:r>
            <a:endParaRPr lang="en-US" altLang="ja-JP"/>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spPr>
            <a:solidFill>
              <a:schemeClr val="accent1"/>
            </a:solidFill>
            <a:ln>
              <a:noFill/>
            </a:ln>
            <a:effectLst/>
          </c:spPr>
          <c:invertIfNegative val="0"/>
          <c:val>
            <c:numRef>
              <c:f>生き物の種類!$U$13:$Y$13</c:f>
              <c:numCache>
                <c:formatCode>General</c:formatCode>
                <c:ptCount val="5"/>
                <c:pt idx="0">
                  <c:v>0</c:v>
                </c:pt>
                <c:pt idx="1">
                  <c:v>1</c:v>
                </c:pt>
                <c:pt idx="2">
                  <c:v>1</c:v>
                </c:pt>
                <c:pt idx="3">
                  <c:v>1</c:v>
                </c:pt>
                <c:pt idx="4">
                  <c:v>5</c:v>
                </c:pt>
              </c:numCache>
            </c:numRef>
          </c:val>
          <c:extLst>
            <c:ext xmlns:c16="http://schemas.microsoft.com/office/drawing/2014/chart" uri="{C3380CC4-5D6E-409C-BE32-E72D297353CC}">
              <c16:uniqueId val="{00000000-1451-764D-AE93-517FEC562281}"/>
            </c:ext>
          </c:extLst>
        </c:ser>
        <c:ser>
          <c:idx val="1"/>
          <c:order val="1"/>
          <c:spPr>
            <a:solidFill>
              <a:schemeClr val="accent2"/>
            </a:solidFill>
            <a:ln>
              <a:noFill/>
            </a:ln>
            <a:effectLst/>
          </c:spPr>
          <c:invertIfNegative val="0"/>
          <c:val>
            <c:numRef>
              <c:f>生き物の種類!$U$14:$Y$14</c:f>
              <c:numCache>
                <c:formatCode>General</c:formatCode>
                <c:ptCount val="5"/>
                <c:pt idx="0">
                  <c:v>0</c:v>
                </c:pt>
                <c:pt idx="1">
                  <c:v>0</c:v>
                </c:pt>
                <c:pt idx="2">
                  <c:v>0</c:v>
                </c:pt>
                <c:pt idx="3">
                  <c:v>3</c:v>
                </c:pt>
                <c:pt idx="4">
                  <c:v>1</c:v>
                </c:pt>
              </c:numCache>
            </c:numRef>
          </c:val>
          <c:extLst>
            <c:ext xmlns:c16="http://schemas.microsoft.com/office/drawing/2014/chart" uri="{C3380CC4-5D6E-409C-BE32-E72D297353CC}">
              <c16:uniqueId val="{00000001-1451-764D-AE93-517FEC562281}"/>
            </c:ext>
          </c:extLst>
        </c:ser>
        <c:ser>
          <c:idx val="2"/>
          <c:order val="2"/>
          <c:spPr>
            <a:solidFill>
              <a:schemeClr val="accent3"/>
            </a:solidFill>
            <a:ln>
              <a:noFill/>
            </a:ln>
            <a:effectLst/>
          </c:spPr>
          <c:invertIfNegative val="0"/>
          <c:val>
            <c:numRef>
              <c:f>生き物の種類!$U$15:$Y$15</c:f>
              <c:numCache>
                <c:formatCode>General</c:formatCode>
                <c:ptCount val="5"/>
                <c:pt idx="0">
                  <c:v>0</c:v>
                </c:pt>
                <c:pt idx="1">
                  <c:v>1</c:v>
                </c:pt>
                <c:pt idx="2">
                  <c:v>1</c:v>
                </c:pt>
                <c:pt idx="3">
                  <c:v>3</c:v>
                </c:pt>
                <c:pt idx="4">
                  <c:v>3</c:v>
                </c:pt>
              </c:numCache>
            </c:numRef>
          </c:val>
          <c:extLst>
            <c:ext xmlns:c16="http://schemas.microsoft.com/office/drawing/2014/chart" uri="{C3380CC4-5D6E-409C-BE32-E72D297353CC}">
              <c16:uniqueId val="{00000002-1451-764D-AE93-517FEC562281}"/>
            </c:ext>
          </c:extLst>
        </c:ser>
        <c:ser>
          <c:idx val="3"/>
          <c:order val="3"/>
          <c:spPr>
            <a:solidFill>
              <a:schemeClr val="accent4"/>
            </a:solidFill>
            <a:ln>
              <a:noFill/>
            </a:ln>
            <a:effectLst/>
          </c:spPr>
          <c:invertIfNegative val="0"/>
          <c:val>
            <c:numRef>
              <c:f>生き物の種類!$U$16:$Y$16</c:f>
              <c:numCache>
                <c:formatCode>General</c:formatCode>
                <c:ptCount val="5"/>
                <c:pt idx="0">
                  <c:v>1</c:v>
                </c:pt>
                <c:pt idx="1">
                  <c:v>2</c:v>
                </c:pt>
                <c:pt idx="2">
                  <c:v>0</c:v>
                </c:pt>
                <c:pt idx="3">
                  <c:v>4</c:v>
                </c:pt>
                <c:pt idx="4">
                  <c:v>5</c:v>
                </c:pt>
              </c:numCache>
            </c:numRef>
          </c:val>
          <c:extLst>
            <c:ext xmlns:c16="http://schemas.microsoft.com/office/drawing/2014/chart" uri="{C3380CC4-5D6E-409C-BE32-E72D297353CC}">
              <c16:uniqueId val="{00000003-1451-764D-AE93-517FEC562281}"/>
            </c:ext>
          </c:extLst>
        </c:ser>
        <c:ser>
          <c:idx val="4"/>
          <c:order val="4"/>
          <c:spPr>
            <a:solidFill>
              <a:schemeClr val="accent5"/>
            </a:solidFill>
            <a:ln>
              <a:noFill/>
            </a:ln>
            <a:effectLst/>
          </c:spPr>
          <c:invertIfNegative val="0"/>
          <c:val>
            <c:numRef>
              <c:f>生き物の種類!$U$17:$Y$17</c:f>
              <c:numCache>
                <c:formatCode>General</c:formatCode>
                <c:ptCount val="5"/>
                <c:pt idx="0">
                  <c:v>0</c:v>
                </c:pt>
                <c:pt idx="1">
                  <c:v>0</c:v>
                </c:pt>
                <c:pt idx="2">
                  <c:v>2</c:v>
                </c:pt>
                <c:pt idx="3">
                  <c:v>4</c:v>
                </c:pt>
                <c:pt idx="4">
                  <c:v>2</c:v>
                </c:pt>
              </c:numCache>
            </c:numRef>
          </c:val>
          <c:extLst>
            <c:ext xmlns:c16="http://schemas.microsoft.com/office/drawing/2014/chart" uri="{C3380CC4-5D6E-409C-BE32-E72D297353CC}">
              <c16:uniqueId val="{00000004-1451-764D-AE93-517FEC562281}"/>
            </c:ext>
          </c:extLst>
        </c:ser>
        <c:dLbls>
          <c:showLegendKey val="0"/>
          <c:showVal val="0"/>
          <c:showCatName val="0"/>
          <c:showSerName val="0"/>
          <c:showPercent val="0"/>
          <c:showBubbleSize val="0"/>
        </c:dLbls>
        <c:gapWidth val="219"/>
        <c:overlap val="-27"/>
        <c:axId val="1371969888"/>
        <c:axId val="1371132848"/>
      </c:barChart>
      <c:catAx>
        <c:axId val="13719698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71132848"/>
        <c:crosses val="autoZero"/>
        <c:auto val="1"/>
        <c:lblAlgn val="ctr"/>
        <c:lblOffset val="100"/>
        <c:noMultiLvlLbl val="0"/>
      </c:catAx>
      <c:valAx>
        <c:axId val="137113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71969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生物らしさ総合平均値</a:t>
            </a:r>
            <a:endParaRPr lang="en-US" altLang="ja-JP"/>
          </a:p>
          <a:p>
            <a:pPr>
              <a:defRPr/>
            </a:pPr>
            <a:endParaRPr lang="ja-JP"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特徴!$G$1</c:f>
              <c:strCache>
                <c:ptCount val="1"/>
                <c:pt idx="0">
                  <c:v>形</c:v>
                </c:pt>
              </c:strCache>
            </c:strRef>
          </c:tx>
          <c:spPr>
            <a:ln w="19050" cap="rnd">
              <a:noFill/>
              <a:round/>
            </a:ln>
            <a:effectLst/>
          </c:spPr>
          <c:marker>
            <c:symbol val="circle"/>
            <c:size val="5"/>
            <c:spPr>
              <a:solidFill>
                <a:schemeClr val="accent1">
                  <a:alpha val="30000"/>
                </a:schemeClr>
              </a:solidFill>
              <a:ln w="9525">
                <a:solidFill>
                  <a:schemeClr val="accent1"/>
                </a:solidFill>
              </a:ln>
              <a:effectLst/>
            </c:spPr>
          </c:marker>
          <c:xVal>
            <c:numRef>
              <c:f>特徴!$F$2:$F$45</c:f>
              <c:numCache>
                <c:formatCode>General</c:formatCode>
                <c:ptCount val="44"/>
                <c:pt idx="0">
                  <c:v>2</c:v>
                </c:pt>
                <c:pt idx="1">
                  <c:v>2</c:v>
                </c:pt>
                <c:pt idx="2">
                  <c:v>2.6666666666666665</c:v>
                </c:pt>
                <c:pt idx="3">
                  <c:v>3</c:v>
                </c:pt>
                <c:pt idx="4">
                  <c:v>3.3333333333333335</c:v>
                </c:pt>
                <c:pt idx="5">
                  <c:v>3</c:v>
                </c:pt>
                <c:pt idx="6">
                  <c:v>3.3333333333333335</c:v>
                </c:pt>
                <c:pt idx="7">
                  <c:v>3.6666666666666665</c:v>
                </c:pt>
                <c:pt idx="8">
                  <c:v>4.333333333333333</c:v>
                </c:pt>
                <c:pt idx="9">
                  <c:v>3.3333333333333335</c:v>
                </c:pt>
                <c:pt idx="10">
                  <c:v>3.6666666666666665</c:v>
                </c:pt>
                <c:pt idx="11">
                  <c:v>3.6666666666666665</c:v>
                </c:pt>
                <c:pt idx="12">
                  <c:v>4</c:v>
                </c:pt>
                <c:pt idx="13">
                  <c:v>4</c:v>
                </c:pt>
                <c:pt idx="14">
                  <c:v>4</c:v>
                </c:pt>
                <c:pt idx="15">
                  <c:v>4</c:v>
                </c:pt>
                <c:pt idx="16">
                  <c:v>4</c:v>
                </c:pt>
                <c:pt idx="17">
                  <c:v>4</c:v>
                </c:pt>
                <c:pt idx="18">
                  <c:v>4</c:v>
                </c:pt>
                <c:pt idx="19">
                  <c:v>4</c:v>
                </c:pt>
                <c:pt idx="20">
                  <c:v>4.333333333333333</c:v>
                </c:pt>
                <c:pt idx="21">
                  <c:v>4.333333333333333</c:v>
                </c:pt>
                <c:pt idx="22">
                  <c:v>4.333333333333333</c:v>
                </c:pt>
                <c:pt idx="23">
                  <c:v>4.333333333333333</c:v>
                </c:pt>
                <c:pt idx="24">
                  <c:v>4.333333333333333</c:v>
                </c:pt>
                <c:pt idx="25">
                  <c:v>4.333333333333333</c:v>
                </c:pt>
                <c:pt idx="26">
                  <c:v>4.666666666666667</c:v>
                </c:pt>
                <c:pt idx="27">
                  <c:v>4.666666666666667</c:v>
                </c:pt>
                <c:pt idx="28">
                  <c:v>4</c:v>
                </c:pt>
                <c:pt idx="29">
                  <c:v>4</c:v>
                </c:pt>
                <c:pt idx="30">
                  <c:v>4</c:v>
                </c:pt>
                <c:pt idx="31">
                  <c:v>4.333333333333333</c:v>
                </c:pt>
                <c:pt idx="32">
                  <c:v>4.333333333333333</c:v>
                </c:pt>
                <c:pt idx="33">
                  <c:v>4.333333333333333</c:v>
                </c:pt>
                <c:pt idx="34">
                  <c:v>4.333333333333333</c:v>
                </c:pt>
                <c:pt idx="35">
                  <c:v>4.333333333333333</c:v>
                </c:pt>
                <c:pt idx="36">
                  <c:v>4.666666666666667</c:v>
                </c:pt>
                <c:pt idx="37">
                  <c:v>4.666666666666667</c:v>
                </c:pt>
                <c:pt idx="38">
                  <c:v>4.666666666666667</c:v>
                </c:pt>
                <c:pt idx="39">
                  <c:v>4.666666666666667</c:v>
                </c:pt>
                <c:pt idx="40">
                  <c:v>5</c:v>
                </c:pt>
                <c:pt idx="41">
                  <c:v>5</c:v>
                </c:pt>
                <c:pt idx="42">
                  <c:v>5</c:v>
                </c:pt>
                <c:pt idx="43">
                  <c:v>5</c:v>
                </c:pt>
              </c:numCache>
            </c:numRef>
          </c:xVal>
          <c:yVal>
            <c:numRef>
              <c:f>特徴!$G$2:$G$45</c:f>
              <c:numCache>
                <c:formatCode>General</c:formatCode>
                <c:ptCount val="44"/>
                <c:pt idx="0">
                  <c:v>8</c:v>
                </c:pt>
                <c:pt idx="1">
                  <c:v>10</c:v>
                </c:pt>
                <c:pt idx="2">
                  <c:v>6</c:v>
                </c:pt>
                <c:pt idx="3">
                  <c:v>8</c:v>
                </c:pt>
                <c:pt idx="4">
                  <c:v>5</c:v>
                </c:pt>
                <c:pt idx="5">
                  <c:v>6</c:v>
                </c:pt>
                <c:pt idx="6">
                  <c:v>7</c:v>
                </c:pt>
                <c:pt idx="7">
                  <c:v>9</c:v>
                </c:pt>
                <c:pt idx="8">
                  <c:v>7</c:v>
                </c:pt>
                <c:pt idx="9">
                  <c:v>9</c:v>
                </c:pt>
                <c:pt idx="10">
                  <c:v>9</c:v>
                </c:pt>
                <c:pt idx="11">
                  <c:v>7</c:v>
                </c:pt>
                <c:pt idx="12">
                  <c:v>8</c:v>
                </c:pt>
                <c:pt idx="13">
                  <c:v>9</c:v>
                </c:pt>
                <c:pt idx="14">
                  <c:v>7</c:v>
                </c:pt>
                <c:pt idx="15">
                  <c:v>9</c:v>
                </c:pt>
                <c:pt idx="16">
                  <c:v>8</c:v>
                </c:pt>
                <c:pt idx="17">
                  <c:v>8</c:v>
                </c:pt>
                <c:pt idx="18">
                  <c:v>4</c:v>
                </c:pt>
                <c:pt idx="19">
                  <c:v>7</c:v>
                </c:pt>
                <c:pt idx="20">
                  <c:v>8</c:v>
                </c:pt>
                <c:pt idx="21">
                  <c:v>9</c:v>
                </c:pt>
                <c:pt idx="22">
                  <c:v>6</c:v>
                </c:pt>
                <c:pt idx="23">
                  <c:v>7</c:v>
                </c:pt>
                <c:pt idx="24">
                  <c:v>8</c:v>
                </c:pt>
                <c:pt idx="25">
                  <c:v>10</c:v>
                </c:pt>
                <c:pt idx="26">
                  <c:v>8</c:v>
                </c:pt>
                <c:pt idx="27">
                  <c:v>9</c:v>
                </c:pt>
                <c:pt idx="28">
                  <c:v>10</c:v>
                </c:pt>
                <c:pt idx="29">
                  <c:v>8</c:v>
                </c:pt>
                <c:pt idx="30">
                  <c:v>10</c:v>
                </c:pt>
                <c:pt idx="31">
                  <c:v>10</c:v>
                </c:pt>
                <c:pt idx="32">
                  <c:v>8</c:v>
                </c:pt>
                <c:pt idx="33">
                  <c:v>8</c:v>
                </c:pt>
                <c:pt idx="34">
                  <c:v>7</c:v>
                </c:pt>
                <c:pt idx="35">
                  <c:v>7</c:v>
                </c:pt>
                <c:pt idx="36">
                  <c:v>7</c:v>
                </c:pt>
                <c:pt idx="37">
                  <c:v>8</c:v>
                </c:pt>
                <c:pt idx="38">
                  <c:v>10</c:v>
                </c:pt>
                <c:pt idx="39">
                  <c:v>9</c:v>
                </c:pt>
                <c:pt idx="40">
                  <c:v>10</c:v>
                </c:pt>
                <c:pt idx="41">
                  <c:v>10</c:v>
                </c:pt>
                <c:pt idx="42">
                  <c:v>10</c:v>
                </c:pt>
                <c:pt idx="43">
                  <c:v>10</c:v>
                </c:pt>
              </c:numCache>
            </c:numRef>
          </c:yVal>
          <c:smooth val="0"/>
          <c:extLst>
            <c:ext xmlns:c16="http://schemas.microsoft.com/office/drawing/2014/chart" uri="{C3380CC4-5D6E-409C-BE32-E72D297353CC}">
              <c16:uniqueId val="{00000000-BB91-904B-B979-CDDB6C4BB1D4}"/>
            </c:ext>
          </c:extLst>
        </c:ser>
        <c:ser>
          <c:idx val="1"/>
          <c:order val="1"/>
          <c:tx>
            <c:strRef>
              <c:f>特徴!$H$1</c:f>
              <c:strCache>
                <c:ptCount val="1"/>
                <c:pt idx="0">
                  <c:v>動き</c:v>
                </c:pt>
              </c:strCache>
            </c:strRef>
          </c:tx>
          <c:spPr>
            <a:ln w="19050" cap="rnd">
              <a:noFill/>
              <a:round/>
            </a:ln>
            <a:effectLst/>
          </c:spPr>
          <c:marker>
            <c:symbol val="circle"/>
            <c:size val="5"/>
            <c:spPr>
              <a:solidFill>
                <a:schemeClr val="accent1">
                  <a:alpha val="30000"/>
                </a:schemeClr>
              </a:solidFill>
              <a:ln w="9525">
                <a:solidFill>
                  <a:schemeClr val="accent2"/>
                </a:solidFill>
              </a:ln>
              <a:effectLst/>
            </c:spPr>
          </c:marker>
          <c:xVal>
            <c:numRef>
              <c:f>特徴!$F$2:$F$45</c:f>
              <c:numCache>
                <c:formatCode>General</c:formatCode>
                <c:ptCount val="44"/>
                <c:pt idx="0">
                  <c:v>2</c:v>
                </c:pt>
                <c:pt idx="1">
                  <c:v>2</c:v>
                </c:pt>
                <c:pt idx="2">
                  <c:v>2.6666666666666665</c:v>
                </c:pt>
                <c:pt idx="3">
                  <c:v>3</c:v>
                </c:pt>
                <c:pt idx="4">
                  <c:v>3.3333333333333335</c:v>
                </c:pt>
                <c:pt idx="5">
                  <c:v>3</c:v>
                </c:pt>
                <c:pt idx="6">
                  <c:v>3.3333333333333335</c:v>
                </c:pt>
                <c:pt idx="7">
                  <c:v>3.6666666666666665</c:v>
                </c:pt>
                <c:pt idx="8">
                  <c:v>4.333333333333333</c:v>
                </c:pt>
                <c:pt idx="9">
                  <c:v>3.3333333333333335</c:v>
                </c:pt>
                <c:pt idx="10">
                  <c:v>3.6666666666666665</c:v>
                </c:pt>
                <c:pt idx="11">
                  <c:v>3.6666666666666665</c:v>
                </c:pt>
                <c:pt idx="12">
                  <c:v>4</c:v>
                </c:pt>
                <c:pt idx="13">
                  <c:v>4</c:v>
                </c:pt>
                <c:pt idx="14">
                  <c:v>4</c:v>
                </c:pt>
                <c:pt idx="15">
                  <c:v>4</c:v>
                </c:pt>
                <c:pt idx="16">
                  <c:v>4</c:v>
                </c:pt>
                <c:pt idx="17">
                  <c:v>4</c:v>
                </c:pt>
                <c:pt idx="18">
                  <c:v>4</c:v>
                </c:pt>
                <c:pt idx="19">
                  <c:v>4</c:v>
                </c:pt>
                <c:pt idx="20">
                  <c:v>4.333333333333333</c:v>
                </c:pt>
                <c:pt idx="21">
                  <c:v>4.333333333333333</c:v>
                </c:pt>
                <c:pt idx="22">
                  <c:v>4.333333333333333</c:v>
                </c:pt>
                <c:pt idx="23">
                  <c:v>4.333333333333333</c:v>
                </c:pt>
                <c:pt idx="24">
                  <c:v>4.333333333333333</c:v>
                </c:pt>
                <c:pt idx="25">
                  <c:v>4.333333333333333</c:v>
                </c:pt>
                <c:pt idx="26">
                  <c:v>4.666666666666667</c:v>
                </c:pt>
                <c:pt idx="27">
                  <c:v>4.666666666666667</c:v>
                </c:pt>
                <c:pt idx="28">
                  <c:v>4</c:v>
                </c:pt>
                <c:pt idx="29">
                  <c:v>4</c:v>
                </c:pt>
                <c:pt idx="30">
                  <c:v>4</c:v>
                </c:pt>
                <c:pt idx="31">
                  <c:v>4.333333333333333</c:v>
                </c:pt>
                <c:pt idx="32">
                  <c:v>4.333333333333333</c:v>
                </c:pt>
                <c:pt idx="33">
                  <c:v>4.333333333333333</c:v>
                </c:pt>
                <c:pt idx="34">
                  <c:v>4.333333333333333</c:v>
                </c:pt>
                <c:pt idx="35">
                  <c:v>4.333333333333333</c:v>
                </c:pt>
                <c:pt idx="36">
                  <c:v>4.666666666666667</c:v>
                </c:pt>
                <c:pt idx="37">
                  <c:v>4.666666666666667</c:v>
                </c:pt>
                <c:pt idx="38">
                  <c:v>4.666666666666667</c:v>
                </c:pt>
                <c:pt idx="39">
                  <c:v>4.666666666666667</c:v>
                </c:pt>
                <c:pt idx="40">
                  <c:v>5</c:v>
                </c:pt>
                <c:pt idx="41">
                  <c:v>5</c:v>
                </c:pt>
                <c:pt idx="42">
                  <c:v>5</c:v>
                </c:pt>
                <c:pt idx="43">
                  <c:v>5</c:v>
                </c:pt>
              </c:numCache>
            </c:numRef>
          </c:xVal>
          <c:yVal>
            <c:numRef>
              <c:f>特徴!$H$2:$H$45</c:f>
              <c:numCache>
                <c:formatCode>General</c:formatCode>
                <c:ptCount val="44"/>
                <c:pt idx="0">
                  <c:v>5</c:v>
                </c:pt>
                <c:pt idx="1">
                  <c:v>10</c:v>
                </c:pt>
                <c:pt idx="2">
                  <c:v>7</c:v>
                </c:pt>
                <c:pt idx="3">
                  <c:v>8</c:v>
                </c:pt>
                <c:pt idx="4">
                  <c:v>10</c:v>
                </c:pt>
                <c:pt idx="5">
                  <c:v>7</c:v>
                </c:pt>
                <c:pt idx="6">
                  <c:v>7</c:v>
                </c:pt>
                <c:pt idx="7">
                  <c:v>3</c:v>
                </c:pt>
                <c:pt idx="8">
                  <c:v>5</c:v>
                </c:pt>
                <c:pt idx="9">
                  <c:v>10</c:v>
                </c:pt>
                <c:pt idx="10">
                  <c:v>10</c:v>
                </c:pt>
                <c:pt idx="11">
                  <c:v>8</c:v>
                </c:pt>
                <c:pt idx="12">
                  <c:v>9</c:v>
                </c:pt>
                <c:pt idx="13">
                  <c:v>9</c:v>
                </c:pt>
                <c:pt idx="14">
                  <c:v>6</c:v>
                </c:pt>
                <c:pt idx="15">
                  <c:v>7</c:v>
                </c:pt>
                <c:pt idx="16">
                  <c:v>9</c:v>
                </c:pt>
                <c:pt idx="17">
                  <c:v>8</c:v>
                </c:pt>
                <c:pt idx="18">
                  <c:v>7</c:v>
                </c:pt>
                <c:pt idx="19">
                  <c:v>8</c:v>
                </c:pt>
                <c:pt idx="20">
                  <c:v>6</c:v>
                </c:pt>
                <c:pt idx="21">
                  <c:v>10</c:v>
                </c:pt>
                <c:pt idx="22">
                  <c:v>9</c:v>
                </c:pt>
                <c:pt idx="23">
                  <c:v>9</c:v>
                </c:pt>
                <c:pt idx="24">
                  <c:v>6</c:v>
                </c:pt>
                <c:pt idx="25">
                  <c:v>6</c:v>
                </c:pt>
                <c:pt idx="26">
                  <c:v>10</c:v>
                </c:pt>
                <c:pt idx="27">
                  <c:v>8</c:v>
                </c:pt>
                <c:pt idx="28">
                  <c:v>10</c:v>
                </c:pt>
                <c:pt idx="29">
                  <c:v>10</c:v>
                </c:pt>
                <c:pt idx="30">
                  <c:v>10</c:v>
                </c:pt>
                <c:pt idx="31">
                  <c:v>10</c:v>
                </c:pt>
                <c:pt idx="32">
                  <c:v>8</c:v>
                </c:pt>
                <c:pt idx="33">
                  <c:v>10</c:v>
                </c:pt>
                <c:pt idx="34">
                  <c:v>5</c:v>
                </c:pt>
                <c:pt idx="35">
                  <c:v>6</c:v>
                </c:pt>
                <c:pt idx="36">
                  <c:v>6</c:v>
                </c:pt>
                <c:pt idx="37">
                  <c:v>10</c:v>
                </c:pt>
                <c:pt idx="38">
                  <c:v>9</c:v>
                </c:pt>
                <c:pt idx="39">
                  <c:v>6</c:v>
                </c:pt>
                <c:pt idx="40">
                  <c:v>10</c:v>
                </c:pt>
                <c:pt idx="41">
                  <c:v>10</c:v>
                </c:pt>
                <c:pt idx="42">
                  <c:v>10</c:v>
                </c:pt>
                <c:pt idx="43">
                  <c:v>10</c:v>
                </c:pt>
              </c:numCache>
            </c:numRef>
          </c:yVal>
          <c:smooth val="0"/>
          <c:extLst>
            <c:ext xmlns:c16="http://schemas.microsoft.com/office/drawing/2014/chart" uri="{C3380CC4-5D6E-409C-BE32-E72D297353CC}">
              <c16:uniqueId val="{00000001-BB91-904B-B979-CDDB6C4BB1D4}"/>
            </c:ext>
          </c:extLst>
        </c:ser>
        <c:ser>
          <c:idx val="2"/>
          <c:order val="2"/>
          <c:tx>
            <c:strRef>
              <c:f>特徴!$I$1</c:f>
              <c:strCache>
                <c:ptCount val="1"/>
                <c:pt idx="0">
                  <c:v>音</c:v>
                </c:pt>
              </c:strCache>
            </c:strRef>
          </c:tx>
          <c:spPr>
            <a:ln w="19050" cap="rnd">
              <a:noFill/>
              <a:round/>
            </a:ln>
            <a:effectLst/>
          </c:spPr>
          <c:marker>
            <c:symbol val="circle"/>
            <c:size val="5"/>
            <c:spPr>
              <a:solidFill>
                <a:schemeClr val="accent1">
                  <a:alpha val="30000"/>
                </a:schemeClr>
              </a:solidFill>
              <a:ln w="9525">
                <a:solidFill>
                  <a:schemeClr val="accent3"/>
                </a:solidFill>
              </a:ln>
              <a:effectLst/>
            </c:spPr>
          </c:marker>
          <c:xVal>
            <c:numRef>
              <c:f>特徴!$F$2:$F$45</c:f>
              <c:numCache>
                <c:formatCode>General</c:formatCode>
                <c:ptCount val="44"/>
                <c:pt idx="0">
                  <c:v>2</c:v>
                </c:pt>
                <c:pt idx="1">
                  <c:v>2</c:v>
                </c:pt>
                <c:pt idx="2">
                  <c:v>2.6666666666666665</c:v>
                </c:pt>
                <c:pt idx="3">
                  <c:v>3</c:v>
                </c:pt>
                <c:pt idx="4">
                  <c:v>3.3333333333333335</c:v>
                </c:pt>
                <c:pt idx="5">
                  <c:v>3</c:v>
                </c:pt>
                <c:pt idx="6">
                  <c:v>3.3333333333333335</c:v>
                </c:pt>
                <c:pt idx="7">
                  <c:v>3.6666666666666665</c:v>
                </c:pt>
                <c:pt idx="8">
                  <c:v>4.333333333333333</c:v>
                </c:pt>
                <c:pt idx="9">
                  <c:v>3.3333333333333335</c:v>
                </c:pt>
                <c:pt idx="10">
                  <c:v>3.6666666666666665</c:v>
                </c:pt>
                <c:pt idx="11">
                  <c:v>3.6666666666666665</c:v>
                </c:pt>
                <c:pt idx="12">
                  <c:v>4</c:v>
                </c:pt>
                <c:pt idx="13">
                  <c:v>4</c:v>
                </c:pt>
                <c:pt idx="14">
                  <c:v>4</c:v>
                </c:pt>
                <c:pt idx="15">
                  <c:v>4</c:v>
                </c:pt>
                <c:pt idx="16">
                  <c:v>4</c:v>
                </c:pt>
                <c:pt idx="17">
                  <c:v>4</c:v>
                </c:pt>
                <c:pt idx="18">
                  <c:v>4</c:v>
                </c:pt>
                <c:pt idx="19">
                  <c:v>4</c:v>
                </c:pt>
                <c:pt idx="20">
                  <c:v>4.333333333333333</c:v>
                </c:pt>
                <c:pt idx="21">
                  <c:v>4.333333333333333</c:v>
                </c:pt>
                <c:pt idx="22">
                  <c:v>4.333333333333333</c:v>
                </c:pt>
                <c:pt idx="23">
                  <c:v>4.333333333333333</c:v>
                </c:pt>
                <c:pt idx="24">
                  <c:v>4.333333333333333</c:v>
                </c:pt>
                <c:pt idx="25">
                  <c:v>4.333333333333333</c:v>
                </c:pt>
                <c:pt idx="26">
                  <c:v>4.666666666666667</c:v>
                </c:pt>
                <c:pt idx="27">
                  <c:v>4.666666666666667</c:v>
                </c:pt>
                <c:pt idx="28">
                  <c:v>4</c:v>
                </c:pt>
                <c:pt idx="29">
                  <c:v>4</c:v>
                </c:pt>
                <c:pt idx="30">
                  <c:v>4</c:v>
                </c:pt>
                <c:pt idx="31">
                  <c:v>4.333333333333333</c:v>
                </c:pt>
                <c:pt idx="32">
                  <c:v>4.333333333333333</c:v>
                </c:pt>
                <c:pt idx="33">
                  <c:v>4.333333333333333</c:v>
                </c:pt>
                <c:pt idx="34">
                  <c:v>4.333333333333333</c:v>
                </c:pt>
                <c:pt idx="35">
                  <c:v>4.333333333333333</c:v>
                </c:pt>
                <c:pt idx="36">
                  <c:v>4.666666666666667</c:v>
                </c:pt>
                <c:pt idx="37">
                  <c:v>4.666666666666667</c:v>
                </c:pt>
                <c:pt idx="38">
                  <c:v>4.666666666666667</c:v>
                </c:pt>
                <c:pt idx="39">
                  <c:v>4.666666666666667</c:v>
                </c:pt>
                <c:pt idx="40">
                  <c:v>5</c:v>
                </c:pt>
                <c:pt idx="41">
                  <c:v>5</c:v>
                </c:pt>
                <c:pt idx="42">
                  <c:v>5</c:v>
                </c:pt>
                <c:pt idx="43">
                  <c:v>5</c:v>
                </c:pt>
              </c:numCache>
            </c:numRef>
          </c:xVal>
          <c:yVal>
            <c:numRef>
              <c:f>特徴!$I$2:$I$45</c:f>
              <c:numCache>
                <c:formatCode>General</c:formatCode>
                <c:ptCount val="44"/>
                <c:pt idx="0">
                  <c:v>2</c:v>
                </c:pt>
                <c:pt idx="1">
                  <c:v>8</c:v>
                </c:pt>
                <c:pt idx="2">
                  <c:v>8</c:v>
                </c:pt>
                <c:pt idx="3">
                  <c:v>7</c:v>
                </c:pt>
                <c:pt idx="4">
                  <c:v>10</c:v>
                </c:pt>
                <c:pt idx="5">
                  <c:v>2</c:v>
                </c:pt>
                <c:pt idx="6">
                  <c:v>6</c:v>
                </c:pt>
                <c:pt idx="7">
                  <c:v>1</c:v>
                </c:pt>
                <c:pt idx="8">
                  <c:v>9</c:v>
                </c:pt>
                <c:pt idx="9">
                  <c:v>7</c:v>
                </c:pt>
                <c:pt idx="10">
                  <c:v>10</c:v>
                </c:pt>
                <c:pt idx="11">
                  <c:v>5</c:v>
                </c:pt>
                <c:pt idx="12">
                  <c:v>5</c:v>
                </c:pt>
                <c:pt idx="13">
                  <c:v>8</c:v>
                </c:pt>
                <c:pt idx="14">
                  <c:v>7</c:v>
                </c:pt>
                <c:pt idx="15">
                  <c:v>7</c:v>
                </c:pt>
                <c:pt idx="16">
                  <c:v>6</c:v>
                </c:pt>
                <c:pt idx="17">
                  <c:v>3</c:v>
                </c:pt>
                <c:pt idx="18">
                  <c:v>5</c:v>
                </c:pt>
                <c:pt idx="19">
                  <c:v>6</c:v>
                </c:pt>
                <c:pt idx="20">
                  <c:v>3</c:v>
                </c:pt>
                <c:pt idx="21">
                  <c:v>7</c:v>
                </c:pt>
                <c:pt idx="22">
                  <c:v>3</c:v>
                </c:pt>
                <c:pt idx="23">
                  <c:v>2</c:v>
                </c:pt>
                <c:pt idx="24">
                  <c:v>5</c:v>
                </c:pt>
                <c:pt idx="25">
                  <c:v>0</c:v>
                </c:pt>
                <c:pt idx="26">
                  <c:v>8</c:v>
                </c:pt>
                <c:pt idx="27">
                  <c:v>3</c:v>
                </c:pt>
                <c:pt idx="28">
                  <c:v>10</c:v>
                </c:pt>
                <c:pt idx="29">
                  <c:v>8</c:v>
                </c:pt>
                <c:pt idx="30">
                  <c:v>8</c:v>
                </c:pt>
                <c:pt idx="31">
                  <c:v>8</c:v>
                </c:pt>
                <c:pt idx="32">
                  <c:v>6</c:v>
                </c:pt>
                <c:pt idx="33">
                  <c:v>6</c:v>
                </c:pt>
                <c:pt idx="34">
                  <c:v>4</c:v>
                </c:pt>
                <c:pt idx="35">
                  <c:v>0</c:v>
                </c:pt>
                <c:pt idx="36">
                  <c:v>6</c:v>
                </c:pt>
                <c:pt idx="37">
                  <c:v>7</c:v>
                </c:pt>
                <c:pt idx="38">
                  <c:v>5</c:v>
                </c:pt>
                <c:pt idx="39">
                  <c:v>4</c:v>
                </c:pt>
                <c:pt idx="40">
                  <c:v>8</c:v>
                </c:pt>
                <c:pt idx="41">
                  <c:v>5</c:v>
                </c:pt>
                <c:pt idx="42">
                  <c:v>4</c:v>
                </c:pt>
                <c:pt idx="43">
                  <c:v>8</c:v>
                </c:pt>
              </c:numCache>
            </c:numRef>
          </c:yVal>
          <c:smooth val="0"/>
          <c:extLst>
            <c:ext xmlns:c16="http://schemas.microsoft.com/office/drawing/2014/chart" uri="{C3380CC4-5D6E-409C-BE32-E72D297353CC}">
              <c16:uniqueId val="{00000002-BB91-904B-B979-CDDB6C4BB1D4}"/>
            </c:ext>
          </c:extLst>
        </c:ser>
        <c:ser>
          <c:idx val="3"/>
          <c:order val="3"/>
          <c:tx>
            <c:strRef>
              <c:f>特徴!$J$1</c:f>
              <c:strCache>
                <c:ptCount val="1"/>
                <c:pt idx="0">
                  <c:v>感触</c:v>
                </c:pt>
              </c:strCache>
            </c:strRef>
          </c:tx>
          <c:spPr>
            <a:ln w="19050" cap="rnd">
              <a:noFill/>
              <a:round/>
            </a:ln>
            <a:effectLst/>
          </c:spPr>
          <c:marker>
            <c:symbol val="circle"/>
            <c:size val="5"/>
            <c:spPr>
              <a:solidFill>
                <a:schemeClr val="accent1">
                  <a:alpha val="30000"/>
                </a:schemeClr>
              </a:solidFill>
              <a:ln w="9525">
                <a:solidFill>
                  <a:schemeClr val="accent4"/>
                </a:solidFill>
              </a:ln>
              <a:effectLst/>
            </c:spPr>
          </c:marker>
          <c:xVal>
            <c:numRef>
              <c:f>特徴!$F$2:$F$45</c:f>
              <c:numCache>
                <c:formatCode>General</c:formatCode>
                <c:ptCount val="44"/>
                <c:pt idx="0">
                  <c:v>2</c:v>
                </c:pt>
                <c:pt idx="1">
                  <c:v>2</c:v>
                </c:pt>
                <c:pt idx="2">
                  <c:v>2.6666666666666665</c:v>
                </c:pt>
                <c:pt idx="3">
                  <c:v>3</c:v>
                </c:pt>
                <c:pt idx="4">
                  <c:v>3.3333333333333335</c:v>
                </c:pt>
                <c:pt idx="5">
                  <c:v>3</c:v>
                </c:pt>
                <c:pt idx="6">
                  <c:v>3.3333333333333335</c:v>
                </c:pt>
                <c:pt idx="7">
                  <c:v>3.6666666666666665</c:v>
                </c:pt>
                <c:pt idx="8">
                  <c:v>4.333333333333333</c:v>
                </c:pt>
                <c:pt idx="9">
                  <c:v>3.3333333333333335</c:v>
                </c:pt>
                <c:pt idx="10">
                  <c:v>3.6666666666666665</c:v>
                </c:pt>
                <c:pt idx="11">
                  <c:v>3.6666666666666665</c:v>
                </c:pt>
                <c:pt idx="12">
                  <c:v>4</c:v>
                </c:pt>
                <c:pt idx="13">
                  <c:v>4</c:v>
                </c:pt>
                <c:pt idx="14">
                  <c:v>4</c:v>
                </c:pt>
                <c:pt idx="15">
                  <c:v>4</c:v>
                </c:pt>
                <c:pt idx="16">
                  <c:v>4</c:v>
                </c:pt>
                <c:pt idx="17">
                  <c:v>4</c:v>
                </c:pt>
                <c:pt idx="18">
                  <c:v>4</c:v>
                </c:pt>
                <c:pt idx="19">
                  <c:v>4</c:v>
                </c:pt>
                <c:pt idx="20">
                  <c:v>4.333333333333333</c:v>
                </c:pt>
                <c:pt idx="21">
                  <c:v>4.333333333333333</c:v>
                </c:pt>
                <c:pt idx="22">
                  <c:v>4.333333333333333</c:v>
                </c:pt>
                <c:pt idx="23">
                  <c:v>4.333333333333333</c:v>
                </c:pt>
                <c:pt idx="24">
                  <c:v>4.333333333333333</c:v>
                </c:pt>
                <c:pt idx="25">
                  <c:v>4.333333333333333</c:v>
                </c:pt>
                <c:pt idx="26">
                  <c:v>4.666666666666667</c:v>
                </c:pt>
                <c:pt idx="27">
                  <c:v>4.666666666666667</c:v>
                </c:pt>
                <c:pt idx="28">
                  <c:v>4</c:v>
                </c:pt>
                <c:pt idx="29">
                  <c:v>4</c:v>
                </c:pt>
                <c:pt idx="30">
                  <c:v>4</c:v>
                </c:pt>
                <c:pt idx="31">
                  <c:v>4.333333333333333</c:v>
                </c:pt>
                <c:pt idx="32">
                  <c:v>4.333333333333333</c:v>
                </c:pt>
                <c:pt idx="33">
                  <c:v>4.333333333333333</c:v>
                </c:pt>
                <c:pt idx="34">
                  <c:v>4.333333333333333</c:v>
                </c:pt>
                <c:pt idx="35">
                  <c:v>4.333333333333333</c:v>
                </c:pt>
                <c:pt idx="36">
                  <c:v>4.666666666666667</c:v>
                </c:pt>
                <c:pt idx="37">
                  <c:v>4.666666666666667</c:v>
                </c:pt>
                <c:pt idx="38">
                  <c:v>4.666666666666667</c:v>
                </c:pt>
                <c:pt idx="39">
                  <c:v>4.666666666666667</c:v>
                </c:pt>
                <c:pt idx="40">
                  <c:v>5</c:v>
                </c:pt>
                <c:pt idx="41">
                  <c:v>5</c:v>
                </c:pt>
                <c:pt idx="42">
                  <c:v>5</c:v>
                </c:pt>
                <c:pt idx="43">
                  <c:v>5</c:v>
                </c:pt>
              </c:numCache>
            </c:numRef>
          </c:xVal>
          <c:yVal>
            <c:numRef>
              <c:f>特徴!$J$2:$J$45</c:f>
              <c:numCache>
                <c:formatCode>General</c:formatCode>
                <c:ptCount val="44"/>
                <c:pt idx="0">
                  <c:v>3</c:v>
                </c:pt>
                <c:pt idx="1">
                  <c:v>6</c:v>
                </c:pt>
                <c:pt idx="2">
                  <c:v>8</c:v>
                </c:pt>
                <c:pt idx="3">
                  <c:v>4</c:v>
                </c:pt>
                <c:pt idx="4">
                  <c:v>10</c:v>
                </c:pt>
                <c:pt idx="5">
                  <c:v>8</c:v>
                </c:pt>
                <c:pt idx="6">
                  <c:v>8</c:v>
                </c:pt>
                <c:pt idx="7">
                  <c:v>10</c:v>
                </c:pt>
                <c:pt idx="8">
                  <c:v>8</c:v>
                </c:pt>
                <c:pt idx="9">
                  <c:v>10</c:v>
                </c:pt>
                <c:pt idx="10">
                  <c:v>7</c:v>
                </c:pt>
                <c:pt idx="11">
                  <c:v>9</c:v>
                </c:pt>
                <c:pt idx="12">
                  <c:v>10</c:v>
                </c:pt>
                <c:pt idx="13">
                  <c:v>7</c:v>
                </c:pt>
                <c:pt idx="14">
                  <c:v>8</c:v>
                </c:pt>
                <c:pt idx="15">
                  <c:v>6</c:v>
                </c:pt>
                <c:pt idx="16">
                  <c:v>7</c:v>
                </c:pt>
                <c:pt idx="17">
                  <c:v>7</c:v>
                </c:pt>
                <c:pt idx="18">
                  <c:v>6</c:v>
                </c:pt>
                <c:pt idx="19">
                  <c:v>7</c:v>
                </c:pt>
                <c:pt idx="20">
                  <c:v>8</c:v>
                </c:pt>
                <c:pt idx="21">
                  <c:v>6</c:v>
                </c:pt>
                <c:pt idx="22">
                  <c:v>8</c:v>
                </c:pt>
                <c:pt idx="23">
                  <c:v>9</c:v>
                </c:pt>
                <c:pt idx="24">
                  <c:v>9</c:v>
                </c:pt>
                <c:pt idx="25">
                  <c:v>8</c:v>
                </c:pt>
                <c:pt idx="26">
                  <c:v>7</c:v>
                </c:pt>
                <c:pt idx="27">
                  <c:v>3</c:v>
                </c:pt>
                <c:pt idx="28">
                  <c:v>10</c:v>
                </c:pt>
                <c:pt idx="29">
                  <c:v>5</c:v>
                </c:pt>
                <c:pt idx="30">
                  <c:v>9</c:v>
                </c:pt>
                <c:pt idx="31">
                  <c:v>9</c:v>
                </c:pt>
                <c:pt idx="32">
                  <c:v>9</c:v>
                </c:pt>
                <c:pt idx="33">
                  <c:v>8</c:v>
                </c:pt>
                <c:pt idx="34">
                  <c:v>7</c:v>
                </c:pt>
                <c:pt idx="35">
                  <c:v>6</c:v>
                </c:pt>
                <c:pt idx="36">
                  <c:v>9</c:v>
                </c:pt>
                <c:pt idx="37">
                  <c:v>9</c:v>
                </c:pt>
                <c:pt idx="38">
                  <c:v>9</c:v>
                </c:pt>
                <c:pt idx="39">
                  <c:v>10</c:v>
                </c:pt>
                <c:pt idx="40">
                  <c:v>10</c:v>
                </c:pt>
                <c:pt idx="41">
                  <c:v>10</c:v>
                </c:pt>
                <c:pt idx="42">
                  <c:v>10</c:v>
                </c:pt>
                <c:pt idx="43">
                  <c:v>8</c:v>
                </c:pt>
              </c:numCache>
            </c:numRef>
          </c:yVal>
          <c:smooth val="0"/>
          <c:extLst>
            <c:ext xmlns:c16="http://schemas.microsoft.com/office/drawing/2014/chart" uri="{C3380CC4-5D6E-409C-BE32-E72D297353CC}">
              <c16:uniqueId val="{00000003-BB91-904B-B979-CDDB6C4BB1D4}"/>
            </c:ext>
          </c:extLst>
        </c:ser>
        <c:ser>
          <c:idx val="4"/>
          <c:order val="4"/>
          <c:tx>
            <c:strRef>
              <c:f>特徴!$K$1</c:f>
              <c:strCache>
                <c:ptCount val="1"/>
                <c:pt idx="0">
                  <c:v>色</c:v>
                </c:pt>
              </c:strCache>
            </c:strRef>
          </c:tx>
          <c:spPr>
            <a:ln w="19050" cap="rnd">
              <a:noFill/>
              <a:round/>
            </a:ln>
            <a:effectLst/>
          </c:spPr>
          <c:marker>
            <c:symbol val="circle"/>
            <c:size val="5"/>
            <c:spPr>
              <a:solidFill>
                <a:schemeClr val="accent1">
                  <a:alpha val="30000"/>
                </a:schemeClr>
              </a:solidFill>
              <a:ln w="9525">
                <a:solidFill>
                  <a:schemeClr val="accent5"/>
                </a:solidFill>
              </a:ln>
              <a:effectLst/>
            </c:spPr>
          </c:marker>
          <c:xVal>
            <c:numRef>
              <c:f>特徴!$F$2:$F$45</c:f>
              <c:numCache>
                <c:formatCode>General</c:formatCode>
                <c:ptCount val="44"/>
                <c:pt idx="0">
                  <c:v>2</c:v>
                </c:pt>
                <c:pt idx="1">
                  <c:v>2</c:v>
                </c:pt>
                <c:pt idx="2">
                  <c:v>2.6666666666666665</c:v>
                </c:pt>
                <c:pt idx="3">
                  <c:v>3</c:v>
                </c:pt>
                <c:pt idx="4">
                  <c:v>3.3333333333333335</c:v>
                </c:pt>
                <c:pt idx="5">
                  <c:v>3</c:v>
                </c:pt>
                <c:pt idx="6">
                  <c:v>3.3333333333333335</c:v>
                </c:pt>
                <c:pt idx="7">
                  <c:v>3.6666666666666665</c:v>
                </c:pt>
                <c:pt idx="8">
                  <c:v>4.333333333333333</c:v>
                </c:pt>
                <c:pt idx="9">
                  <c:v>3.3333333333333335</c:v>
                </c:pt>
                <c:pt idx="10">
                  <c:v>3.6666666666666665</c:v>
                </c:pt>
                <c:pt idx="11">
                  <c:v>3.6666666666666665</c:v>
                </c:pt>
                <c:pt idx="12">
                  <c:v>4</c:v>
                </c:pt>
                <c:pt idx="13">
                  <c:v>4</c:v>
                </c:pt>
                <c:pt idx="14">
                  <c:v>4</c:v>
                </c:pt>
                <c:pt idx="15">
                  <c:v>4</c:v>
                </c:pt>
                <c:pt idx="16">
                  <c:v>4</c:v>
                </c:pt>
                <c:pt idx="17">
                  <c:v>4</c:v>
                </c:pt>
                <c:pt idx="18">
                  <c:v>4</c:v>
                </c:pt>
                <c:pt idx="19">
                  <c:v>4</c:v>
                </c:pt>
                <c:pt idx="20">
                  <c:v>4.333333333333333</c:v>
                </c:pt>
                <c:pt idx="21">
                  <c:v>4.333333333333333</c:v>
                </c:pt>
                <c:pt idx="22">
                  <c:v>4.333333333333333</c:v>
                </c:pt>
                <c:pt idx="23">
                  <c:v>4.333333333333333</c:v>
                </c:pt>
                <c:pt idx="24">
                  <c:v>4.333333333333333</c:v>
                </c:pt>
                <c:pt idx="25">
                  <c:v>4.333333333333333</c:v>
                </c:pt>
                <c:pt idx="26">
                  <c:v>4.666666666666667</c:v>
                </c:pt>
                <c:pt idx="27">
                  <c:v>4.666666666666667</c:v>
                </c:pt>
                <c:pt idx="28">
                  <c:v>4</c:v>
                </c:pt>
                <c:pt idx="29">
                  <c:v>4</c:v>
                </c:pt>
                <c:pt idx="30">
                  <c:v>4</c:v>
                </c:pt>
                <c:pt idx="31">
                  <c:v>4.333333333333333</c:v>
                </c:pt>
                <c:pt idx="32">
                  <c:v>4.333333333333333</c:v>
                </c:pt>
                <c:pt idx="33">
                  <c:v>4.333333333333333</c:v>
                </c:pt>
                <c:pt idx="34">
                  <c:v>4.333333333333333</c:v>
                </c:pt>
                <c:pt idx="35">
                  <c:v>4.333333333333333</c:v>
                </c:pt>
                <c:pt idx="36">
                  <c:v>4.666666666666667</c:v>
                </c:pt>
                <c:pt idx="37">
                  <c:v>4.666666666666667</c:v>
                </c:pt>
                <c:pt idx="38">
                  <c:v>4.666666666666667</c:v>
                </c:pt>
                <c:pt idx="39">
                  <c:v>4.666666666666667</c:v>
                </c:pt>
                <c:pt idx="40">
                  <c:v>5</c:v>
                </c:pt>
                <c:pt idx="41">
                  <c:v>5</c:v>
                </c:pt>
                <c:pt idx="42">
                  <c:v>5</c:v>
                </c:pt>
                <c:pt idx="43">
                  <c:v>5</c:v>
                </c:pt>
              </c:numCache>
            </c:numRef>
          </c:xVal>
          <c:yVal>
            <c:numRef>
              <c:f>特徴!$K$2:$K$45</c:f>
              <c:numCache>
                <c:formatCode>General</c:formatCode>
                <c:ptCount val="44"/>
                <c:pt idx="0">
                  <c:v>8</c:v>
                </c:pt>
                <c:pt idx="1">
                  <c:v>6</c:v>
                </c:pt>
                <c:pt idx="2">
                  <c:v>6</c:v>
                </c:pt>
                <c:pt idx="3">
                  <c:v>0</c:v>
                </c:pt>
                <c:pt idx="4">
                  <c:v>0</c:v>
                </c:pt>
                <c:pt idx="5">
                  <c:v>6</c:v>
                </c:pt>
                <c:pt idx="6">
                  <c:v>9</c:v>
                </c:pt>
                <c:pt idx="7">
                  <c:v>3</c:v>
                </c:pt>
                <c:pt idx="8">
                  <c:v>5</c:v>
                </c:pt>
                <c:pt idx="9">
                  <c:v>10</c:v>
                </c:pt>
                <c:pt idx="10">
                  <c:v>5</c:v>
                </c:pt>
                <c:pt idx="11">
                  <c:v>6</c:v>
                </c:pt>
                <c:pt idx="12">
                  <c:v>5</c:v>
                </c:pt>
                <c:pt idx="13">
                  <c:v>6</c:v>
                </c:pt>
                <c:pt idx="14">
                  <c:v>6</c:v>
                </c:pt>
                <c:pt idx="15">
                  <c:v>5</c:v>
                </c:pt>
                <c:pt idx="16">
                  <c:v>3</c:v>
                </c:pt>
                <c:pt idx="17">
                  <c:v>4</c:v>
                </c:pt>
                <c:pt idx="18">
                  <c:v>6</c:v>
                </c:pt>
                <c:pt idx="19">
                  <c:v>6</c:v>
                </c:pt>
                <c:pt idx="20">
                  <c:v>4</c:v>
                </c:pt>
                <c:pt idx="21">
                  <c:v>4</c:v>
                </c:pt>
                <c:pt idx="22">
                  <c:v>0</c:v>
                </c:pt>
                <c:pt idx="23">
                  <c:v>3</c:v>
                </c:pt>
                <c:pt idx="24">
                  <c:v>5</c:v>
                </c:pt>
                <c:pt idx="25">
                  <c:v>3</c:v>
                </c:pt>
                <c:pt idx="26">
                  <c:v>3</c:v>
                </c:pt>
                <c:pt idx="27">
                  <c:v>5</c:v>
                </c:pt>
                <c:pt idx="28">
                  <c:v>10</c:v>
                </c:pt>
                <c:pt idx="29">
                  <c:v>8</c:v>
                </c:pt>
                <c:pt idx="30">
                  <c:v>4</c:v>
                </c:pt>
                <c:pt idx="31">
                  <c:v>9</c:v>
                </c:pt>
                <c:pt idx="32">
                  <c:v>8</c:v>
                </c:pt>
                <c:pt idx="33">
                  <c:v>6</c:v>
                </c:pt>
                <c:pt idx="34">
                  <c:v>5</c:v>
                </c:pt>
                <c:pt idx="35">
                  <c:v>0</c:v>
                </c:pt>
                <c:pt idx="36">
                  <c:v>6</c:v>
                </c:pt>
                <c:pt idx="37">
                  <c:v>9</c:v>
                </c:pt>
                <c:pt idx="38">
                  <c:v>5</c:v>
                </c:pt>
                <c:pt idx="39">
                  <c:v>6</c:v>
                </c:pt>
                <c:pt idx="40">
                  <c:v>8</c:v>
                </c:pt>
                <c:pt idx="41">
                  <c:v>10</c:v>
                </c:pt>
                <c:pt idx="42">
                  <c:v>8</c:v>
                </c:pt>
                <c:pt idx="43">
                  <c:v>2</c:v>
                </c:pt>
              </c:numCache>
            </c:numRef>
          </c:yVal>
          <c:smooth val="0"/>
          <c:extLst>
            <c:ext xmlns:c16="http://schemas.microsoft.com/office/drawing/2014/chart" uri="{C3380CC4-5D6E-409C-BE32-E72D297353CC}">
              <c16:uniqueId val="{00000004-BB91-904B-B979-CDDB6C4BB1D4}"/>
            </c:ext>
          </c:extLst>
        </c:ser>
        <c:ser>
          <c:idx val="5"/>
          <c:order val="5"/>
          <c:tx>
            <c:strRef>
              <c:f>特徴!$L$1</c:f>
              <c:strCache>
                <c:ptCount val="1"/>
                <c:pt idx="0">
                  <c:v>インタラクション</c:v>
                </c:pt>
              </c:strCache>
            </c:strRef>
          </c:tx>
          <c:spPr>
            <a:ln w="19050" cap="rnd">
              <a:noFill/>
              <a:round/>
            </a:ln>
            <a:effectLst/>
          </c:spPr>
          <c:marker>
            <c:symbol val="circle"/>
            <c:size val="5"/>
            <c:spPr>
              <a:solidFill>
                <a:schemeClr val="accent1">
                  <a:alpha val="30000"/>
                </a:schemeClr>
              </a:solidFill>
              <a:ln w="9525">
                <a:noFill/>
              </a:ln>
              <a:effectLst/>
            </c:spPr>
          </c:marker>
          <c:xVal>
            <c:numRef>
              <c:f>特徴!$F$2:$F$45</c:f>
              <c:numCache>
                <c:formatCode>General</c:formatCode>
                <c:ptCount val="44"/>
                <c:pt idx="0">
                  <c:v>2</c:v>
                </c:pt>
                <c:pt idx="1">
                  <c:v>2</c:v>
                </c:pt>
                <c:pt idx="2">
                  <c:v>2.6666666666666665</c:v>
                </c:pt>
                <c:pt idx="3">
                  <c:v>3</c:v>
                </c:pt>
                <c:pt idx="4">
                  <c:v>3.3333333333333335</c:v>
                </c:pt>
                <c:pt idx="5">
                  <c:v>3</c:v>
                </c:pt>
                <c:pt idx="6">
                  <c:v>3.3333333333333335</c:v>
                </c:pt>
                <c:pt idx="7">
                  <c:v>3.6666666666666665</c:v>
                </c:pt>
                <c:pt idx="8">
                  <c:v>4.333333333333333</c:v>
                </c:pt>
                <c:pt idx="9">
                  <c:v>3.3333333333333335</c:v>
                </c:pt>
                <c:pt idx="10">
                  <c:v>3.6666666666666665</c:v>
                </c:pt>
                <c:pt idx="11">
                  <c:v>3.6666666666666665</c:v>
                </c:pt>
                <c:pt idx="12">
                  <c:v>4</c:v>
                </c:pt>
                <c:pt idx="13">
                  <c:v>4</c:v>
                </c:pt>
                <c:pt idx="14">
                  <c:v>4</c:v>
                </c:pt>
                <c:pt idx="15">
                  <c:v>4</c:v>
                </c:pt>
                <c:pt idx="16">
                  <c:v>4</c:v>
                </c:pt>
                <c:pt idx="17">
                  <c:v>4</c:v>
                </c:pt>
                <c:pt idx="18">
                  <c:v>4</c:v>
                </c:pt>
                <c:pt idx="19">
                  <c:v>4</c:v>
                </c:pt>
                <c:pt idx="20">
                  <c:v>4.333333333333333</c:v>
                </c:pt>
                <c:pt idx="21">
                  <c:v>4.333333333333333</c:v>
                </c:pt>
                <c:pt idx="22">
                  <c:v>4.333333333333333</c:v>
                </c:pt>
                <c:pt idx="23">
                  <c:v>4.333333333333333</c:v>
                </c:pt>
                <c:pt idx="24">
                  <c:v>4.333333333333333</c:v>
                </c:pt>
                <c:pt idx="25">
                  <c:v>4.333333333333333</c:v>
                </c:pt>
                <c:pt idx="26">
                  <c:v>4.666666666666667</c:v>
                </c:pt>
                <c:pt idx="27">
                  <c:v>4.666666666666667</c:v>
                </c:pt>
                <c:pt idx="28">
                  <c:v>4</c:v>
                </c:pt>
                <c:pt idx="29">
                  <c:v>4</c:v>
                </c:pt>
                <c:pt idx="30">
                  <c:v>4</c:v>
                </c:pt>
                <c:pt idx="31">
                  <c:v>4.333333333333333</c:v>
                </c:pt>
                <c:pt idx="32">
                  <c:v>4.333333333333333</c:v>
                </c:pt>
                <c:pt idx="33">
                  <c:v>4.333333333333333</c:v>
                </c:pt>
                <c:pt idx="34">
                  <c:v>4.333333333333333</c:v>
                </c:pt>
                <c:pt idx="35">
                  <c:v>4.333333333333333</c:v>
                </c:pt>
                <c:pt idx="36">
                  <c:v>4.666666666666667</c:v>
                </c:pt>
                <c:pt idx="37">
                  <c:v>4.666666666666667</c:v>
                </c:pt>
                <c:pt idx="38">
                  <c:v>4.666666666666667</c:v>
                </c:pt>
                <c:pt idx="39">
                  <c:v>4.666666666666667</c:v>
                </c:pt>
                <c:pt idx="40">
                  <c:v>5</c:v>
                </c:pt>
                <c:pt idx="41">
                  <c:v>5</c:v>
                </c:pt>
                <c:pt idx="42">
                  <c:v>5</c:v>
                </c:pt>
                <c:pt idx="43">
                  <c:v>5</c:v>
                </c:pt>
              </c:numCache>
            </c:numRef>
          </c:xVal>
          <c:yVal>
            <c:numRef>
              <c:f>特徴!$L$2:$L$45</c:f>
              <c:numCache>
                <c:formatCode>General</c:formatCode>
                <c:ptCount val="44"/>
                <c:pt idx="0">
                  <c:v>9</c:v>
                </c:pt>
                <c:pt idx="1">
                  <c:v>4</c:v>
                </c:pt>
                <c:pt idx="2">
                  <c:v>6</c:v>
                </c:pt>
                <c:pt idx="3">
                  <c:v>7</c:v>
                </c:pt>
                <c:pt idx="4">
                  <c:v>2</c:v>
                </c:pt>
                <c:pt idx="5">
                  <c:v>4</c:v>
                </c:pt>
                <c:pt idx="6">
                  <c:v>3</c:v>
                </c:pt>
                <c:pt idx="7">
                  <c:v>3</c:v>
                </c:pt>
                <c:pt idx="8">
                  <c:v>10</c:v>
                </c:pt>
                <c:pt idx="9">
                  <c:v>7</c:v>
                </c:pt>
                <c:pt idx="10">
                  <c:v>7</c:v>
                </c:pt>
                <c:pt idx="11">
                  <c:v>6</c:v>
                </c:pt>
                <c:pt idx="12">
                  <c:v>6</c:v>
                </c:pt>
                <c:pt idx="13">
                  <c:v>9</c:v>
                </c:pt>
                <c:pt idx="14">
                  <c:v>7</c:v>
                </c:pt>
                <c:pt idx="15">
                  <c:v>6</c:v>
                </c:pt>
                <c:pt idx="16">
                  <c:v>4</c:v>
                </c:pt>
                <c:pt idx="17">
                  <c:v>9</c:v>
                </c:pt>
                <c:pt idx="18">
                  <c:v>8</c:v>
                </c:pt>
                <c:pt idx="19">
                  <c:v>8</c:v>
                </c:pt>
                <c:pt idx="20">
                  <c:v>7</c:v>
                </c:pt>
                <c:pt idx="21">
                  <c:v>8</c:v>
                </c:pt>
                <c:pt idx="22">
                  <c:v>5</c:v>
                </c:pt>
                <c:pt idx="23">
                  <c:v>5</c:v>
                </c:pt>
                <c:pt idx="24">
                  <c:v>8</c:v>
                </c:pt>
                <c:pt idx="25">
                  <c:v>3</c:v>
                </c:pt>
                <c:pt idx="26">
                  <c:v>8</c:v>
                </c:pt>
                <c:pt idx="27">
                  <c:v>8</c:v>
                </c:pt>
                <c:pt idx="28">
                  <c:v>10</c:v>
                </c:pt>
                <c:pt idx="29">
                  <c:v>10</c:v>
                </c:pt>
                <c:pt idx="30">
                  <c:v>8</c:v>
                </c:pt>
                <c:pt idx="31">
                  <c:v>10</c:v>
                </c:pt>
                <c:pt idx="32">
                  <c:v>10</c:v>
                </c:pt>
                <c:pt idx="33">
                  <c:v>6</c:v>
                </c:pt>
                <c:pt idx="34">
                  <c:v>8</c:v>
                </c:pt>
                <c:pt idx="35">
                  <c:v>3</c:v>
                </c:pt>
                <c:pt idx="36">
                  <c:v>8</c:v>
                </c:pt>
                <c:pt idx="37">
                  <c:v>8</c:v>
                </c:pt>
                <c:pt idx="38">
                  <c:v>8</c:v>
                </c:pt>
                <c:pt idx="39">
                  <c:v>8</c:v>
                </c:pt>
                <c:pt idx="40">
                  <c:v>10</c:v>
                </c:pt>
                <c:pt idx="41">
                  <c:v>10</c:v>
                </c:pt>
                <c:pt idx="42">
                  <c:v>6</c:v>
                </c:pt>
                <c:pt idx="43">
                  <c:v>2</c:v>
                </c:pt>
              </c:numCache>
            </c:numRef>
          </c:yVal>
          <c:smooth val="0"/>
          <c:extLst>
            <c:ext xmlns:c16="http://schemas.microsoft.com/office/drawing/2014/chart" uri="{C3380CC4-5D6E-409C-BE32-E72D297353CC}">
              <c16:uniqueId val="{00000005-BB91-904B-B979-CDDB6C4BB1D4}"/>
            </c:ext>
          </c:extLst>
        </c:ser>
        <c:dLbls>
          <c:showLegendKey val="0"/>
          <c:showVal val="0"/>
          <c:showCatName val="0"/>
          <c:showSerName val="0"/>
          <c:showPercent val="0"/>
          <c:showBubbleSize val="0"/>
        </c:dLbls>
        <c:axId val="1372071280"/>
        <c:axId val="1374314160"/>
      </c:scatterChart>
      <c:valAx>
        <c:axId val="1372071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74314160"/>
        <c:crosses val="autoZero"/>
        <c:crossBetween val="midCat"/>
      </c:valAx>
      <c:valAx>
        <c:axId val="137431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7207128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ソフトロボットの性質について</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特徴!$O$2</c:f>
              <c:strCache>
                <c:ptCount val="1"/>
                <c:pt idx="0">
                  <c:v>生物性</c:v>
                </c:pt>
              </c:strCache>
            </c:strRef>
          </c:tx>
          <c:spPr>
            <a:solidFill>
              <a:schemeClr val="accent1"/>
            </a:solidFill>
            <a:ln>
              <a:noFill/>
            </a:ln>
            <a:effectLst/>
          </c:spPr>
          <c:invertIfNegative val="0"/>
          <c:cat>
            <c:numRef>
              <c:f>特徴!$P$1:$T$1</c:f>
              <c:numCache>
                <c:formatCode>General</c:formatCode>
                <c:ptCount val="5"/>
                <c:pt idx="0">
                  <c:v>1</c:v>
                </c:pt>
                <c:pt idx="1">
                  <c:v>2</c:v>
                </c:pt>
                <c:pt idx="2">
                  <c:v>3</c:v>
                </c:pt>
                <c:pt idx="3">
                  <c:v>4</c:v>
                </c:pt>
                <c:pt idx="4">
                  <c:v>5</c:v>
                </c:pt>
              </c:numCache>
            </c:numRef>
          </c:cat>
          <c:val>
            <c:numRef>
              <c:f>特徴!$P$2:$T$2</c:f>
              <c:numCache>
                <c:formatCode>General</c:formatCode>
                <c:ptCount val="5"/>
                <c:pt idx="0">
                  <c:v>1</c:v>
                </c:pt>
                <c:pt idx="1">
                  <c:v>4</c:v>
                </c:pt>
                <c:pt idx="2">
                  <c:v>4</c:v>
                </c:pt>
                <c:pt idx="3">
                  <c:v>18</c:v>
                </c:pt>
                <c:pt idx="4">
                  <c:v>17</c:v>
                </c:pt>
              </c:numCache>
            </c:numRef>
          </c:val>
          <c:extLst>
            <c:ext xmlns:c16="http://schemas.microsoft.com/office/drawing/2014/chart" uri="{C3380CC4-5D6E-409C-BE32-E72D297353CC}">
              <c16:uniqueId val="{00000000-7D83-9046-B36A-962ECFDAB0E8}"/>
            </c:ext>
          </c:extLst>
        </c:ser>
        <c:ser>
          <c:idx val="1"/>
          <c:order val="1"/>
          <c:tx>
            <c:strRef>
              <c:f>特徴!$O$3</c:f>
              <c:strCache>
                <c:ptCount val="1"/>
                <c:pt idx="0">
                  <c:v>温かみ</c:v>
                </c:pt>
              </c:strCache>
            </c:strRef>
          </c:tx>
          <c:spPr>
            <a:solidFill>
              <a:schemeClr val="accent2"/>
            </a:solidFill>
            <a:ln>
              <a:noFill/>
            </a:ln>
            <a:effectLst/>
          </c:spPr>
          <c:invertIfNegative val="0"/>
          <c:cat>
            <c:numRef>
              <c:f>特徴!$P$1:$T$1</c:f>
              <c:numCache>
                <c:formatCode>General</c:formatCode>
                <c:ptCount val="5"/>
                <c:pt idx="0">
                  <c:v>1</c:v>
                </c:pt>
                <c:pt idx="1">
                  <c:v>2</c:v>
                </c:pt>
                <c:pt idx="2">
                  <c:v>3</c:v>
                </c:pt>
                <c:pt idx="3">
                  <c:v>4</c:v>
                </c:pt>
                <c:pt idx="4">
                  <c:v>5</c:v>
                </c:pt>
              </c:numCache>
            </c:numRef>
          </c:cat>
          <c:val>
            <c:numRef>
              <c:f>特徴!$P$3:$T$3</c:f>
              <c:numCache>
                <c:formatCode>General</c:formatCode>
                <c:ptCount val="5"/>
                <c:pt idx="0">
                  <c:v>2</c:v>
                </c:pt>
                <c:pt idx="1">
                  <c:v>7</c:v>
                </c:pt>
                <c:pt idx="2">
                  <c:v>14</c:v>
                </c:pt>
                <c:pt idx="3">
                  <c:v>14</c:v>
                </c:pt>
                <c:pt idx="4">
                  <c:v>7</c:v>
                </c:pt>
              </c:numCache>
            </c:numRef>
          </c:val>
          <c:extLst>
            <c:ext xmlns:c16="http://schemas.microsoft.com/office/drawing/2014/chart" uri="{C3380CC4-5D6E-409C-BE32-E72D297353CC}">
              <c16:uniqueId val="{00000001-7D83-9046-B36A-962ECFDAB0E8}"/>
            </c:ext>
          </c:extLst>
        </c:ser>
        <c:ser>
          <c:idx val="2"/>
          <c:order val="2"/>
          <c:tx>
            <c:strRef>
              <c:f>特徴!$O$4</c:f>
              <c:strCache>
                <c:ptCount val="1"/>
                <c:pt idx="0">
                  <c:v>柔らかさ</c:v>
                </c:pt>
              </c:strCache>
            </c:strRef>
          </c:tx>
          <c:spPr>
            <a:solidFill>
              <a:schemeClr val="accent3"/>
            </a:solidFill>
            <a:ln>
              <a:noFill/>
            </a:ln>
            <a:effectLst/>
          </c:spPr>
          <c:invertIfNegative val="0"/>
          <c:cat>
            <c:numRef>
              <c:f>特徴!$P$1:$T$1</c:f>
              <c:numCache>
                <c:formatCode>General</c:formatCode>
                <c:ptCount val="5"/>
                <c:pt idx="0">
                  <c:v>1</c:v>
                </c:pt>
                <c:pt idx="1">
                  <c:v>2</c:v>
                </c:pt>
                <c:pt idx="2">
                  <c:v>3</c:v>
                </c:pt>
                <c:pt idx="3">
                  <c:v>4</c:v>
                </c:pt>
                <c:pt idx="4">
                  <c:v>5</c:v>
                </c:pt>
              </c:numCache>
            </c:numRef>
          </c:cat>
          <c:val>
            <c:numRef>
              <c:f>特徴!$P$4:$T$4</c:f>
              <c:numCache>
                <c:formatCode>General</c:formatCode>
                <c:ptCount val="5"/>
                <c:pt idx="0">
                  <c:v>0</c:v>
                </c:pt>
                <c:pt idx="1">
                  <c:v>1</c:v>
                </c:pt>
                <c:pt idx="2">
                  <c:v>1</c:v>
                </c:pt>
                <c:pt idx="3">
                  <c:v>9</c:v>
                </c:pt>
                <c:pt idx="4">
                  <c:v>33</c:v>
                </c:pt>
              </c:numCache>
            </c:numRef>
          </c:val>
          <c:extLst>
            <c:ext xmlns:c16="http://schemas.microsoft.com/office/drawing/2014/chart" uri="{C3380CC4-5D6E-409C-BE32-E72D297353CC}">
              <c16:uniqueId val="{00000002-7D83-9046-B36A-962ECFDAB0E8}"/>
            </c:ext>
          </c:extLst>
        </c:ser>
        <c:dLbls>
          <c:showLegendKey val="0"/>
          <c:showVal val="0"/>
          <c:showCatName val="0"/>
          <c:showSerName val="0"/>
          <c:showPercent val="0"/>
          <c:showBubbleSize val="0"/>
        </c:dLbls>
        <c:gapWidth val="219"/>
        <c:overlap val="-27"/>
        <c:axId val="1372906560"/>
        <c:axId val="1358116656"/>
      </c:barChart>
      <c:catAx>
        <c:axId val="137290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58116656"/>
        <c:crosses val="autoZero"/>
        <c:auto val="1"/>
        <c:lblAlgn val="ctr"/>
        <c:lblOffset val="100"/>
        <c:noMultiLvlLbl val="0"/>
      </c:catAx>
      <c:valAx>
        <c:axId val="135811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72906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生物らしさをもたらす要素について</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特徴!$O$6</c:f>
              <c:strCache>
                <c:ptCount val="1"/>
                <c:pt idx="0">
                  <c:v>形</c:v>
                </c:pt>
              </c:strCache>
            </c:strRef>
          </c:tx>
          <c:spPr>
            <a:solidFill>
              <a:schemeClr val="accent1"/>
            </a:solidFill>
            <a:ln>
              <a:noFill/>
            </a:ln>
            <a:effectLst/>
          </c:spPr>
          <c:invertIfNegative val="0"/>
          <c:val>
            <c:numRef>
              <c:f>特徴!$P$6:$Y$6</c:f>
              <c:numCache>
                <c:formatCode>General</c:formatCode>
                <c:ptCount val="10"/>
                <c:pt idx="0">
                  <c:v>0</c:v>
                </c:pt>
                <c:pt idx="1">
                  <c:v>0</c:v>
                </c:pt>
                <c:pt idx="2">
                  <c:v>0</c:v>
                </c:pt>
                <c:pt idx="3">
                  <c:v>1</c:v>
                </c:pt>
                <c:pt idx="4">
                  <c:v>1</c:v>
                </c:pt>
                <c:pt idx="5">
                  <c:v>3</c:v>
                </c:pt>
                <c:pt idx="6">
                  <c:v>9</c:v>
                </c:pt>
                <c:pt idx="7">
                  <c:v>12</c:v>
                </c:pt>
                <c:pt idx="8">
                  <c:v>8</c:v>
                </c:pt>
                <c:pt idx="9">
                  <c:v>10</c:v>
                </c:pt>
              </c:numCache>
            </c:numRef>
          </c:val>
          <c:extLst>
            <c:ext xmlns:c16="http://schemas.microsoft.com/office/drawing/2014/chart" uri="{C3380CC4-5D6E-409C-BE32-E72D297353CC}">
              <c16:uniqueId val="{00000000-EB0C-B34F-92BB-59181D1CBCE4}"/>
            </c:ext>
          </c:extLst>
        </c:ser>
        <c:ser>
          <c:idx val="1"/>
          <c:order val="1"/>
          <c:tx>
            <c:strRef>
              <c:f>特徴!$O$7</c:f>
              <c:strCache>
                <c:ptCount val="1"/>
                <c:pt idx="0">
                  <c:v>動き</c:v>
                </c:pt>
              </c:strCache>
            </c:strRef>
          </c:tx>
          <c:spPr>
            <a:solidFill>
              <a:schemeClr val="accent2"/>
            </a:solidFill>
            <a:ln>
              <a:noFill/>
            </a:ln>
            <a:effectLst/>
          </c:spPr>
          <c:invertIfNegative val="0"/>
          <c:val>
            <c:numRef>
              <c:f>特徴!$P$7:$Y$7</c:f>
              <c:numCache>
                <c:formatCode>General</c:formatCode>
                <c:ptCount val="10"/>
                <c:pt idx="0">
                  <c:v>0</c:v>
                </c:pt>
                <c:pt idx="1">
                  <c:v>0</c:v>
                </c:pt>
                <c:pt idx="2">
                  <c:v>1</c:v>
                </c:pt>
                <c:pt idx="3">
                  <c:v>0</c:v>
                </c:pt>
                <c:pt idx="4">
                  <c:v>3</c:v>
                </c:pt>
                <c:pt idx="5">
                  <c:v>7</c:v>
                </c:pt>
                <c:pt idx="6">
                  <c:v>5</c:v>
                </c:pt>
                <c:pt idx="7">
                  <c:v>6</c:v>
                </c:pt>
                <c:pt idx="8">
                  <c:v>6</c:v>
                </c:pt>
                <c:pt idx="9">
                  <c:v>16</c:v>
                </c:pt>
              </c:numCache>
            </c:numRef>
          </c:val>
          <c:extLst>
            <c:ext xmlns:c16="http://schemas.microsoft.com/office/drawing/2014/chart" uri="{C3380CC4-5D6E-409C-BE32-E72D297353CC}">
              <c16:uniqueId val="{00000001-EB0C-B34F-92BB-59181D1CBCE4}"/>
            </c:ext>
          </c:extLst>
        </c:ser>
        <c:ser>
          <c:idx val="2"/>
          <c:order val="2"/>
          <c:tx>
            <c:strRef>
              <c:f>特徴!$O$8</c:f>
              <c:strCache>
                <c:ptCount val="1"/>
                <c:pt idx="0">
                  <c:v>音</c:v>
                </c:pt>
              </c:strCache>
            </c:strRef>
          </c:tx>
          <c:spPr>
            <a:solidFill>
              <a:schemeClr val="accent3"/>
            </a:solidFill>
            <a:ln>
              <a:noFill/>
            </a:ln>
            <a:effectLst/>
          </c:spPr>
          <c:invertIfNegative val="0"/>
          <c:val>
            <c:numRef>
              <c:f>特徴!$P$8:$Y$8</c:f>
              <c:numCache>
                <c:formatCode>General</c:formatCode>
                <c:ptCount val="10"/>
                <c:pt idx="0">
                  <c:v>1</c:v>
                </c:pt>
                <c:pt idx="1">
                  <c:v>3</c:v>
                </c:pt>
                <c:pt idx="2">
                  <c:v>4</c:v>
                </c:pt>
                <c:pt idx="3">
                  <c:v>3</c:v>
                </c:pt>
                <c:pt idx="4">
                  <c:v>6</c:v>
                </c:pt>
                <c:pt idx="5">
                  <c:v>6</c:v>
                </c:pt>
                <c:pt idx="6">
                  <c:v>6</c:v>
                </c:pt>
                <c:pt idx="7">
                  <c:v>9</c:v>
                </c:pt>
                <c:pt idx="8">
                  <c:v>1</c:v>
                </c:pt>
                <c:pt idx="9">
                  <c:v>3</c:v>
                </c:pt>
              </c:numCache>
            </c:numRef>
          </c:val>
          <c:extLst>
            <c:ext xmlns:c16="http://schemas.microsoft.com/office/drawing/2014/chart" uri="{C3380CC4-5D6E-409C-BE32-E72D297353CC}">
              <c16:uniqueId val="{00000002-EB0C-B34F-92BB-59181D1CBCE4}"/>
            </c:ext>
          </c:extLst>
        </c:ser>
        <c:ser>
          <c:idx val="3"/>
          <c:order val="3"/>
          <c:tx>
            <c:strRef>
              <c:f>特徴!$O$9</c:f>
              <c:strCache>
                <c:ptCount val="1"/>
                <c:pt idx="0">
                  <c:v>感触</c:v>
                </c:pt>
              </c:strCache>
            </c:strRef>
          </c:tx>
          <c:spPr>
            <a:solidFill>
              <a:schemeClr val="accent4"/>
            </a:solidFill>
            <a:ln>
              <a:noFill/>
            </a:ln>
            <a:effectLst/>
          </c:spPr>
          <c:invertIfNegative val="0"/>
          <c:val>
            <c:numRef>
              <c:f>特徴!$P$9:$Y$9</c:f>
              <c:numCache>
                <c:formatCode>General</c:formatCode>
                <c:ptCount val="10"/>
                <c:pt idx="0">
                  <c:v>0</c:v>
                </c:pt>
                <c:pt idx="1">
                  <c:v>0</c:v>
                </c:pt>
                <c:pt idx="2">
                  <c:v>2</c:v>
                </c:pt>
                <c:pt idx="3">
                  <c:v>1</c:v>
                </c:pt>
                <c:pt idx="4">
                  <c:v>1</c:v>
                </c:pt>
                <c:pt idx="5">
                  <c:v>5</c:v>
                </c:pt>
                <c:pt idx="6">
                  <c:v>7</c:v>
                </c:pt>
                <c:pt idx="7">
                  <c:v>10</c:v>
                </c:pt>
                <c:pt idx="8">
                  <c:v>9</c:v>
                </c:pt>
                <c:pt idx="9">
                  <c:v>9</c:v>
                </c:pt>
              </c:numCache>
            </c:numRef>
          </c:val>
          <c:extLst>
            <c:ext xmlns:c16="http://schemas.microsoft.com/office/drawing/2014/chart" uri="{C3380CC4-5D6E-409C-BE32-E72D297353CC}">
              <c16:uniqueId val="{00000003-EB0C-B34F-92BB-59181D1CBCE4}"/>
            </c:ext>
          </c:extLst>
        </c:ser>
        <c:ser>
          <c:idx val="4"/>
          <c:order val="4"/>
          <c:tx>
            <c:strRef>
              <c:f>特徴!$O$10</c:f>
              <c:strCache>
                <c:ptCount val="1"/>
                <c:pt idx="0">
                  <c:v>色</c:v>
                </c:pt>
              </c:strCache>
            </c:strRef>
          </c:tx>
          <c:spPr>
            <a:solidFill>
              <a:schemeClr val="accent5"/>
            </a:solidFill>
            <a:ln>
              <a:noFill/>
            </a:ln>
            <a:effectLst/>
          </c:spPr>
          <c:invertIfNegative val="0"/>
          <c:val>
            <c:numRef>
              <c:f>特徴!$P$10:$Y$10</c:f>
              <c:numCache>
                <c:formatCode>General</c:formatCode>
                <c:ptCount val="10"/>
                <c:pt idx="0">
                  <c:v>0</c:v>
                </c:pt>
                <c:pt idx="1">
                  <c:v>1</c:v>
                </c:pt>
                <c:pt idx="2">
                  <c:v>5</c:v>
                </c:pt>
                <c:pt idx="3">
                  <c:v>4</c:v>
                </c:pt>
                <c:pt idx="4">
                  <c:v>8</c:v>
                </c:pt>
                <c:pt idx="5">
                  <c:v>11</c:v>
                </c:pt>
                <c:pt idx="6">
                  <c:v>0</c:v>
                </c:pt>
                <c:pt idx="7">
                  <c:v>5</c:v>
                </c:pt>
                <c:pt idx="8">
                  <c:v>3</c:v>
                </c:pt>
                <c:pt idx="9">
                  <c:v>3</c:v>
                </c:pt>
              </c:numCache>
            </c:numRef>
          </c:val>
          <c:extLst>
            <c:ext xmlns:c16="http://schemas.microsoft.com/office/drawing/2014/chart" uri="{C3380CC4-5D6E-409C-BE32-E72D297353CC}">
              <c16:uniqueId val="{00000004-EB0C-B34F-92BB-59181D1CBCE4}"/>
            </c:ext>
          </c:extLst>
        </c:ser>
        <c:ser>
          <c:idx val="5"/>
          <c:order val="5"/>
          <c:tx>
            <c:strRef>
              <c:f>特徴!$O$11</c:f>
              <c:strCache>
                <c:ptCount val="1"/>
                <c:pt idx="0">
                  <c:v>インタラクション</c:v>
                </c:pt>
              </c:strCache>
            </c:strRef>
          </c:tx>
          <c:spPr>
            <a:solidFill>
              <a:schemeClr val="accent6"/>
            </a:solidFill>
            <a:ln>
              <a:noFill/>
            </a:ln>
            <a:effectLst/>
          </c:spPr>
          <c:invertIfNegative val="0"/>
          <c:val>
            <c:numRef>
              <c:f>特徴!$P$11:$Y$11</c:f>
              <c:numCache>
                <c:formatCode>General</c:formatCode>
                <c:ptCount val="10"/>
                <c:pt idx="0">
                  <c:v>0</c:v>
                </c:pt>
                <c:pt idx="1">
                  <c:v>2</c:v>
                </c:pt>
                <c:pt idx="2">
                  <c:v>4</c:v>
                </c:pt>
                <c:pt idx="3">
                  <c:v>3</c:v>
                </c:pt>
                <c:pt idx="4">
                  <c:v>2</c:v>
                </c:pt>
                <c:pt idx="5">
                  <c:v>6</c:v>
                </c:pt>
                <c:pt idx="6">
                  <c:v>5</c:v>
                </c:pt>
                <c:pt idx="7">
                  <c:v>12</c:v>
                </c:pt>
                <c:pt idx="8">
                  <c:v>3</c:v>
                </c:pt>
                <c:pt idx="9">
                  <c:v>7</c:v>
                </c:pt>
              </c:numCache>
            </c:numRef>
          </c:val>
          <c:extLst>
            <c:ext xmlns:c16="http://schemas.microsoft.com/office/drawing/2014/chart" uri="{C3380CC4-5D6E-409C-BE32-E72D297353CC}">
              <c16:uniqueId val="{00000005-EB0C-B34F-92BB-59181D1CBCE4}"/>
            </c:ext>
          </c:extLst>
        </c:ser>
        <c:dLbls>
          <c:showLegendKey val="0"/>
          <c:showVal val="0"/>
          <c:showCatName val="0"/>
          <c:showSerName val="0"/>
          <c:showPercent val="0"/>
          <c:showBubbleSize val="0"/>
        </c:dLbls>
        <c:gapWidth val="219"/>
        <c:overlap val="-27"/>
        <c:axId val="1393881744"/>
        <c:axId val="1372529200"/>
      </c:barChart>
      <c:catAx>
        <c:axId val="13938817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72529200"/>
        <c:crosses val="autoZero"/>
        <c:auto val="1"/>
        <c:lblAlgn val="ctr"/>
        <c:lblOffset val="100"/>
        <c:noMultiLvlLbl val="0"/>
      </c:catAx>
      <c:valAx>
        <c:axId val="137252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93881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特徴!$G$1</c:f>
              <c:strCache>
                <c:ptCount val="1"/>
                <c:pt idx="0">
                  <c:v>形</c:v>
                </c:pt>
              </c:strCache>
            </c:strRef>
          </c:tx>
          <c:spPr>
            <a:ln w="19050" cap="rnd">
              <a:noFill/>
              <a:round/>
            </a:ln>
            <a:effectLst/>
          </c:spPr>
          <c:marker>
            <c:symbol val="circle"/>
            <c:size val="5"/>
            <c:spPr>
              <a:solidFill>
                <a:schemeClr val="accent1">
                  <a:alpha val="30000"/>
                </a:schemeClr>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特徴!$C$2:$C$45</c:f>
              <c:numCache>
                <c:formatCode>General</c:formatCode>
                <c:ptCount val="44"/>
                <c:pt idx="0">
                  <c:v>1</c:v>
                </c:pt>
                <c:pt idx="1">
                  <c:v>2</c:v>
                </c:pt>
                <c:pt idx="2">
                  <c:v>2</c:v>
                </c:pt>
                <c:pt idx="3">
                  <c:v>2</c:v>
                </c:pt>
                <c:pt idx="4">
                  <c:v>2</c:v>
                </c:pt>
                <c:pt idx="5">
                  <c:v>3</c:v>
                </c:pt>
                <c:pt idx="6">
                  <c:v>3</c:v>
                </c:pt>
                <c:pt idx="7">
                  <c:v>3</c:v>
                </c:pt>
                <c:pt idx="8">
                  <c:v>3</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numCache>
            </c:numRef>
          </c:xVal>
          <c:yVal>
            <c:numRef>
              <c:f>特徴!$G$2:$G$45</c:f>
              <c:numCache>
                <c:formatCode>General</c:formatCode>
                <c:ptCount val="44"/>
                <c:pt idx="0">
                  <c:v>8</c:v>
                </c:pt>
                <c:pt idx="1">
                  <c:v>10</c:v>
                </c:pt>
                <c:pt idx="2">
                  <c:v>6</c:v>
                </c:pt>
                <c:pt idx="3">
                  <c:v>8</c:v>
                </c:pt>
                <c:pt idx="4">
                  <c:v>5</c:v>
                </c:pt>
                <c:pt idx="5">
                  <c:v>6</c:v>
                </c:pt>
                <c:pt idx="6">
                  <c:v>7</c:v>
                </c:pt>
                <c:pt idx="7">
                  <c:v>9</c:v>
                </c:pt>
                <c:pt idx="8">
                  <c:v>7</c:v>
                </c:pt>
                <c:pt idx="9">
                  <c:v>9</c:v>
                </c:pt>
                <c:pt idx="10">
                  <c:v>9</c:v>
                </c:pt>
                <c:pt idx="11">
                  <c:v>7</c:v>
                </c:pt>
                <c:pt idx="12">
                  <c:v>8</c:v>
                </c:pt>
                <c:pt idx="13">
                  <c:v>9</c:v>
                </c:pt>
                <c:pt idx="14">
                  <c:v>7</c:v>
                </c:pt>
                <c:pt idx="15">
                  <c:v>9</c:v>
                </c:pt>
                <c:pt idx="16">
                  <c:v>8</c:v>
                </c:pt>
                <c:pt idx="17">
                  <c:v>8</c:v>
                </c:pt>
                <c:pt idx="18">
                  <c:v>4</c:v>
                </c:pt>
                <c:pt idx="19">
                  <c:v>7</c:v>
                </c:pt>
                <c:pt idx="20">
                  <c:v>8</c:v>
                </c:pt>
                <c:pt idx="21">
                  <c:v>9</c:v>
                </c:pt>
                <c:pt idx="22">
                  <c:v>6</c:v>
                </c:pt>
                <c:pt idx="23">
                  <c:v>7</c:v>
                </c:pt>
                <c:pt idx="24">
                  <c:v>8</c:v>
                </c:pt>
                <c:pt idx="25">
                  <c:v>10</c:v>
                </c:pt>
                <c:pt idx="26">
                  <c:v>8</c:v>
                </c:pt>
                <c:pt idx="27">
                  <c:v>9</c:v>
                </c:pt>
                <c:pt idx="28">
                  <c:v>10</c:v>
                </c:pt>
                <c:pt idx="29">
                  <c:v>8</c:v>
                </c:pt>
                <c:pt idx="30">
                  <c:v>10</c:v>
                </c:pt>
                <c:pt idx="31">
                  <c:v>10</c:v>
                </c:pt>
                <c:pt idx="32">
                  <c:v>8</c:v>
                </c:pt>
                <c:pt idx="33">
                  <c:v>8</c:v>
                </c:pt>
                <c:pt idx="34">
                  <c:v>7</c:v>
                </c:pt>
                <c:pt idx="35">
                  <c:v>7</c:v>
                </c:pt>
                <c:pt idx="36">
                  <c:v>7</c:v>
                </c:pt>
                <c:pt idx="37">
                  <c:v>8</c:v>
                </c:pt>
                <c:pt idx="38">
                  <c:v>10</c:v>
                </c:pt>
                <c:pt idx="39">
                  <c:v>9</c:v>
                </c:pt>
                <c:pt idx="40">
                  <c:v>10</c:v>
                </c:pt>
                <c:pt idx="41">
                  <c:v>10</c:v>
                </c:pt>
                <c:pt idx="42">
                  <c:v>10</c:v>
                </c:pt>
                <c:pt idx="43">
                  <c:v>10</c:v>
                </c:pt>
              </c:numCache>
            </c:numRef>
          </c:yVal>
          <c:smooth val="0"/>
          <c:extLst>
            <c:ext xmlns:c16="http://schemas.microsoft.com/office/drawing/2014/chart" uri="{C3380CC4-5D6E-409C-BE32-E72D297353CC}">
              <c16:uniqueId val="{00000000-2FBC-374E-99EC-6C7749092743}"/>
            </c:ext>
          </c:extLst>
        </c:ser>
        <c:dLbls>
          <c:dLblPos val="r"/>
          <c:showLegendKey val="0"/>
          <c:showVal val="1"/>
          <c:showCatName val="1"/>
          <c:showSerName val="0"/>
          <c:showPercent val="0"/>
          <c:showBubbleSize val="0"/>
        </c:dLbls>
        <c:axId val="1355236768"/>
        <c:axId val="1394010816"/>
      </c:scatterChart>
      <c:valAx>
        <c:axId val="1355236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94010816"/>
        <c:crosses val="autoZero"/>
        <c:crossBetween val="midCat"/>
      </c:valAx>
      <c:valAx>
        <c:axId val="1394010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5523676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特徴!$H$1</c:f>
              <c:strCache>
                <c:ptCount val="1"/>
                <c:pt idx="0">
                  <c:v>動き</c:v>
                </c:pt>
              </c:strCache>
            </c:strRef>
          </c:tx>
          <c:spPr>
            <a:ln w="25400" cap="rnd">
              <a:noFill/>
              <a:round/>
            </a:ln>
            <a:effectLst/>
          </c:spPr>
          <c:marker>
            <c:symbol val="circle"/>
            <c:size val="5"/>
            <c:spPr>
              <a:solidFill>
                <a:schemeClr val="accent1">
                  <a:alpha val="30000"/>
                </a:schemeClr>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特徴!$C$2:$C$45</c:f>
              <c:numCache>
                <c:formatCode>General</c:formatCode>
                <c:ptCount val="44"/>
                <c:pt idx="0">
                  <c:v>1</c:v>
                </c:pt>
                <c:pt idx="1">
                  <c:v>2</c:v>
                </c:pt>
                <c:pt idx="2">
                  <c:v>2</c:v>
                </c:pt>
                <c:pt idx="3">
                  <c:v>2</c:v>
                </c:pt>
                <c:pt idx="4">
                  <c:v>2</c:v>
                </c:pt>
                <c:pt idx="5">
                  <c:v>3</c:v>
                </c:pt>
                <c:pt idx="6">
                  <c:v>3</c:v>
                </c:pt>
                <c:pt idx="7">
                  <c:v>3</c:v>
                </c:pt>
                <c:pt idx="8">
                  <c:v>3</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numCache>
            </c:numRef>
          </c:xVal>
          <c:yVal>
            <c:numRef>
              <c:f>特徴!$H$2:$H$45</c:f>
              <c:numCache>
                <c:formatCode>General</c:formatCode>
                <c:ptCount val="44"/>
                <c:pt idx="0">
                  <c:v>5</c:v>
                </c:pt>
                <c:pt idx="1">
                  <c:v>10</c:v>
                </c:pt>
                <c:pt idx="2">
                  <c:v>7</c:v>
                </c:pt>
                <c:pt idx="3">
                  <c:v>8</c:v>
                </c:pt>
                <c:pt idx="4">
                  <c:v>10</c:v>
                </c:pt>
                <c:pt idx="5">
                  <c:v>7</c:v>
                </c:pt>
                <c:pt idx="6">
                  <c:v>7</c:v>
                </c:pt>
                <c:pt idx="7">
                  <c:v>3</c:v>
                </c:pt>
                <c:pt idx="8">
                  <c:v>5</c:v>
                </c:pt>
                <c:pt idx="9">
                  <c:v>10</c:v>
                </c:pt>
                <c:pt idx="10">
                  <c:v>10</c:v>
                </c:pt>
                <c:pt idx="11">
                  <c:v>8</c:v>
                </c:pt>
                <c:pt idx="12">
                  <c:v>9</c:v>
                </c:pt>
                <c:pt idx="13">
                  <c:v>9</c:v>
                </c:pt>
                <c:pt idx="14">
                  <c:v>6</c:v>
                </c:pt>
                <c:pt idx="15">
                  <c:v>7</c:v>
                </c:pt>
                <c:pt idx="16">
                  <c:v>9</c:v>
                </c:pt>
                <c:pt idx="17">
                  <c:v>8</c:v>
                </c:pt>
                <c:pt idx="18">
                  <c:v>7</c:v>
                </c:pt>
                <c:pt idx="19">
                  <c:v>8</c:v>
                </c:pt>
                <c:pt idx="20">
                  <c:v>6</c:v>
                </c:pt>
                <c:pt idx="21">
                  <c:v>10</c:v>
                </c:pt>
                <c:pt idx="22">
                  <c:v>9</c:v>
                </c:pt>
                <c:pt idx="23">
                  <c:v>9</c:v>
                </c:pt>
                <c:pt idx="24">
                  <c:v>6</c:v>
                </c:pt>
                <c:pt idx="25">
                  <c:v>6</c:v>
                </c:pt>
                <c:pt idx="26">
                  <c:v>10</c:v>
                </c:pt>
                <c:pt idx="27">
                  <c:v>8</c:v>
                </c:pt>
                <c:pt idx="28">
                  <c:v>10</c:v>
                </c:pt>
                <c:pt idx="29">
                  <c:v>10</c:v>
                </c:pt>
                <c:pt idx="30">
                  <c:v>10</c:v>
                </c:pt>
                <c:pt idx="31">
                  <c:v>10</c:v>
                </c:pt>
                <c:pt idx="32">
                  <c:v>8</c:v>
                </c:pt>
                <c:pt idx="33">
                  <c:v>10</c:v>
                </c:pt>
                <c:pt idx="34">
                  <c:v>5</c:v>
                </c:pt>
                <c:pt idx="35">
                  <c:v>6</c:v>
                </c:pt>
                <c:pt idx="36">
                  <c:v>6</c:v>
                </c:pt>
                <c:pt idx="37">
                  <c:v>10</c:v>
                </c:pt>
                <c:pt idx="38">
                  <c:v>9</c:v>
                </c:pt>
                <c:pt idx="39">
                  <c:v>6</c:v>
                </c:pt>
                <c:pt idx="40">
                  <c:v>10</c:v>
                </c:pt>
                <c:pt idx="41">
                  <c:v>10</c:v>
                </c:pt>
                <c:pt idx="42">
                  <c:v>10</c:v>
                </c:pt>
                <c:pt idx="43">
                  <c:v>10</c:v>
                </c:pt>
              </c:numCache>
            </c:numRef>
          </c:yVal>
          <c:smooth val="0"/>
          <c:extLst>
            <c:ext xmlns:c16="http://schemas.microsoft.com/office/drawing/2014/chart" uri="{C3380CC4-5D6E-409C-BE32-E72D297353CC}">
              <c16:uniqueId val="{00000000-879A-FF44-9516-4A0C3B95A691}"/>
            </c:ext>
          </c:extLst>
        </c:ser>
        <c:dLbls>
          <c:dLblPos val="r"/>
          <c:showLegendKey val="0"/>
          <c:showVal val="1"/>
          <c:showCatName val="1"/>
          <c:showSerName val="0"/>
          <c:showPercent val="0"/>
          <c:showBubbleSize val="0"/>
        </c:dLbls>
        <c:axId val="1367510560"/>
        <c:axId val="1367512240"/>
      </c:scatterChart>
      <c:valAx>
        <c:axId val="1367510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67512240"/>
        <c:crosses val="autoZero"/>
        <c:crossBetween val="midCat"/>
      </c:valAx>
      <c:valAx>
        <c:axId val="1367512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6751056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特徴!$I$1</c:f>
              <c:strCache>
                <c:ptCount val="1"/>
                <c:pt idx="0">
                  <c:v>音</c:v>
                </c:pt>
              </c:strCache>
            </c:strRef>
          </c:tx>
          <c:spPr>
            <a:ln w="25400" cap="rnd">
              <a:noFill/>
              <a:round/>
            </a:ln>
            <a:effectLst/>
          </c:spPr>
          <c:marker>
            <c:symbol val="circle"/>
            <c:size val="8"/>
            <c:spPr>
              <a:solidFill>
                <a:schemeClr val="accent1">
                  <a:alpha val="30000"/>
                </a:schemeClr>
              </a:solidFill>
              <a:ln w="9525">
                <a:noFill/>
              </a:ln>
              <a:effectLst/>
            </c:spPr>
          </c:marker>
          <c:xVal>
            <c:numRef>
              <c:f>特徴!$C$2:$C$45</c:f>
              <c:numCache>
                <c:formatCode>General</c:formatCode>
                <c:ptCount val="44"/>
                <c:pt idx="0">
                  <c:v>1</c:v>
                </c:pt>
                <c:pt idx="1">
                  <c:v>2</c:v>
                </c:pt>
                <c:pt idx="2">
                  <c:v>2</c:v>
                </c:pt>
                <c:pt idx="3">
                  <c:v>2</c:v>
                </c:pt>
                <c:pt idx="4">
                  <c:v>2</c:v>
                </c:pt>
                <c:pt idx="5">
                  <c:v>3</c:v>
                </c:pt>
                <c:pt idx="6">
                  <c:v>3</c:v>
                </c:pt>
                <c:pt idx="7">
                  <c:v>3</c:v>
                </c:pt>
                <c:pt idx="8">
                  <c:v>3</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numCache>
            </c:numRef>
          </c:xVal>
          <c:yVal>
            <c:numRef>
              <c:f>特徴!$I$2:$I$45</c:f>
              <c:numCache>
                <c:formatCode>General</c:formatCode>
                <c:ptCount val="44"/>
                <c:pt idx="0">
                  <c:v>2</c:v>
                </c:pt>
                <c:pt idx="1">
                  <c:v>8</c:v>
                </c:pt>
                <c:pt idx="2">
                  <c:v>8</c:v>
                </c:pt>
                <c:pt idx="3">
                  <c:v>7</c:v>
                </c:pt>
                <c:pt idx="4">
                  <c:v>10</c:v>
                </c:pt>
                <c:pt idx="5">
                  <c:v>2</c:v>
                </c:pt>
                <c:pt idx="6">
                  <c:v>6</c:v>
                </c:pt>
                <c:pt idx="7">
                  <c:v>1</c:v>
                </c:pt>
                <c:pt idx="8">
                  <c:v>9</c:v>
                </c:pt>
                <c:pt idx="9">
                  <c:v>7</c:v>
                </c:pt>
                <c:pt idx="10">
                  <c:v>10</c:v>
                </c:pt>
                <c:pt idx="11">
                  <c:v>5</c:v>
                </c:pt>
                <c:pt idx="12">
                  <c:v>5</c:v>
                </c:pt>
                <c:pt idx="13">
                  <c:v>8</c:v>
                </c:pt>
                <c:pt idx="14">
                  <c:v>7</c:v>
                </c:pt>
                <c:pt idx="15">
                  <c:v>7</c:v>
                </c:pt>
                <c:pt idx="16">
                  <c:v>6</c:v>
                </c:pt>
                <c:pt idx="17">
                  <c:v>3</c:v>
                </c:pt>
                <c:pt idx="18">
                  <c:v>5</c:v>
                </c:pt>
                <c:pt idx="19">
                  <c:v>6</c:v>
                </c:pt>
                <c:pt idx="20">
                  <c:v>3</c:v>
                </c:pt>
                <c:pt idx="21">
                  <c:v>7</c:v>
                </c:pt>
                <c:pt idx="22">
                  <c:v>3</c:v>
                </c:pt>
                <c:pt idx="23">
                  <c:v>2</c:v>
                </c:pt>
                <c:pt idx="24">
                  <c:v>5</c:v>
                </c:pt>
                <c:pt idx="25">
                  <c:v>0</c:v>
                </c:pt>
                <c:pt idx="26">
                  <c:v>8</c:v>
                </c:pt>
                <c:pt idx="27">
                  <c:v>3</c:v>
                </c:pt>
                <c:pt idx="28">
                  <c:v>10</c:v>
                </c:pt>
                <c:pt idx="29">
                  <c:v>8</c:v>
                </c:pt>
                <c:pt idx="30">
                  <c:v>8</c:v>
                </c:pt>
                <c:pt idx="31">
                  <c:v>8</c:v>
                </c:pt>
                <c:pt idx="32">
                  <c:v>6</c:v>
                </c:pt>
                <c:pt idx="33">
                  <c:v>6</c:v>
                </c:pt>
                <c:pt idx="34">
                  <c:v>4</c:v>
                </c:pt>
                <c:pt idx="35">
                  <c:v>0</c:v>
                </c:pt>
                <c:pt idx="36">
                  <c:v>6</c:v>
                </c:pt>
                <c:pt idx="37">
                  <c:v>7</c:v>
                </c:pt>
                <c:pt idx="38">
                  <c:v>5</c:v>
                </c:pt>
                <c:pt idx="39">
                  <c:v>4</c:v>
                </c:pt>
                <c:pt idx="40">
                  <c:v>8</c:v>
                </c:pt>
                <c:pt idx="41">
                  <c:v>5</c:v>
                </c:pt>
                <c:pt idx="42">
                  <c:v>4</c:v>
                </c:pt>
                <c:pt idx="43">
                  <c:v>8</c:v>
                </c:pt>
              </c:numCache>
            </c:numRef>
          </c:yVal>
          <c:smooth val="0"/>
          <c:extLst>
            <c:ext xmlns:c16="http://schemas.microsoft.com/office/drawing/2014/chart" uri="{C3380CC4-5D6E-409C-BE32-E72D297353CC}">
              <c16:uniqueId val="{00000000-3897-3849-8192-73564243F53A}"/>
            </c:ext>
          </c:extLst>
        </c:ser>
        <c:dLbls>
          <c:showLegendKey val="0"/>
          <c:showVal val="0"/>
          <c:showCatName val="0"/>
          <c:showSerName val="0"/>
          <c:showPercent val="0"/>
          <c:showBubbleSize val="0"/>
        </c:dLbls>
        <c:axId val="1392927312"/>
        <c:axId val="1393382880"/>
      </c:scatterChart>
      <c:valAx>
        <c:axId val="1392927312"/>
        <c:scaling>
          <c:orientation val="minMax"/>
          <c:max val="5"/>
          <c:min val="1"/>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生物性の評価</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93382880"/>
        <c:crosses val="autoZero"/>
        <c:crossBetween val="midCat"/>
      </c:valAx>
      <c:valAx>
        <c:axId val="1393382880"/>
        <c:scaling>
          <c:orientation val="minMax"/>
          <c:max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「音」が持つ生物らしさの特典</a:t>
                </a:r>
                <a:endParaRPr lang="en-US" altLang="ja-JP"/>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929273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0"/>
        </a:schemeClr>
      </a:solidFill>
      <a:round/>
    </a:ln>
    <a:effectLst/>
  </c:spPr>
  <c:txPr>
    <a:bodyPr/>
    <a:lstStyle/>
    <a:p>
      <a:pPr>
        <a:defRPr/>
      </a:pPr>
      <a:endParaRPr lang="ja-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特徴!$G$1</c:f>
              <c:strCache>
                <c:ptCount val="1"/>
                <c:pt idx="0">
                  <c:v>形</c:v>
                </c:pt>
              </c:strCache>
            </c:strRef>
          </c:tx>
          <c:spPr>
            <a:ln w="25400" cap="rnd">
              <a:noFill/>
              <a:round/>
            </a:ln>
            <a:effectLst/>
          </c:spPr>
          <c:marker>
            <c:symbol val="circle"/>
            <c:size val="8"/>
            <c:spPr>
              <a:solidFill>
                <a:schemeClr val="accent1">
                  <a:alpha val="30000"/>
                </a:schemeClr>
              </a:solidFill>
              <a:ln w="9525">
                <a:noFill/>
              </a:ln>
              <a:effectLst/>
            </c:spPr>
          </c:marker>
          <c:xVal>
            <c:numRef>
              <c:f>特徴!$C$2:$C$45</c:f>
              <c:numCache>
                <c:formatCode>General</c:formatCode>
                <c:ptCount val="44"/>
                <c:pt idx="0">
                  <c:v>1</c:v>
                </c:pt>
                <c:pt idx="1">
                  <c:v>2</c:v>
                </c:pt>
                <c:pt idx="2">
                  <c:v>2</c:v>
                </c:pt>
                <c:pt idx="3">
                  <c:v>2</c:v>
                </c:pt>
                <c:pt idx="4">
                  <c:v>2</c:v>
                </c:pt>
                <c:pt idx="5">
                  <c:v>3</c:v>
                </c:pt>
                <c:pt idx="6">
                  <c:v>3</c:v>
                </c:pt>
                <c:pt idx="7">
                  <c:v>3</c:v>
                </c:pt>
                <c:pt idx="8">
                  <c:v>3</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numCache>
            </c:numRef>
          </c:xVal>
          <c:yVal>
            <c:numRef>
              <c:f>特徴!$G$2:$G$45</c:f>
              <c:numCache>
                <c:formatCode>General</c:formatCode>
                <c:ptCount val="44"/>
                <c:pt idx="0">
                  <c:v>8</c:v>
                </c:pt>
                <c:pt idx="1">
                  <c:v>10</c:v>
                </c:pt>
                <c:pt idx="2">
                  <c:v>6</c:v>
                </c:pt>
                <c:pt idx="3">
                  <c:v>8</c:v>
                </c:pt>
                <c:pt idx="4">
                  <c:v>5</c:v>
                </c:pt>
                <c:pt idx="5">
                  <c:v>6</c:v>
                </c:pt>
                <c:pt idx="6">
                  <c:v>7</c:v>
                </c:pt>
                <c:pt idx="7">
                  <c:v>9</c:v>
                </c:pt>
                <c:pt idx="8">
                  <c:v>7</c:v>
                </c:pt>
                <c:pt idx="9">
                  <c:v>9</c:v>
                </c:pt>
                <c:pt idx="10">
                  <c:v>9</c:v>
                </c:pt>
                <c:pt idx="11">
                  <c:v>7</c:v>
                </c:pt>
                <c:pt idx="12">
                  <c:v>8</c:v>
                </c:pt>
                <c:pt idx="13">
                  <c:v>9</c:v>
                </c:pt>
                <c:pt idx="14">
                  <c:v>7</c:v>
                </c:pt>
                <c:pt idx="15">
                  <c:v>9</c:v>
                </c:pt>
                <c:pt idx="16">
                  <c:v>8</c:v>
                </c:pt>
                <c:pt idx="17">
                  <c:v>8</c:v>
                </c:pt>
                <c:pt idx="18">
                  <c:v>4</c:v>
                </c:pt>
                <c:pt idx="19">
                  <c:v>7</c:v>
                </c:pt>
                <c:pt idx="20">
                  <c:v>8</c:v>
                </c:pt>
                <c:pt idx="21">
                  <c:v>9</c:v>
                </c:pt>
                <c:pt idx="22">
                  <c:v>6</c:v>
                </c:pt>
                <c:pt idx="23">
                  <c:v>7</c:v>
                </c:pt>
                <c:pt idx="24">
                  <c:v>8</c:v>
                </c:pt>
                <c:pt idx="25">
                  <c:v>10</c:v>
                </c:pt>
                <c:pt idx="26">
                  <c:v>8</c:v>
                </c:pt>
                <c:pt idx="27">
                  <c:v>9</c:v>
                </c:pt>
                <c:pt idx="28">
                  <c:v>10</c:v>
                </c:pt>
                <c:pt idx="29">
                  <c:v>8</c:v>
                </c:pt>
                <c:pt idx="30">
                  <c:v>10</c:v>
                </c:pt>
                <c:pt idx="31">
                  <c:v>10</c:v>
                </c:pt>
                <c:pt idx="32">
                  <c:v>8</c:v>
                </c:pt>
                <c:pt idx="33">
                  <c:v>8</c:v>
                </c:pt>
                <c:pt idx="34">
                  <c:v>7</c:v>
                </c:pt>
                <c:pt idx="35">
                  <c:v>7</c:v>
                </c:pt>
                <c:pt idx="36">
                  <c:v>7</c:v>
                </c:pt>
                <c:pt idx="37">
                  <c:v>8</c:v>
                </c:pt>
                <c:pt idx="38">
                  <c:v>10</c:v>
                </c:pt>
                <c:pt idx="39">
                  <c:v>9</c:v>
                </c:pt>
                <c:pt idx="40">
                  <c:v>10</c:v>
                </c:pt>
                <c:pt idx="41">
                  <c:v>10</c:v>
                </c:pt>
                <c:pt idx="42">
                  <c:v>10</c:v>
                </c:pt>
                <c:pt idx="43">
                  <c:v>10</c:v>
                </c:pt>
              </c:numCache>
            </c:numRef>
          </c:yVal>
          <c:smooth val="0"/>
          <c:extLst>
            <c:ext xmlns:c16="http://schemas.microsoft.com/office/drawing/2014/chart" uri="{C3380CC4-5D6E-409C-BE32-E72D297353CC}">
              <c16:uniqueId val="{00000000-BC87-AB41-8F90-679B816BFA19}"/>
            </c:ext>
          </c:extLst>
        </c:ser>
        <c:dLbls>
          <c:showLegendKey val="0"/>
          <c:showVal val="0"/>
          <c:showCatName val="0"/>
          <c:showSerName val="0"/>
          <c:showPercent val="0"/>
          <c:showBubbleSize val="0"/>
        </c:dLbls>
        <c:axId val="1392927312"/>
        <c:axId val="1393382880"/>
      </c:scatterChart>
      <c:valAx>
        <c:axId val="1392927312"/>
        <c:scaling>
          <c:orientation val="minMax"/>
          <c:max val="5"/>
          <c:min val="1"/>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生物性の評価</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93382880"/>
        <c:crosses val="autoZero"/>
        <c:crossBetween val="midCat"/>
      </c:valAx>
      <c:valAx>
        <c:axId val="1393382880"/>
        <c:scaling>
          <c:orientation val="minMax"/>
          <c:max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「形」が持つ生物らしさの得点</a:t>
                </a:r>
                <a:endParaRPr lang="en-US" altLang="ja-JP"/>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929273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0"/>
        </a:schemeClr>
      </a:solidFill>
      <a:round/>
    </a:ln>
    <a:effectLst/>
  </c:spPr>
  <c:txPr>
    <a:bodyPr/>
    <a:lstStyle/>
    <a:p>
      <a:pPr>
        <a:defRPr/>
      </a:pPr>
      <a:endParaRPr lang="ja-JP"/>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特徴!$H$1</c:f>
              <c:strCache>
                <c:ptCount val="1"/>
                <c:pt idx="0">
                  <c:v>動き</c:v>
                </c:pt>
              </c:strCache>
            </c:strRef>
          </c:tx>
          <c:spPr>
            <a:ln w="25400" cap="rnd">
              <a:noFill/>
              <a:round/>
            </a:ln>
            <a:effectLst/>
          </c:spPr>
          <c:marker>
            <c:symbol val="circle"/>
            <c:size val="8"/>
            <c:spPr>
              <a:solidFill>
                <a:schemeClr val="accent1">
                  <a:alpha val="30000"/>
                </a:schemeClr>
              </a:solidFill>
              <a:ln w="9525">
                <a:noFill/>
              </a:ln>
              <a:effectLst/>
            </c:spPr>
          </c:marker>
          <c:xVal>
            <c:numRef>
              <c:f>特徴!$C$2:$C$45</c:f>
              <c:numCache>
                <c:formatCode>General</c:formatCode>
                <c:ptCount val="44"/>
                <c:pt idx="0">
                  <c:v>1</c:v>
                </c:pt>
                <c:pt idx="1">
                  <c:v>2</c:v>
                </c:pt>
                <c:pt idx="2">
                  <c:v>2</c:v>
                </c:pt>
                <c:pt idx="3">
                  <c:v>2</c:v>
                </c:pt>
                <c:pt idx="4">
                  <c:v>2</c:v>
                </c:pt>
                <c:pt idx="5">
                  <c:v>3</c:v>
                </c:pt>
                <c:pt idx="6">
                  <c:v>3</c:v>
                </c:pt>
                <c:pt idx="7">
                  <c:v>3</c:v>
                </c:pt>
                <c:pt idx="8">
                  <c:v>3</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numCache>
            </c:numRef>
          </c:xVal>
          <c:yVal>
            <c:numRef>
              <c:f>特徴!$H$2:$H$45</c:f>
              <c:numCache>
                <c:formatCode>General</c:formatCode>
                <c:ptCount val="44"/>
                <c:pt idx="0">
                  <c:v>5</c:v>
                </c:pt>
                <c:pt idx="1">
                  <c:v>10</c:v>
                </c:pt>
                <c:pt idx="2">
                  <c:v>7</c:v>
                </c:pt>
                <c:pt idx="3">
                  <c:v>8</c:v>
                </c:pt>
                <c:pt idx="4">
                  <c:v>10</c:v>
                </c:pt>
                <c:pt idx="5">
                  <c:v>7</c:v>
                </c:pt>
                <c:pt idx="6">
                  <c:v>7</c:v>
                </c:pt>
                <c:pt idx="7">
                  <c:v>3</c:v>
                </c:pt>
                <c:pt idx="8">
                  <c:v>5</c:v>
                </c:pt>
                <c:pt idx="9">
                  <c:v>10</c:v>
                </c:pt>
                <c:pt idx="10">
                  <c:v>10</c:v>
                </c:pt>
                <c:pt idx="11">
                  <c:v>8</c:v>
                </c:pt>
                <c:pt idx="12">
                  <c:v>9</c:v>
                </c:pt>
                <c:pt idx="13">
                  <c:v>9</c:v>
                </c:pt>
                <c:pt idx="14">
                  <c:v>6</c:v>
                </c:pt>
                <c:pt idx="15">
                  <c:v>7</c:v>
                </c:pt>
                <c:pt idx="16">
                  <c:v>9</c:v>
                </c:pt>
                <c:pt idx="17">
                  <c:v>8</c:v>
                </c:pt>
                <c:pt idx="18">
                  <c:v>7</c:v>
                </c:pt>
                <c:pt idx="19">
                  <c:v>8</c:v>
                </c:pt>
                <c:pt idx="20">
                  <c:v>6</c:v>
                </c:pt>
                <c:pt idx="21">
                  <c:v>10</c:v>
                </c:pt>
                <c:pt idx="22">
                  <c:v>9</c:v>
                </c:pt>
                <c:pt idx="23">
                  <c:v>9</c:v>
                </c:pt>
                <c:pt idx="24">
                  <c:v>6</c:v>
                </c:pt>
                <c:pt idx="25">
                  <c:v>6</c:v>
                </c:pt>
                <c:pt idx="26">
                  <c:v>10</c:v>
                </c:pt>
                <c:pt idx="27">
                  <c:v>8</c:v>
                </c:pt>
                <c:pt idx="28">
                  <c:v>10</c:v>
                </c:pt>
                <c:pt idx="29">
                  <c:v>10</c:v>
                </c:pt>
                <c:pt idx="30">
                  <c:v>10</c:v>
                </c:pt>
                <c:pt idx="31">
                  <c:v>10</c:v>
                </c:pt>
                <c:pt idx="32">
                  <c:v>8</c:v>
                </c:pt>
                <c:pt idx="33">
                  <c:v>10</c:v>
                </c:pt>
                <c:pt idx="34">
                  <c:v>5</c:v>
                </c:pt>
                <c:pt idx="35">
                  <c:v>6</c:v>
                </c:pt>
                <c:pt idx="36">
                  <c:v>6</c:v>
                </c:pt>
                <c:pt idx="37">
                  <c:v>10</c:v>
                </c:pt>
                <c:pt idx="38">
                  <c:v>9</c:v>
                </c:pt>
                <c:pt idx="39">
                  <c:v>6</c:v>
                </c:pt>
                <c:pt idx="40">
                  <c:v>10</c:v>
                </c:pt>
                <c:pt idx="41">
                  <c:v>10</c:v>
                </c:pt>
                <c:pt idx="42">
                  <c:v>10</c:v>
                </c:pt>
                <c:pt idx="43">
                  <c:v>10</c:v>
                </c:pt>
              </c:numCache>
            </c:numRef>
          </c:yVal>
          <c:smooth val="0"/>
          <c:extLst>
            <c:ext xmlns:c16="http://schemas.microsoft.com/office/drawing/2014/chart" uri="{C3380CC4-5D6E-409C-BE32-E72D297353CC}">
              <c16:uniqueId val="{00000000-6D68-9E4B-AC0D-60FE6278F17D}"/>
            </c:ext>
          </c:extLst>
        </c:ser>
        <c:dLbls>
          <c:showLegendKey val="0"/>
          <c:showVal val="0"/>
          <c:showCatName val="0"/>
          <c:showSerName val="0"/>
          <c:showPercent val="0"/>
          <c:showBubbleSize val="0"/>
        </c:dLbls>
        <c:axId val="1392927312"/>
        <c:axId val="1393382880"/>
      </c:scatterChart>
      <c:valAx>
        <c:axId val="1392927312"/>
        <c:scaling>
          <c:orientation val="minMax"/>
          <c:max val="5"/>
          <c:min val="1"/>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生物性の評価</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93382880"/>
        <c:crosses val="autoZero"/>
        <c:crossBetween val="midCat"/>
      </c:valAx>
      <c:valAx>
        <c:axId val="1393382880"/>
        <c:scaling>
          <c:orientation val="minMax"/>
          <c:max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「動き」が持つ生物らしさの得点</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929273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0"/>
        </a:schemeClr>
      </a:solidFill>
      <a:round/>
    </a:ln>
    <a:effectLst/>
  </c:spPr>
  <c:txPr>
    <a:bodyPr/>
    <a:lstStyle/>
    <a:p>
      <a:pPr>
        <a:defRPr/>
      </a:pPr>
      <a:endParaRPr lang="ja-JP"/>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data id="1">
      <cx:numDim type="val">
        <cx:f>_xlchart.v1.7</cx:f>
      </cx:numDim>
    </cx:data>
    <cx:data id="2">
      <cx:numDim type="val">
        <cx:f>_xlchart.v1.8</cx:f>
      </cx:numDim>
    </cx:data>
  </cx:chartData>
  <cx:chart>
    <cx:title pos="t" align="ctr" overlay="0">
      <cx:tx>
        <cx:txData>
          <cx:v>ソフトロボットの特徴についての図</cx:v>
        </cx:txData>
      </cx:tx>
      <cx:txPr>
        <a:bodyPr spcFirstLastPara="1" vertOverflow="ellipsis" horzOverflow="overflow" wrap="square" lIns="0" tIns="0" rIns="0" bIns="0" anchor="ctr" anchorCtr="1"/>
        <a:lstStyle/>
        <a:p>
          <a:pPr algn="ctr" rtl="0">
            <a:defRPr/>
          </a:pPr>
          <a:r>
            <a:rPr lang="ja-JP" altLang="en-US" sz="1400" b="0" i="0" u="none" strike="noStrike" baseline="0">
              <a:solidFill>
                <a:sysClr val="windowText" lastClr="000000">
                  <a:lumMod val="65000"/>
                  <a:lumOff val="35000"/>
                </a:sysClr>
              </a:solidFill>
              <a:latin typeface="Calibri" panose="020F0502020204030204"/>
              <a:ea typeface="游ゴシック" panose="020B0400000000000000" pitchFamily="34" charset="-128"/>
            </a:rPr>
            <a:t>ソフトロボットの特徴についての図</a:t>
          </a:r>
        </a:p>
      </cx:txPr>
    </cx:title>
    <cx:plotArea>
      <cx:plotAreaRegion>
        <cx:series layoutId="boxWhisker" uniqueId="{F9F8BC9D-407E-2B44-A94F-FC5BEB7AE37F}">
          <cx:dataId val="0"/>
          <cx:layoutPr>
            <cx:visibility meanLine="0" meanMarker="1" nonoutliers="0" outliers="1"/>
            <cx:statistics quartileMethod="exclusive"/>
          </cx:layoutPr>
        </cx:series>
        <cx:series layoutId="boxWhisker" uniqueId="{33E98467-D8C7-2947-ADF1-6FAA6E600F9C}">
          <cx:dataId val="1"/>
          <cx:layoutPr>
            <cx:visibility meanLine="0" meanMarker="1" nonoutliers="0" outliers="1"/>
            <cx:statistics quartileMethod="exclusive"/>
          </cx:layoutPr>
        </cx:series>
        <cx:series layoutId="boxWhisker" uniqueId="{F3D97A30-8244-9541-8D72-AA0EF3065752}">
          <cx:dataId val="2"/>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_xlchart.v1.22</cx:f>
      </cx:numDim>
    </cx:data>
    <cx:data id="1">
      <cx:numDim type="val">
        <cx:f>_xlchart.v1.23</cx:f>
      </cx:numDim>
    </cx:data>
    <cx:data id="2">
      <cx:numDim type="val">
        <cx:f>_xlchart.v1.24</cx:f>
      </cx:numDim>
    </cx:data>
    <cx:data id="3">
      <cx:numDim type="val">
        <cx:f>_xlchart.v1.25</cx:f>
      </cx:numDim>
    </cx:data>
    <cx:data id="4">
      <cx:numDim type="val">
        <cx:f>_xlchart.v1.26</cx:f>
      </cx:numDim>
    </cx:data>
    <cx:data id="5">
      <cx:numDim type="val">
        <cx:f>_xlchart.v1.27</cx:f>
      </cx:numDim>
    </cx:data>
  </cx:chartData>
  <cx:chart>
    <cx:title pos="t" align="ctr" overlay="0">
      <cx:tx>
        <cx:txData>
          <cx:v>生物らしい要素について</cx:v>
        </cx:txData>
      </cx:tx>
      <cx:txPr>
        <a:bodyPr spcFirstLastPara="1" vertOverflow="ellipsis" horzOverflow="overflow" wrap="square" lIns="0" tIns="0" rIns="0" bIns="0" anchor="ctr" anchorCtr="1"/>
        <a:lstStyle/>
        <a:p>
          <a:pPr algn="ctr" rtl="0">
            <a:defRPr/>
          </a:pPr>
          <a:r>
            <a:rPr lang="ja-JP" altLang="en-US" sz="1400" b="0" i="0" u="none" strike="noStrike" baseline="0">
              <a:solidFill>
                <a:sysClr val="windowText" lastClr="000000">
                  <a:lumMod val="65000"/>
                  <a:lumOff val="35000"/>
                </a:sysClr>
              </a:solidFill>
              <a:latin typeface="Calibri" panose="020F0502020204030204"/>
              <a:ea typeface="游ゴシック" panose="020B0400000000000000" pitchFamily="34" charset="-128"/>
            </a:rPr>
            <a:t>生物らしい要素について</a:t>
          </a:r>
        </a:p>
      </cx:txPr>
    </cx:title>
    <cx:plotArea>
      <cx:plotAreaRegion>
        <cx:series layoutId="boxWhisker" uniqueId="{C17696F8-FDE0-B94A-87AB-65361A01BF5E}">
          <cx:dataId val="0"/>
          <cx:layoutPr>
            <cx:visibility meanLine="0" meanMarker="1" nonoutliers="0" outliers="1"/>
            <cx:statistics quartileMethod="exclusive"/>
          </cx:layoutPr>
        </cx:series>
        <cx:series layoutId="boxWhisker" uniqueId="{E9B7364D-3958-AE44-A5C3-21AA7E48479B}">
          <cx:dataId val="1"/>
          <cx:layoutPr>
            <cx:visibility meanLine="0" meanMarker="1" nonoutliers="0" outliers="1"/>
            <cx:statistics quartileMethod="exclusive"/>
          </cx:layoutPr>
        </cx:series>
        <cx:series layoutId="boxWhisker" uniqueId="{105271DE-6AD2-794C-9134-22572EC73BBF}">
          <cx:dataId val="2"/>
          <cx:layoutPr>
            <cx:visibility meanLine="0" meanMarker="1" nonoutliers="0" outliers="1"/>
            <cx:statistics quartileMethod="exclusive"/>
          </cx:layoutPr>
        </cx:series>
        <cx:series layoutId="boxWhisker" uniqueId="{8ABC6A12-23AF-0C41-939B-E72E03ABD2ED}">
          <cx:dataId val="3"/>
          <cx:layoutPr>
            <cx:visibility meanLine="0" meanMarker="1" nonoutliers="0" outliers="1"/>
            <cx:statistics quartileMethod="exclusive"/>
          </cx:layoutPr>
        </cx:series>
        <cx:series layoutId="boxWhisker" uniqueId="{42D57A1F-B99A-0B4B-8F4B-B63700A281B0}">
          <cx:dataId val="4"/>
          <cx:layoutPr>
            <cx:visibility meanLine="0" meanMarker="1" nonoutliers="0" outliers="1"/>
            <cx:statistics quartileMethod="exclusive"/>
          </cx:layoutPr>
        </cx:series>
        <cx:series layoutId="boxWhisker" uniqueId="{FEF5750B-D508-D746-9860-8BED36598754}">
          <cx:dataId val="5"/>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_xlchart.v1.11</cx:f>
      </cx:numDim>
    </cx:data>
    <cx:data id="1">
      <cx:strDim type="cat">
        <cx:f>_xlchart.v1.9</cx:f>
      </cx:strDim>
      <cx:numDim type="val">
        <cx:f>_xlchart.v1.13</cx:f>
      </cx:numDim>
    </cx:data>
    <cx:data id="2">
      <cx:strDim type="cat">
        <cx:f>_xlchart.v1.9</cx:f>
      </cx:strDim>
      <cx:numDim type="val">
        <cx:f>_xlchart.v1.15</cx:f>
      </cx:numDim>
    </cx:data>
    <cx:data id="3">
      <cx:strDim type="cat">
        <cx:f>_xlchart.v1.9</cx:f>
      </cx:strDim>
      <cx:numDim type="val">
        <cx:f>_xlchart.v1.17</cx:f>
      </cx:numDim>
    </cx:data>
    <cx:data id="4">
      <cx:strDim type="cat">
        <cx:f>_xlchart.v1.9</cx:f>
      </cx:strDim>
      <cx:numDim type="val">
        <cx:f>_xlchart.v1.19</cx:f>
      </cx:numDim>
    </cx:data>
    <cx:data id="5">
      <cx:strDim type="cat">
        <cx:f>_xlchart.v1.9</cx:f>
      </cx:strDim>
      <cx:numDim type="val">
        <cx:f>_xlchart.v1.21</cx:f>
      </cx:numDim>
    </cx:data>
  </cx:chartData>
  <cx:chart>
    <cx:title pos="t" align="ctr" overlay="0"/>
    <cx:plotArea>
      <cx:plotAreaRegion>
        <cx:series layoutId="boxWhisker" uniqueId="{81E831CB-F83F-6A45-A969-3C6C089C092C}">
          <cx:tx>
            <cx:txData>
              <cx:f>_xlchart.v1.10</cx:f>
              <cx:v>形</cx:v>
            </cx:txData>
          </cx:tx>
          <cx:dataId val="0"/>
          <cx:layoutPr>
            <cx:visibility meanLine="0" meanMarker="1" nonoutliers="0" outliers="1"/>
            <cx:statistics quartileMethod="exclusive"/>
          </cx:layoutPr>
        </cx:series>
        <cx:series layoutId="boxWhisker" uniqueId="{B2C8D1C1-8EA3-D541-A3DD-C346D38F0414}">
          <cx:tx>
            <cx:txData>
              <cx:f>_xlchart.v1.12</cx:f>
              <cx:v>動き</cx:v>
            </cx:txData>
          </cx:tx>
          <cx:dataId val="1"/>
          <cx:layoutPr>
            <cx:visibility meanLine="0" meanMarker="1" nonoutliers="0" outliers="1"/>
            <cx:statistics quartileMethod="exclusive"/>
          </cx:layoutPr>
        </cx:series>
        <cx:series layoutId="boxWhisker" uniqueId="{CB1E02E0-8328-CB47-8069-A85788316495}">
          <cx:tx>
            <cx:txData>
              <cx:f>_xlchart.v1.14</cx:f>
              <cx:v>音</cx:v>
            </cx:txData>
          </cx:tx>
          <cx:dataId val="2"/>
          <cx:layoutPr>
            <cx:visibility meanLine="0" meanMarker="1" nonoutliers="0" outliers="1"/>
            <cx:statistics quartileMethod="exclusive"/>
          </cx:layoutPr>
        </cx:series>
        <cx:series layoutId="boxWhisker" uniqueId="{036282B0-0563-2947-A3BC-1C08BD3C51D6}">
          <cx:tx>
            <cx:txData>
              <cx:f>_xlchart.v1.16</cx:f>
              <cx:v>感触</cx:v>
            </cx:txData>
          </cx:tx>
          <cx:dataId val="3"/>
          <cx:layoutPr>
            <cx:visibility meanLine="0" meanMarker="1" nonoutliers="0" outliers="1"/>
            <cx:statistics quartileMethod="exclusive"/>
          </cx:layoutPr>
        </cx:series>
        <cx:series layoutId="boxWhisker" uniqueId="{EE137B49-8738-DE4F-AB3F-11C9741EB5ED}">
          <cx:tx>
            <cx:txData>
              <cx:f>_xlchart.v1.18</cx:f>
              <cx:v>色</cx:v>
            </cx:txData>
          </cx:tx>
          <cx:dataId val="4"/>
          <cx:layoutPr>
            <cx:visibility meanLine="0" meanMarker="1" nonoutliers="0" outliers="1"/>
            <cx:statistics quartileMethod="exclusive"/>
          </cx:layoutPr>
        </cx:series>
        <cx:series layoutId="boxWhisker" uniqueId="{88FC4696-6CFD-B140-8ECD-07E4B9078C56}">
          <cx:tx>
            <cx:txData>
              <cx:f>_xlchart.v1.20</cx:f>
              <cx:v>インタラクション</cx:v>
            </cx:txData>
          </cx:tx>
          <cx:dataId val="5"/>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14.xml><?xml version="1.0" encoding="utf-8"?>
<cs:colorStyle xmlns:cs="http://schemas.microsoft.com/office/drawing/2012/chartStyle" xmlns:a="http://schemas.openxmlformats.org/drawingml/2006/main" meth="withinLinear" id="14">
  <a:schemeClr val="accent1"/>
</cs:colorStyle>
</file>

<file path=xl/charts/colors15.xml><?xml version="1.0" encoding="utf-8"?>
<cs:colorStyle xmlns:cs="http://schemas.microsoft.com/office/drawing/2012/chartStyle" xmlns:a="http://schemas.openxmlformats.org/drawingml/2006/main" meth="withinLinear" id="14">
  <a:schemeClr val="accent1"/>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chart" Target="../charts/chart10.xml"/><Relationship Id="rId3" Type="http://schemas.openxmlformats.org/officeDocument/2006/relationships/chart" Target="../charts/chart1.xml"/><Relationship Id="rId7" Type="http://schemas.openxmlformats.org/officeDocument/2006/relationships/chart" Target="../charts/chart4.xml"/><Relationship Id="rId12" Type="http://schemas.openxmlformats.org/officeDocument/2006/relationships/chart" Target="../charts/chart9.xml"/><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chart" Target="../charts/chart3.xml"/><Relationship Id="rId11" Type="http://schemas.openxmlformats.org/officeDocument/2006/relationships/chart" Target="../charts/chart8.xml"/><Relationship Id="rId5" Type="http://schemas.openxmlformats.org/officeDocument/2006/relationships/chart" Target="../charts/chart2.xml"/><Relationship Id="rId15" Type="http://schemas.openxmlformats.org/officeDocument/2006/relationships/chart" Target="../charts/chart12.xml"/><Relationship Id="rId10" Type="http://schemas.openxmlformats.org/officeDocument/2006/relationships/chart" Target="../charts/chart7.xml"/><Relationship Id="rId4" Type="http://schemas.microsoft.com/office/2014/relationships/chartEx" Target="../charts/chartEx3.xml"/><Relationship Id="rId9" Type="http://schemas.openxmlformats.org/officeDocument/2006/relationships/chart" Target="../charts/chart6.xml"/><Relationship Id="rId14"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798285</xdr:colOff>
      <xdr:row>46</xdr:row>
      <xdr:rowOff>181428</xdr:rowOff>
    </xdr:from>
    <xdr:to>
      <xdr:col>5</xdr:col>
      <xdr:colOff>575387</xdr:colOff>
      <xdr:row>69</xdr:row>
      <xdr:rowOff>90714</xdr:rowOff>
    </xdr:to>
    <mc:AlternateContent xmlns:mc="http://schemas.openxmlformats.org/markup-compatibility/2006">
      <mc:Choice xmlns:cx1="http://schemas.microsoft.com/office/drawing/2015/9/8/chartex" Requires="cx1">
        <xdr:graphicFrame macro="">
          <xdr:nvGraphicFramePr>
            <xdr:cNvPr id="2" name="グラフ 1">
              <a:extLst>
                <a:ext uri="{FF2B5EF4-FFF2-40B4-BE49-F238E27FC236}">
                  <a16:creationId xmlns:a16="http://schemas.microsoft.com/office/drawing/2014/main" id="{8F4DA63C-93B9-E14D-A91F-166F7179ECF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98285" y="12324183"/>
              <a:ext cx="4572000" cy="5870511"/>
            </a:xfrm>
            <a:prstGeom prst="rect">
              <a:avLst/>
            </a:prstGeom>
            <a:solidFill>
              <a:prstClr val="white"/>
            </a:solidFill>
            <a:ln w="1">
              <a:solidFill>
                <a:prstClr val="green"/>
              </a:solidFill>
            </a:ln>
          </xdr:spPr>
          <xdr:txBody>
            <a:bodyPr vertOverflow="clip" horzOverflow="clip"/>
            <a:lstStyle/>
            <a:p>
              <a:r>
                <a:rPr lang="ja-JP" altLang="en-US" sz="1100"/>
                <a:t>この図は、お使いのバージョンの Excel では利用できません。
この図形を編集するか、このブックを異なるファイル形式に保存すると、グラフが恒久的に壊れます。</a:t>
              </a:r>
            </a:p>
          </xdr:txBody>
        </xdr:sp>
      </mc:Fallback>
    </mc:AlternateContent>
    <xdr:clientData/>
  </xdr:twoCellAnchor>
  <xdr:twoCellAnchor>
    <xdr:from>
      <xdr:col>5</xdr:col>
      <xdr:colOff>947315</xdr:colOff>
      <xdr:row>46</xdr:row>
      <xdr:rowOff>189981</xdr:rowOff>
    </xdr:from>
    <xdr:to>
      <xdr:col>11</xdr:col>
      <xdr:colOff>933060</xdr:colOff>
      <xdr:row>69</xdr:row>
      <xdr:rowOff>64795</xdr:rowOff>
    </xdr:to>
    <mc:AlternateContent xmlns:mc="http://schemas.openxmlformats.org/markup-compatibility/2006">
      <mc:Choice xmlns:cx1="http://schemas.microsoft.com/office/drawing/2015/9/8/chartex" Requires="cx1">
        <xdr:graphicFrame macro="">
          <xdr:nvGraphicFramePr>
            <xdr:cNvPr id="3" name="グラフ 2">
              <a:extLst>
                <a:ext uri="{FF2B5EF4-FFF2-40B4-BE49-F238E27FC236}">
                  <a16:creationId xmlns:a16="http://schemas.microsoft.com/office/drawing/2014/main" id="{AF567DE7-47D4-2B41-8499-DF6BF950BC6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742213" y="12332736"/>
              <a:ext cx="5739623" cy="5836039"/>
            </a:xfrm>
            <a:prstGeom prst="rect">
              <a:avLst/>
            </a:prstGeom>
            <a:solidFill>
              <a:prstClr val="white"/>
            </a:solidFill>
            <a:ln w="1">
              <a:solidFill>
                <a:prstClr val="green"/>
              </a:solidFill>
            </a:ln>
          </xdr:spPr>
          <xdr:txBody>
            <a:bodyPr vertOverflow="clip" horzOverflow="clip"/>
            <a:lstStyle/>
            <a:p>
              <a:r>
                <a:rPr lang="ja-JP" altLang="en-US" sz="1100"/>
                <a:t>この図は、お使いのバージョンの Excel では利用できません。
この図形を編集するか、このブックを異なるファイル形式に保存すると、グラフが恒久的に壊れます。</a:t>
              </a:r>
            </a:p>
          </xdr:txBody>
        </xdr:sp>
      </mc:Fallback>
    </mc:AlternateContent>
    <xdr:clientData/>
  </xdr:twoCellAnchor>
  <xdr:twoCellAnchor>
    <xdr:from>
      <xdr:col>22</xdr:col>
      <xdr:colOff>164868</xdr:colOff>
      <xdr:row>26</xdr:row>
      <xdr:rowOff>55958</xdr:rowOff>
    </xdr:from>
    <xdr:to>
      <xdr:col>30</xdr:col>
      <xdr:colOff>140300</xdr:colOff>
      <xdr:row>44</xdr:row>
      <xdr:rowOff>92928</xdr:rowOff>
    </xdr:to>
    <xdr:graphicFrame macro="">
      <xdr:nvGraphicFramePr>
        <xdr:cNvPr id="5" name="グラフ 4">
          <a:extLst>
            <a:ext uri="{FF2B5EF4-FFF2-40B4-BE49-F238E27FC236}">
              <a16:creationId xmlns:a16="http://schemas.microsoft.com/office/drawing/2014/main" id="{EC9B5A86-B2B3-5E4B-B0EC-A5A68F2122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714704</xdr:colOff>
      <xdr:row>22</xdr:row>
      <xdr:rowOff>70069</xdr:rowOff>
    </xdr:from>
    <xdr:to>
      <xdr:col>21</xdr:col>
      <xdr:colOff>467711</xdr:colOff>
      <xdr:row>32</xdr:row>
      <xdr:rowOff>185682</xdr:rowOff>
    </xdr:to>
    <mc:AlternateContent xmlns:mc="http://schemas.openxmlformats.org/markup-compatibility/2006">
      <mc:Choice xmlns:cx1="http://schemas.microsoft.com/office/drawing/2015/9/8/chartex" Requires="cx1">
        <xdr:graphicFrame macro="">
          <xdr:nvGraphicFramePr>
            <xdr:cNvPr id="13" name="グラフ 12">
              <a:extLst>
                <a:ext uri="{FF2B5EF4-FFF2-40B4-BE49-F238E27FC236}">
                  <a16:creationId xmlns:a16="http://schemas.microsoft.com/office/drawing/2014/main" id="{6294546E-309B-F446-90EB-8F3F2CFB086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5192704" y="5886669"/>
              <a:ext cx="4579007" cy="2655613"/>
            </a:xfrm>
            <a:prstGeom prst="rect">
              <a:avLst/>
            </a:prstGeom>
            <a:solidFill>
              <a:prstClr val="white"/>
            </a:solidFill>
            <a:ln w="1">
              <a:solidFill>
                <a:prstClr val="green"/>
              </a:solidFill>
            </a:ln>
          </xdr:spPr>
          <xdr:txBody>
            <a:bodyPr vertOverflow="clip" horzOverflow="clip"/>
            <a:lstStyle/>
            <a:p>
              <a:r>
                <a:rPr lang="ja-JP" altLang="en-US" sz="1100"/>
                <a:t>この図は、お使いのバージョンの Excel では利用できません。
この図形を編集するか、このブックを異なるファイル形式に保存すると、グラフが恒久的に壊れます。</a:t>
              </a:r>
            </a:p>
          </xdr:txBody>
        </xdr:sp>
      </mc:Fallback>
    </mc:AlternateContent>
    <xdr:clientData/>
  </xdr:twoCellAnchor>
  <xdr:twoCellAnchor>
    <xdr:from>
      <xdr:col>16</xdr:col>
      <xdr:colOff>598748</xdr:colOff>
      <xdr:row>33</xdr:row>
      <xdr:rowOff>245293</xdr:rowOff>
    </xdr:from>
    <xdr:to>
      <xdr:col>21</xdr:col>
      <xdr:colOff>382225</xdr:colOff>
      <xdr:row>44</xdr:row>
      <xdr:rowOff>228662</xdr:rowOff>
    </xdr:to>
    <xdr:graphicFrame macro="">
      <xdr:nvGraphicFramePr>
        <xdr:cNvPr id="19" name="グラフ 18">
          <a:extLst>
            <a:ext uri="{FF2B5EF4-FFF2-40B4-BE49-F238E27FC236}">
              <a16:creationId xmlns:a16="http://schemas.microsoft.com/office/drawing/2014/main" id="{2887D52E-FB59-DA46-9445-37AE392114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273538</xdr:colOff>
      <xdr:row>10</xdr:row>
      <xdr:rowOff>220784</xdr:rowOff>
    </xdr:from>
    <xdr:to>
      <xdr:col>19</xdr:col>
      <xdr:colOff>58615</xdr:colOff>
      <xdr:row>21</xdr:row>
      <xdr:rowOff>169984</xdr:rowOff>
    </xdr:to>
    <xdr:graphicFrame macro="">
      <xdr:nvGraphicFramePr>
        <xdr:cNvPr id="27" name="グラフ 26">
          <a:extLst>
            <a:ext uri="{FF2B5EF4-FFF2-40B4-BE49-F238E27FC236}">
              <a16:creationId xmlns:a16="http://schemas.microsoft.com/office/drawing/2014/main" id="{2733BAA2-E190-D84F-AC6B-4827F3C776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117230</xdr:colOff>
      <xdr:row>11</xdr:row>
      <xdr:rowOff>220784</xdr:rowOff>
    </xdr:from>
    <xdr:to>
      <xdr:col>24</xdr:col>
      <xdr:colOff>859692</xdr:colOff>
      <xdr:row>22</xdr:row>
      <xdr:rowOff>169984</xdr:rowOff>
    </xdr:to>
    <xdr:graphicFrame macro="">
      <xdr:nvGraphicFramePr>
        <xdr:cNvPr id="28" name="グラフ 27">
          <a:extLst>
            <a:ext uri="{FF2B5EF4-FFF2-40B4-BE49-F238E27FC236}">
              <a16:creationId xmlns:a16="http://schemas.microsoft.com/office/drawing/2014/main" id="{5AC3B905-514C-1749-909B-33670B862B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31</xdr:col>
      <xdr:colOff>304800</xdr:colOff>
      <xdr:row>0</xdr:row>
      <xdr:rowOff>146050</xdr:rowOff>
    </xdr:from>
    <xdr:to>
      <xdr:col>36</xdr:col>
      <xdr:colOff>69850</xdr:colOff>
      <xdr:row>10</xdr:row>
      <xdr:rowOff>127000</xdr:rowOff>
    </xdr:to>
    <xdr:graphicFrame macro="">
      <xdr:nvGraphicFramePr>
        <xdr:cNvPr id="36" name="グラフ 35">
          <a:extLst>
            <a:ext uri="{FF2B5EF4-FFF2-40B4-BE49-F238E27FC236}">
              <a16:creationId xmlns:a16="http://schemas.microsoft.com/office/drawing/2014/main" id="{DB5BD009-FC7E-C541-BCE0-2DEF46AC84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31</xdr:col>
      <xdr:colOff>285750</xdr:colOff>
      <xdr:row>11</xdr:row>
      <xdr:rowOff>184150</xdr:rowOff>
    </xdr:from>
    <xdr:to>
      <xdr:col>36</xdr:col>
      <xdr:colOff>95250</xdr:colOff>
      <xdr:row>22</xdr:row>
      <xdr:rowOff>133350</xdr:rowOff>
    </xdr:to>
    <xdr:graphicFrame macro="">
      <xdr:nvGraphicFramePr>
        <xdr:cNvPr id="37" name="グラフ 36">
          <a:extLst>
            <a:ext uri="{FF2B5EF4-FFF2-40B4-BE49-F238E27FC236}">
              <a16:creationId xmlns:a16="http://schemas.microsoft.com/office/drawing/2014/main" id="{370E07AF-7EEE-A44D-AF51-A1B8575D5A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887845</xdr:colOff>
      <xdr:row>72</xdr:row>
      <xdr:rowOff>214746</xdr:rowOff>
    </xdr:from>
    <xdr:to>
      <xdr:col>20</xdr:col>
      <xdr:colOff>187648</xdr:colOff>
      <xdr:row>83</xdr:row>
      <xdr:rowOff>175108</xdr:rowOff>
    </xdr:to>
    <xdr:graphicFrame macro="">
      <xdr:nvGraphicFramePr>
        <xdr:cNvPr id="40" name="グラフ 39">
          <a:extLst>
            <a:ext uri="{FF2B5EF4-FFF2-40B4-BE49-F238E27FC236}">
              <a16:creationId xmlns:a16="http://schemas.microsoft.com/office/drawing/2014/main" id="{CDADC411-2031-F342-B7AF-48E1681441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692727</xdr:colOff>
      <xdr:row>48</xdr:row>
      <xdr:rowOff>144318</xdr:rowOff>
    </xdr:from>
    <xdr:to>
      <xdr:col>19</xdr:col>
      <xdr:colOff>945030</xdr:colOff>
      <xdr:row>59</xdr:row>
      <xdr:rowOff>104680</xdr:rowOff>
    </xdr:to>
    <xdr:graphicFrame macro="">
      <xdr:nvGraphicFramePr>
        <xdr:cNvPr id="41" name="グラフ 40">
          <a:extLst>
            <a:ext uri="{FF2B5EF4-FFF2-40B4-BE49-F238E27FC236}">
              <a16:creationId xmlns:a16="http://schemas.microsoft.com/office/drawing/2014/main" id="{F23EACB7-CC07-CB4A-9DCC-D09213EFF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721591</xdr:colOff>
      <xdr:row>60</xdr:row>
      <xdr:rowOff>202046</xdr:rowOff>
    </xdr:from>
    <xdr:to>
      <xdr:col>20</xdr:col>
      <xdr:colOff>21394</xdr:colOff>
      <xdr:row>71</xdr:row>
      <xdr:rowOff>162408</xdr:rowOff>
    </xdr:to>
    <xdr:graphicFrame macro="">
      <xdr:nvGraphicFramePr>
        <xdr:cNvPr id="42" name="グラフ 41">
          <a:extLst>
            <a:ext uri="{FF2B5EF4-FFF2-40B4-BE49-F238E27FC236}">
              <a16:creationId xmlns:a16="http://schemas.microsoft.com/office/drawing/2014/main" id="{F290F7BF-48B3-5E4C-AB37-971A937B78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20</xdr:col>
      <xdr:colOff>375227</xdr:colOff>
      <xdr:row>49</xdr:row>
      <xdr:rowOff>28863</xdr:rowOff>
    </xdr:from>
    <xdr:to>
      <xdr:col>23</xdr:col>
      <xdr:colOff>627530</xdr:colOff>
      <xdr:row>59</xdr:row>
      <xdr:rowOff>248999</xdr:rowOff>
    </xdr:to>
    <xdr:graphicFrame macro="">
      <xdr:nvGraphicFramePr>
        <xdr:cNvPr id="43" name="グラフ 42">
          <a:extLst>
            <a:ext uri="{FF2B5EF4-FFF2-40B4-BE49-F238E27FC236}">
              <a16:creationId xmlns:a16="http://schemas.microsoft.com/office/drawing/2014/main" id="{B30E9863-7BC1-5E45-B699-8B58CB20BF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230909</xdr:colOff>
      <xdr:row>60</xdr:row>
      <xdr:rowOff>230909</xdr:rowOff>
    </xdr:from>
    <xdr:to>
      <xdr:col>23</xdr:col>
      <xdr:colOff>483212</xdr:colOff>
      <xdr:row>71</xdr:row>
      <xdr:rowOff>191271</xdr:rowOff>
    </xdr:to>
    <xdr:graphicFrame macro="">
      <xdr:nvGraphicFramePr>
        <xdr:cNvPr id="44" name="グラフ 43">
          <a:extLst>
            <a:ext uri="{FF2B5EF4-FFF2-40B4-BE49-F238E27FC236}">
              <a16:creationId xmlns:a16="http://schemas.microsoft.com/office/drawing/2014/main" id="{86FF4055-9FEB-6F40-8BDA-130AB84724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20</xdr:col>
      <xdr:colOff>259773</xdr:colOff>
      <xdr:row>72</xdr:row>
      <xdr:rowOff>198582</xdr:rowOff>
    </xdr:from>
    <xdr:to>
      <xdr:col>24</xdr:col>
      <xdr:colOff>430646</xdr:colOff>
      <xdr:row>83</xdr:row>
      <xdr:rowOff>133544</xdr:rowOff>
    </xdr:to>
    <xdr:graphicFrame macro="">
      <xdr:nvGraphicFramePr>
        <xdr:cNvPr id="45" name="グラフ 44">
          <a:extLst>
            <a:ext uri="{FF2B5EF4-FFF2-40B4-BE49-F238E27FC236}">
              <a16:creationId xmlns:a16="http://schemas.microsoft.com/office/drawing/2014/main" id="{F21FABE8-C901-AA40-9AB9-E387AF1C64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23</xdr:col>
      <xdr:colOff>177241</xdr:colOff>
      <xdr:row>3</xdr:row>
      <xdr:rowOff>386861</xdr:rowOff>
    </xdr:from>
    <xdr:to>
      <xdr:col>28</xdr:col>
      <xdr:colOff>4187</xdr:colOff>
      <xdr:row>9</xdr:row>
      <xdr:rowOff>436545</xdr:rowOff>
    </xdr:to>
    <xdr:graphicFrame macro="">
      <xdr:nvGraphicFramePr>
        <xdr:cNvPr id="4" name="グラフ 3">
          <a:extLst>
            <a:ext uri="{FF2B5EF4-FFF2-40B4-BE49-F238E27FC236}">
              <a16:creationId xmlns:a16="http://schemas.microsoft.com/office/drawing/2014/main" id="{36591375-481D-E243-9DFD-E4FE63FCEA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386583</xdr:colOff>
      <xdr:row>10</xdr:row>
      <xdr:rowOff>540378</xdr:rowOff>
    </xdr:from>
    <xdr:to>
      <xdr:col>32</xdr:col>
      <xdr:colOff>213528</xdr:colOff>
      <xdr:row>13</xdr:row>
      <xdr:rowOff>143468</xdr:rowOff>
    </xdr:to>
    <xdr:graphicFrame macro="">
      <xdr:nvGraphicFramePr>
        <xdr:cNvPr id="5" name="グラフ 4">
          <a:extLst>
            <a:ext uri="{FF2B5EF4-FFF2-40B4-BE49-F238E27FC236}">
              <a16:creationId xmlns:a16="http://schemas.microsoft.com/office/drawing/2014/main" id="{A900C976-EFFF-A745-9885-27F772C6C9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37682</xdr:colOff>
      <xdr:row>13</xdr:row>
      <xdr:rowOff>679938</xdr:rowOff>
    </xdr:from>
    <xdr:to>
      <xdr:col>31</xdr:col>
      <xdr:colOff>813638</xdr:colOff>
      <xdr:row>17</xdr:row>
      <xdr:rowOff>45775</xdr:rowOff>
    </xdr:to>
    <xdr:graphicFrame macro="">
      <xdr:nvGraphicFramePr>
        <xdr:cNvPr id="7" name="グラフ 6">
          <a:extLst>
            <a:ext uri="{FF2B5EF4-FFF2-40B4-BE49-F238E27FC236}">
              <a16:creationId xmlns:a16="http://schemas.microsoft.com/office/drawing/2014/main" id="{4829F57D-280C-F844-B9AE-C0D251A82A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textmining2.userlocal.jp/results/a6ShSPFAjRmBJWuMkjZDDjnrUjhQPuVW" TargetMode="External"/><Relationship Id="rId3" Type="http://schemas.openxmlformats.org/officeDocument/2006/relationships/hyperlink" Target="https://textmining1.userlocal.jp/home/result/56285076a44709f72789f170e2741c82" TargetMode="External"/><Relationship Id="rId7" Type="http://schemas.openxmlformats.org/officeDocument/2006/relationships/hyperlink" Target="https://textmining1.userlocal.jp/home/result/21b5cba44790f3f1f94761eee6df43e4" TargetMode="External"/><Relationship Id="rId2" Type="http://schemas.openxmlformats.org/officeDocument/2006/relationships/hyperlink" Target="https://textmining1.userlocal.jp/home/result/6865c9f0e9acab6213bf7f143e2903a9" TargetMode="External"/><Relationship Id="rId1" Type="http://schemas.openxmlformats.org/officeDocument/2006/relationships/hyperlink" Target="https://textmining1.userlocal.jp/home/result/42adc66852f9326a6624cbcc7da0f4d3" TargetMode="External"/><Relationship Id="rId6" Type="http://schemas.openxmlformats.org/officeDocument/2006/relationships/hyperlink" Target="https://textmining1.userlocal.jp/home/result/443c3cd37ceb515579d7b45005c860fb" TargetMode="External"/><Relationship Id="rId5" Type="http://schemas.openxmlformats.org/officeDocument/2006/relationships/hyperlink" Target="https://textmining1.userlocal.jp/home/result/931d029724e4699e9e5bd694fc89b9b5" TargetMode="External"/><Relationship Id="rId4" Type="http://schemas.openxmlformats.org/officeDocument/2006/relationships/hyperlink" Target="https://textmining1.userlocal.jp/home/result/6340b992561654d0ab3bee0d0e170201" TargetMode="External"/><Relationship Id="rId9" Type="http://schemas.openxmlformats.org/officeDocument/2006/relationships/hyperlink" Target="https://textmining2.userlocal.jp/results/ri3hx24WvcKndXj5kqEsBnmRubjiNUVB"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textmining2.userlocal.jp/results/a6ShSPFAjRmBJWuMkjZDDjnrUjhQPuVW" TargetMode="External"/><Relationship Id="rId3" Type="http://schemas.openxmlformats.org/officeDocument/2006/relationships/hyperlink" Target="https://textmining1.userlocal.jp/home/result/56285076a44709f72789f170e2741c82" TargetMode="External"/><Relationship Id="rId7" Type="http://schemas.openxmlformats.org/officeDocument/2006/relationships/hyperlink" Target="https://textmining1.userlocal.jp/home/result/21b5cba44790f3f1f94761eee6df43e4" TargetMode="External"/><Relationship Id="rId2" Type="http://schemas.openxmlformats.org/officeDocument/2006/relationships/hyperlink" Target="https://textmining1.userlocal.jp/home/result/6865c9f0e9acab6213bf7f143e2903a9" TargetMode="External"/><Relationship Id="rId1" Type="http://schemas.openxmlformats.org/officeDocument/2006/relationships/hyperlink" Target="https://textmining1.userlocal.jp/home/result/42adc66852f9326a6624cbcc7da0f4d3" TargetMode="External"/><Relationship Id="rId6" Type="http://schemas.openxmlformats.org/officeDocument/2006/relationships/hyperlink" Target="https://textmining1.userlocal.jp/home/result/443c3cd37ceb515579d7b45005c860fb" TargetMode="External"/><Relationship Id="rId5" Type="http://schemas.openxmlformats.org/officeDocument/2006/relationships/hyperlink" Target="https://textmining1.userlocal.jp/home/result/931d029724e4699e9e5bd694fc89b9b5" TargetMode="External"/><Relationship Id="rId10" Type="http://schemas.openxmlformats.org/officeDocument/2006/relationships/drawing" Target="../drawings/drawing2.xml"/><Relationship Id="rId4" Type="http://schemas.openxmlformats.org/officeDocument/2006/relationships/hyperlink" Target="https://textmining1.userlocal.jp/home/result/6340b992561654d0ab3bee0d0e170201" TargetMode="External"/><Relationship Id="rId9" Type="http://schemas.openxmlformats.org/officeDocument/2006/relationships/hyperlink" Target="https://textmining2.userlocal.jp/results/ri3hx24WvcKndXj5kqEsBnmRubjiNUV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B402D-98D6-D447-BFFB-85C0CC1EA57D}">
  <dimension ref="A1:S50"/>
  <sheetViews>
    <sheetView zoomScale="64" workbookViewId="0">
      <pane ySplit="1" topLeftCell="A2" activePane="bottomLeft" state="frozen"/>
      <selection pane="bottomLeft" activeCell="X13" sqref="X13"/>
    </sheetView>
  </sheetViews>
  <sheetFormatPr baseColWidth="10" defaultRowHeight="18"/>
  <cols>
    <col min="1" max="2" width="4.85546875" style="1" customWidth="1"/>
    <col min="3" max="3" width="4.7109375" style="2" customWidth="1"/>
    <col min="4" max="4" width="6.7109375" style="1" customWidth="1"/>
    <col min="5" max="5" width="6" style="3" customWidth="1"/>
    <col min="6" max="6" width="4.85546875" style="1" customWidth="1"/>
    <col min="7" max="7" width="5.28515625" style="1" customWidth="1"/>
    <col min="8" max="8" width="4.140625" style="1" customWidth="1"/>
    <col min="9" max="9" width="5" style="1" customWidth="1"/>
    <col min="10" max="10" width="4.42578125" style="1" customWidth="1"/>
    <col min="11" max="11" width="8" style="1" customWidth="1"/>
    <col min="12" max="12" width="23.28515625" style="3" customWidth="1"/>
    <col min="13" max="15" width="10.7109375" style="1" customWidth="1"/>
    <col min="16" max="16" width="10.7109375" style="1"/>
    <col min="17" max="17" width="10.28515625" style="2" customWidth="1"/>
    <col min="18" max="18" width="20" style="1" customWidth="1"/>
    <col min="19" max="19" width="39.7109375" style="2" customWidth="1"/>
    <col min="20" max="16384" width="10.7109375" style="1"/>
  </cols>
  <sheetData>
    <row r="1" spans="1:19" s="7" customFormat="1" ht="38">
      <c r="A1" s="7" t="s">
        <v>0</v>
      </c>
      <c r="B1" s="7" t="s">
        <v>1</v>
      </c>
      <c r="C1" s="8" t="s">
        <v>2</v>
      </c>
      <c r="D1" s="7" t="s">
        <v>4</v>
      </c>
      <c r="E1" s="9" t="s">
        <v>3</v>
      </c>
      <c r="F1" s="7" t="s">
        <v>5</v>
      </c>
      <c r="G1" s="7" t="s">
        <v>6</v>
      </c>
      <c r="H1" s="7" t="s">
        <v>7</v>
      </c>
      <c r="I1" s="7" t="s">
        <v>8</v>
      </c>
      <c r="J1" s="7" t="s">
        <v>9</v>
      </c>
      <c r="K1" s="7" t="s">
        <v>10</v>
      </c>
      <c r="L1" s="9" t="s">
        <v>11</v>
      </c>
      <c r="M1" s="7" t="s">
        <v>12</v>
      </c>
      <c r="N1" s="7" t="s">
        <v>13</v>
      </c>
      <c r="O1" s="7" t="s">
        <v>14</v>
      </c>
      <c r="P1" s="7" t="s">
        <v>15</v>
      </c>
      <c r="Q1" s="8" t="s">
        <v>16</v>
      </c>
      <c r="R1" s="7" t="s">
        <v>17</v>
      </c>
      <c r="S1" s="8" t="s">
        <v>18</v>
      </c>
    </row>
    <row r="2" spans="1:19" ht="34" customHeight="1">
      <c r="A2" s="1">
        <v>22</v>
      </c>
      <c r="B2" s="1" t="s">
        <v>19</v>
      </c>
      <c r="C2" s="2">
        <v>1</v>
      </c>
      <c r="D2" s="1">
        <v>1</v>
      </c>
      <c r="E2" s="3">
        <v>4</v>
      </c>
      <c r="F2" s="4">
        <v>8</v>
      </c>
      <c r="G2" s="4">
        <v>5</v>
      </c>
      <c r="H2" s="4">
        <v>2</v>
      </c>
      <c r="I2" s="4">
        <v>3</v>
      </c>
      <c r="J2" s="1">
        <v>8</v>
      </c>
      <c r="K2" s="1">
        <v>9</v>
      </c>
      <c r="L2" s="3" t="s">
        <v>20</v>
      </c>
      <c r="M2" s="1" t="s">
        <v>12</v>
      </c>
      <c r="N2" s="1" t="s">
        <v>21</v>
      </c>
      <c r="O2" s="1" t="s">
        <v>14</v>
      </c>
      <c r="P2" s="1" t="s">
        <v>22</v>
      </c>
      <c r="Q2" s="2">
        <v>2</v>
      </c>
      <c r="R2" s="4" t="s">
        <v>23</v>
      </c>
      <c r="S2" s="2" t="s">
        <v>24</v>
      </c>
    </row>
    <row r="3" spans="1:19" ht="57">
      <c r="A3" s="1">
        <v>24</v>
      </c>
      <c r="B3" s="1" t="s">
        <v>25</v>
      </c>
      <c r="C3" s="2">
        <v>4</v>
      </c>
      <c r="D3" s="1">
        <v>3</v>
      </c>
      <c r="E3" s="3">
        <v>4</v>
      </c>
      <c r="F3" s="1">
        <v>7</v>
      </c>
      <c r="G3" s="1">
        <v>8</v>
      </c>
      <c r="H3" s="1">
        <v>5</v>
      </c>
      <c r="I3" s="1">
        <v>9</v>
      </c>
      <c r="J3" s="1">
        <v>6</v>
      </c>
      <c r="K3" s="1">
        <v>6</v>
      </c>
      <c r="M3" s="1" t="s">
        <v>26</v>
      </c>
      <c r="N3" s="1" t="s">
        <v>21</v>
      </c>
      <c r="O3" s="1" t="s">
        <v>14</v>
      </c>
      <c r="P3" s="1" t="s">
        <v>27</v>
      </c>
      <c r="Q3" s="2">
        <v>3</v>
      </c>
      <c r="R3" s="1" t="s">
        <v>28</v>
      </c>
      <c r="S3" s="2" t="s">
        <v>29</v>
      </c>
    </row>
    <row r="4" spans="1:19" ht="57">
      <c r="A4" s="1" t="s">
        <v>30</v>
      </c>
      <c r="B4" s="1" t="s">
        <v>31</v>
      </c>
      <c r="C4" s="2">
        <v>2</v>
      </c>
      <c r="D4" s="1">
        <v>2</v>
      </c>
      <c r="E4" s="3">
        <v>4</v>
      </c>
      <c r="F4" s="1">
        <v>6</v>
      </c>
      <c r="G4" s="1">
        <v>7</v>
      </c>
      <c r="H4" s="1">
        <v>8</v>
      </c>
      <c r="I4" s="1">
        <v>8</v>
      </c>
      <c r="J4" s="1">
        <v>6</v>
      </c>
      <c r="K4" s="1">
        <v>6</v>
      </c>
      <c r="L4" s="3" t="s">
        <v>32</v>
      </c>
      <c r="M4" s="1" t="s">
        <v>33</v>
      </c>
      <c r="N4" s="1" t="s">
        <v>21</v>
      </c>
      <c r="O4" s="1" t="s">
        <v>14</v>
      </c>
      <c r="P4" s="1" t="s">
        <v>15</v>
      </c>
      <c r="Q4" s="2">
        <v>2</v>
      </c>
      <c r="R4" s="1" t="s">
        <v>34</v>
      </c>
      <c r="S4" s="2" t="s">
        <v>190</v>
      </c>
    </row>
    <row r="5" spans="1:19" ht="57">
      <c r="A5" s="1">
        <v>24</v>
      </c>
      <c r="B5" s="1" t="s">
        <v>35</v>
      </c>
      <c r="C5" s="2">
        <v>4</v>
      </c>
      <c r="D5" s="1">
        <v>3</v>
      </c>
      <c r="E5" s="3">
        <v>5</v>
      </c>
      <c r="F5" s="1">
        <v>8</v>
      </c>
      <c r="G5" s="1">
        <v>9</v>
      </c>
      <c r="H5" s="1">
        <v>6</v>
      </c>
      <c r="I5" s="1">
        <v>7</v>
      </c>
      <c r="J5" s="1">
        <v>3</v>
      </c>
      <c r="K5" s="1">
        <v>4</v>
      </c>
      <c r="L5" s="3" t="s">
        <v>36</v>
      </c>
      <c r="M5" s="1" t="s">
        <v>37</v>
      </c>
      <c r="N5" s="1" t="s">
        <v>38</v>
      </c>
      <c r="O5" s="1" t="s">
        <v>14</v>
      </c>
      <c r="P5" s="1" t="s">
        <v>15</v>
      </c>
      <c r="Q5" s="2">
        <v>4</v>
      </c>
    </row>
    <row r="6" spans="1:19" ht="38">
      <c r="A6" s="1">
        <v>22</v>
      </c>
      <c r="B6" s="1" t="s">
        <v>19</v>
      </c>
      <c r="C6" s="2">
        <v>4</v>
      </c>
      <c r="D6" s="1">
        <v>4</v>
      </c>
      <c r="E6" s="3">
        <v>5</v>
      </c>
      <c r="F6" s="1">
        <v>8</v>
      </c>
      <c r="G6" s="1">
        <v>6</v>
      </c>
      <c r="H6" s="1">
        <v>3</v>
      </c>
      <c r="I6" s="1">
        <v>8</v>
      </c>
      <c r="J6" s="1">
        <v>4</v>
      </c>
      <c r="K6" s="1">
        <v>7</v>
      </c>
      <c r="M6" s="1" t="s">
        <v>21</v>
      </c>
      <c r="N6" s="1" t="s">
        <v>39</v>
      </c>
      <c r="O6" s="1" t="s">
        <v>14</v>
      </c>
      <c r="P6" s="1" t="s">
        <v>15</v>
      </c>
      <c r="Q6" s="2">
        <v>4</v>
      </c>
      <c r="R6" s="1" t="s">
        <v>40</v>
      </c>
      <c r="S6" s="2" t="s">
        <v>41</v>
      </c>
    </row>
    <row r="7" spans="1:19" ht="38">
      <c r="A7" s="1">
        <v>24</v>
      </c>
      <c r="B7" s="1" t="s">
        <v>19</v>
      </c>
      <c r="C7" s="2">
        <v>5</v>
      </c>
      <c r="D7" s="1">
        <v>4</v>
      </c>
      <c r="E7" s="3">
        <v>5</v>
      </c>
      <c r="F7" s="1">
        <v>9</v>
      </c>
      <c r="G7" s="1">
        <v>6</v>
      </c>
      <c r="H7" s="1">
        <v>4</v>
      </c>
      <c r="I7" s="1">
        <v>10</v>
      </c>
      <c r="J7" s="1">
        <v>6</v>
      </c>
      <c r="K7" s="1">
        <v>8</v>
      </c>
      <c r="M7" s="1" t="s">
        <v>12</v>
      </c>
      <c r="N7" s="1" t="s">
        <v>42</v>
      </c>
      <c r="O7" s="1" t="s">
        <v>22</v>
      </c>
      <c r="P7" s="1" t="s">
        <v>43</v>
      </c>
      <c r="Q7" s="2">
        <v>4</v>
      </c>
      <c r="R7" s="1" t="s">
        <v>44</v>
      </c>
    </row>
    <row r="8" spans="1:19" ht="38">
      <c r="A8" s="1">
        <v>24</v>
      </c>
      <c r="B8" s="1" t="s">
        <v>19</v>
      </c>
      <c r="C8" s="2">
        <v>5</v>
      </c>
      <c r="D8" s="1">
        <v>4</v>
      </c>
      <c r="E8" s="3">
        <v>4</v>
      </c>
      <c r="F8" s="1">
        <v>7</v>
      </c>
      <c r="G8" s="1">
        <v>5</v>
      </c>
      <c r="H8" s="1">
        <v>4</v>
      </c>
      <c r="I8" s="1">
        <v>7</v>
      </c>
      <c r="J8" s="1">
        <v>5</v>
      </c>
      <c r="K8" s="1">
        <v>8</v>
      </c>
      <c r="M8" s="5" t="s">
        <v>45</v>
      </c>
      <c r="N8" s="1" t="s">
        <v>46</v>
      </c>
      <c r="O8" s="1" t="s">
        <v>14</v>
      </c>
      <c r="P8" s="1" t="s">
        <v>47</v>
      </c>
      <c r="Q8" s="2">
        <v>2</v>
      </c>
      <c r="R8" s="1" t="s">
        <v>48</v>
      </c>
      <c r="S8" s="2" t="s">
        <v>49</v>
      </c>
    </row>
    <row r="9" spans="1:19" ht="19">
      <c r="A9" s="1">
        <v>22</v>
      </c>
      <c r="B9" s="1" t="s">
        <v>19</v>
      </c>
      <c r="C9" s="2">
        <v>5</v>
      </c>
      <c r="D9" s="1">
        <v>4</v>
      </c>
      <c r="E9" s="3">
        <v>5</v>
      </c>
      <c r="F9" s="1">
        <v>8</v>
      </c>
      <c r="G9" s="1">
        <v>10</v>
      </c>
      <c r="H9" s="1">
        <v>7</v>
      </c>
      <c r="I9" s="1">
        <v>9</v>
      </c>
      <c r="J9" s="1">
        <v>9</v>
      </c>
      <c r="K9" s="1">
        <v>8</v>
      </c>
      <c r="M9" s="5" t="s">
        <v>50</v>
      </c>
      <c r="N9" s="1" t="s">
        <v>51</v>
      </c>
      <c r="O9" s="1" t="s">
        <v>14</v>
      </c>
      <c r="P9" s="1" t="s">
        <v>52</v>
      </c>
      <c r="Q9" s="2">
        <v>3</v>
      </c>
      <c r="R9" s="1" t="s">
        <v>53</v>
      </c>
    </row>
    <row r="10" spans="1:19" ht="38">
      <c r="A10" s="1">
        <v>19</v>
      </c>
      <c r="B10" s="1" t="s">
        <v>19</v>
      </c>
      <c r="C10" s="2">
        <v>5</v>
      </c>
      <c r="D10" s="1">
        <v>2</v>
      </c>
      <c r="E10" s="3">
        <v>5</v>
      </c>
      <c r="F10" s="1">
        <v>10</v>
      </c>
      <c r="G10" s="1">
        <v>10</v>
      </c>
      <c r="H10" s="1">
        <v>10</v>
      </c>
      <c r="I10" s="1">
        <v>10</v>
      </c>
      <c r="J10" s="1">
        <v>10</v>
      </c>
      <c r="K10" s="1">
        <v>10</v>
      </c>
      <c r="M10" s="5" t="s">
        <v>54</v>
      </c>
      <c r="N10" s="1" t="s">
        <v>55</v>
      </c>
      <c r="O10" s="1" t="s">
        <v>14</v>
      </c>
      <c r="P10" s="1" t="s">
        <v>15</v>
      </c>
      <c r="Q10" s="2">
        <v>2</v>
      </c>
      <c r="R10" s="1" t="s">
        <v>56</v>
      </c>
    </row>
    <row r="11" spans="1:19" ht="95">
      <c r="A11" s="1">
        <v>20</v>
      </c>
      <c r="B11" s="1" t="s">
        <v>25</v>
      </c>
      <c r="C11" s="2">
        <v>5</v>
      </c>
      <c r="D11" s="1">
        <v>2</v>
      </c>
      <c r="E11" s="3">
        <v>5</v>
      </c>
      <c r="F11" s="1">
        <v>8</v>
      </c>
      <c r="G11" s="1">
        <v>10</v>
      </c>
      <c r="H11" s="1">
        <v>8</v>
      </c>
      <c r="I11" s="1">
        <v>5</v>
      </c>
      <c r="J11" s="1">
        <v>8</v>
      </c>
      <c r="K11" s="1">
        <v>10</v>
      </c>
      <c r="L11" s="3" t="s">
        <v>57</v>
      </c>
      <c r="M11" s="1" t="s">
        <v>26</v>
      </c>
      <c r="N11" s="1" t="s">
        <v>58</v>
      </c>
      <c r="O11" s="1" t="s">
        <v>14</v>
      </c>
      <c r="P11" s="1" t="s">
        <v>15</v>
      </c>
      <c r="Q11" s="2">
        <v>5</v>
      </c>
      <c r="R11" s="1" t="s">
        <v>59</v>
      </c>
      <c r="S11" s="2" t="s">
        <v>60</v>
      </c>
    </row>
    <row r="12" spans="1:19" ht="38">
      <c r="A12" s="1">
        <v>22</v>
      </c>
      <c r="B12" s="1" t="s">
        <v>19</v>
      </c>
      <c r="C12" s="2">
        <v>3</v>
      </c>
      <c r="D12" s="1">
        <v>2</v>
      </c>
      <c r="E12" s="3">
        <v>5</v>
      </c>
      <c r="F12" s="1">
        <v>7</v>
      </c>
      <c r="G12" s="1">
        <v>7</v>
      </c>
      <c r="H12" s="1">
        <v>6</v>
      </c>
      <c r="I12" s="1">
        <v>8</v>
      </c>
      <c r="J12" s="1">
        <v>9</v>
      </c>
      <c r="K12" s="1">
        <v>3</v>
      </c>
      <c r="L12" s="3" t="s">
        <v>61</v>
      </c>
      <c r="M12" s="1" t="s">
        <v>62</v>
      </c>
      <c r="N12" s="1" t="s">
        <v>63</v>
      </c>
      <c r="O12" s="1" t="s">
        <v>14</v>
      </c>
      <c r="P12" s="1" t="s">
        <v>15</v>
      </c>
      <c r="Q12" s="2">
        <v>5</v>
      </c>
      <c r="R12" s="1" t="s">
        <v>64</v>
      </c>
      <c r="S12" s="2" t="s">
        <v>65</v>
      </c>
    </row>
    <row r="13" spans="1:19" ht="114">
      <c r="A13" s="1">
        <v>25</v>
      </c>
      <c r="B13" s="1" t="s">
        <v>19</v>
      </c>
      <c r="C13" s="2">
        <v>4</v>
      </c>
      <c r="D13" s="1">
        <v>4</v>
      </c>
      <c r="E13" s="3">
        <v>2</v>
      </c>
      <c r="F13" s="1">
        <v>9</v>
      </c>
      <c r="G13" s="1">
        <v>10</v>
      </c>
      <c r="H13" s="1">
        <v>7</v>
      </c>
      <c r="I13" s="1">
        <v>10</v>
      </c>
      <c r="J13" s="1">
        <v>10</v>
      </c>
      <c r="K13" s="1">
        <v>7</v>
      </c>
      <c r="L13" s="3" t="s">
        <v>66</v>
      </c>
    </row>
    <row r="14" spans="1:19" ht="57">
      <c r="A14" s="1">
        <v>23</v>
      </c>
      <c r="B14" s="1" t="s">
        <v>19</v>
      </c>
      <c r="C14" s="2">
        <v>5</v>
      </c>
      <c r="D14" s="1">
        <v>5</v>
      </c>
      <c r="E14" s="3">
        <v>4</v>
      </c>
      <c r="F14" s="1">
        <v>10</v>
      </c>
      <c r="G14" s="1">
        <v>9</v>
      </c>
      <c r="H14" s="1">
        <v>5</v>
      </c>
      <c r="I14" s="1">
        <v>9</v>
      </c>
      <c r="J14" s="1">
        <v>5</v>
      </c>
      <c r="K14" s="1">
        <v>8</v>
      </c>
      <c r="L14" s="3" t="s">
        <v>67</v>
      </c>
      <c r="M14" s="1" t="s">
        <v>68</v>
      </c>
      <c r="N14" s="1" t="s">
        <v>69</v>
      </c>
      <c r="O14" s="1" t="s">
        <v>14</v>
      </c>
      <c r="P14" s="1" t="s">
        <v>70</v>
      </c>
      <c r="Q14" s="2">
        <v>2</v>
      </c>
      <c r="R14" s="1" t="s">
        <v>71</v>
      </c>
      <c r="S14" s="2" t="s">
        <v>72</v>
      </c>
    </row>
    <row r="15" spans="1:19" ht="57">
      <c r="A15" s="1">
        <v>29</v>
      </c>
      <c r="B15" s="1" t="s">
        <v>19</v>
      </c>
      <c r="C15" s="2">
        <v>4</v>
      </c>
      <c r="D15" s="1">
        <v>4</v>
      </c>
      <c r="E15" s="3">
        <v>5</v>
      </c>
      <c r="F15" s="1">
        <v>8</v>
      </c>
      <c r="G15" s="1">
        <v>6</v>
      </c>
      <c r="H15" s="1">
        <v>5</v>
      </c>
      <c r="I15" s="1">
        <v>9</v>
      </c>
      <c r="J15" s="1">
        <v>5</v>
      </c>
      <c r="K15" s="1">
        <v>8</v>
      </c>
      <c r="L15" s="3" t="s">
        <v>73</v>
      </c>
    </row>
    <row r="16" spans="1:19" ht="57">
      <c r="A16" s="1">
        <v>23</v>
      </c>
      <c r="B16" s="1" t="s">
        <v>19</v>
      </c>
      <c r="C16" s="2">
        <v>5</v>
      </c>
      <c r="D16" s="1">
        <v>5</v>
      </c>
      <c r="E16" s="3">
        <v>5</v>
      </c>
      <c r="F16" s="1">
        <v>10</v>
      </c>
      <c r="G16" s="1">
        <v>10</v>
      </c>
      <c r="H16" s="1">
        <v>4</v>
      </c>
      <c r="I16" s="1">
        <v>10</v>
      </c>
      <c r="J16" s="1">
        <v>8</v>
      </c>
      <c r="K16" s="1">
        <v>6</v>
      </c>
      <c r="L16" s="3" t="s">
        <v>74</v>
      </c>
      <c r="M16" s="1" t="s">
        <v>75</v>
      </c>
      <c r="N16" s="1" t="s">
        <v>76</v>
      </c>
      <c r="O16" s="1" t="s">
        <v>14</v>
      </c>
      <c r="P16" s="1" t="s">
        <v>15</v>
      </c>
      <c r="Q16" s="2">
        <v>5</v>
      </c>
      <c r="R16" s="1" t="s">
        <v>77</v>
      </c>
      <c r="S16" s="2" t="s">
        <v>78</v>
      </c>
    </row>
    <row r="17" spans="1:19" ht="95">
      <c r="A17" s="1">
        <v>23</v>
      </c>
      <c r="B17" s="1" t="s">
        <v>25</v>
      </c>
      <c r="C17" s="2">
        <v>4</v>
      </c>
      <c r="D17" s="1">
        <v>4</v>
      </c>
      <c r="E17" s="3">
        <v>5</v>
      </c>
      <c r="F17" s="1">
        <v>9</v>
      </c>
      <c r="G17" s="1">
        <v>10</v>
      </c>
      <c r="H17" s="1">
        <v>7</v>
      </c>
      <c r="I17" s="1">
        <v>6</v>
      </c>
      <c r="J17" s="1">
        <v>4</v>
      </c>
      <c r="K17" s="1">
        <v>8</v>
      </c>
      <c r="L17" s="3" t="s">
        <v>79</v>
      </c>
      <c r="M17" s="1" t="s">
        <v>80</v>
      </c>
      <c r="N17" s="1" t="s">
        <v>81</v>
      </c>
      <c r="O17" s="1" t="s">
        <v>14</v>
      </c>
      <c r="P17" s="1" t="s">
        <v>82</v>
      </c>
      <c r="Q17" s="2">
        <v>2</v>
      </c>
      <c r="R17" s="1" t="s">
        <v>83</v>
      </c>
      <c r="S17" s="2" t="s">
        <v>191</v>
      </c>
    </row>
    <row r="18" spans="1:19" ht="38">
      <c r="A18" s="1">
        <v>21</v>
      </c>
      <c r="B18" s="1" t="s">
        <v>84</v>
      </c>
      <c r="C18" s="2">
        <v>4</v>
      </c>
      <c r="D18" s="1">
        <v>5</v>
      </c>
      <c r="E18" s="3">
        <v>5</v>
      </c>
      <c r="F18" s="1">
        <v>8</v>
      </c>
      <c r="G18" s="1">
        <v>10</v>
      </c>
      <c r="H18" s="1">
        <v>8</v>
      </c>
      <c r="I18" s="1">
        <v>7</v>
      </c>
      <c r="J18" s="1">
        <v>3</v>
      </c>
      <c r="K18" s="1">
        <v>8</v>
      </c>
      <c r="L18" s="3" t="s">
        <v>85</v>
      </c>
      <c r="M18" s="1" t="s">
        <v>26</v>
      </c>
      <c r="N18" s="1" t="s">
        <v>21</v>
      </c>
      <c r="O18" s="1" t="s">
        <v>14</v>
      </c>
      <c r="P18" s="1" t="s">
        <v>15</v>
      </c>
      <c r="Q18" s="2">
        <v>1</v>
      </c>
      <c r="R18" s="1" t="s">
        <v>86</v>
      </c>
      <c r="S18" s="2" t="s">
        <v>87</v>
      </c>
    </row>
    <row r="19" spans="1:19" ht="57">
      <c r="A19" s="1">
        <v>26</v>
      </c>
      <c r="B19" s="1" t="s">
        <v>19</v>
      </c>
      <c r="C19" s="2">
        <v>4</v>
      </c>
      <c r="D19" s="1">
        <v>3</v>
      </c>
      <c r="E19" s="3">
        <v>5</v>
      </c>
      <c r="F19" s="1">
        <v>7</v>
      </c>
      <c r="G19" s="1">
        <v>8</v>
      </c>
      <c r="H19" s="1">
        <v>6</v>
      </c>
      <c r="I19" s="1">
        <v>7</v>
      </c>
      <c r="J19" s="1">
        <v>6</v>
      </c>
      <c r="K19" s="1">
        <v>8</v>
      </c>
      <c r="L19" s="3" t="s">
        <v>88</v>
      </c>
      <c r="M19" s="1" t="s">
        <v>12</v>
      </c>
      <c r="N19" s="1" t="s">
        <v>21</v>
      </c>
      <c r="O19" s="1" t="s">
        <v>14</v>
      </c>
      <c r="P19" s="1" t="s">
        <v>15</v>
      </c>
      <c r="Q19" s="2">
        <v>1</v>
      </c>
      <c r="R19" s="1" t="s">
        <v>89</v>
      </c>
      <c r="S19" s="2" t="s">
        <v>90</v>
      </c>
    </row>
    <row r="20" spans="1:19" ht="38">
      <c r="A20" s="1">
        <v>24</v>
      </c>
      <c r="B20" s="1" t="s">
        <v>19</v>
      </c>
      <c r="C20" s="2">
        <v>5</v>
      </c>
      <c r="D20" s="1">
        <v>5</v>
      </c>
      <c r="E20" s="3">
        <v>5</v>
      </c>
      <c r="F20" s="1">
        <v>10</v>
      </c>
      <c r="G20" s="1">
        <v>10</v>
      </c>
      <c r="H20" s="1">
        <v>8</v>
      </c>
      <c r="I20" s="1">
        <v>8</v>
      </c>
      <c r="J20" s="1">
        <v>2</v>
      </c>
      <c r="K20" s="1">
        <v>2</v>
      </c>
      <c r="L20" s="3" t="s">
        <v>91</v>
      </c>
      <c r="M20" s="1" t="s">
        <v>12</v>
      </c>
      <c r="N20" s="1" t="s">
        <v>37</v>
      </c>
      <c r="O20" s="1" t="s">
        <v>14</v>
      </c>
      <c r="P20" s="1" t="s">
        <v>92</v>
      </c>
      <c r="Q20" s="2">
        <v>5</v>
      </c>
      <c r="R20" s="1" t="s">
        <v>93</v>
      </c>
      <c r="S20" s="2" t="s">
        <v>94</v>
      </c>
    </row>
    <row r="21" spans="1:19" ht="57">
      <c r="A21" s="1">
        <v>22</v>
      </c>
      <c r="B21" s="1" t="s">
        <v>19</v>
      </c>
      <c r="C21" s="2">
        <v>5</v>
      </c>
      <c r="D21" s="1">
        <v>3</v>
      </c>
      <c r="E21" s="3">
        <v>5</v>
      </c>
      <c r="F21" s="1">
        <v>10</v>
      </c>
      <c r="G21" s="1">
        <v>10</v>
      </c>
      <c r="H21" s="1">
        <v>8</v>
      </c>
      <c r="I21" s="1">
        <v>9</v>
      </c>
      <c r="J21" s="1">
        <v>9</v>
      </c>
      <c r="K21" s="1">
        <v>10</v>
      </c>
      <c r="M21" s="1" t="s">
        <v>95</v>
      </c>
      <c r="N21" s="1" t="s">
        <v>96</v>
      </c>
      <c r="O21" s="1" t="s">
        <v>14</v>
      </c>
      <c r="P21" s="1" t="s">
        <v>97</v>
      </c>
      <c r="Q21" s="2">
        <v>2</v>
      </c>
      <c r="R21" s="1" t="s">
        <v>98</v>
      </c>
      <c r="S21" s="2" t="s">
        <v>192</v>
      </c>
    </row>
    <row r="22" spans="1:19" ht="38">
      <c r="A22" s="1">
        <v>21</v>
      </c>
      <c r="B22" s="1" t="s">
        <v>19</v>
      </c>
      <c r="C22" s="2">
        <v>4</v>
      </c>
      <c r="D22" s="1">
        <v>3</v>
      </c>
      <c r="E22" s="3">
        <v>5</v>
      </c>
      <c r="F22" s="1">
        <v>8</v>
      </c>
      <c r="G22" s="1">
        <v>9</v>
      </c>
      <c r="H22" s="1">
        <v>5</v>
      </c>
      <c r="I22" s="1">
        <v>10</v>
      </c>
      <c r="J22" s="1">
        <v>5</v>
      </c>
      <c r="K22" s="1">
        <v>6</v>
      </c>
      <c r="M22" s="1" t="s">
        <v>26</v>
      </c>
      <c r="N22" s="1" t="s">
        <v>99</v>
      </c>
      <c r="O22" s="1" t="s">
        <v>100</v>
      </c>
      <c r="P22" s="1" t="s">
        <v>15</v>
      </c>
      <c r="Q22" s="2">
        <v>3</v>
      </c>
      <c r="R22" s="1" t="s">
        <v>101</v>
      </c>
      <c r="S22" s="2" t="s">
        <v>193</v>
      </c>
    </row>
    <row r="23" spans="1:19" ht="38">
      <c r="A23" s="1">
        <v>23</v>
      </c>
      <c r="B23" s="1" t="s">
        <v>25</v>
      </c>
      <c r="C23" s="2">
        <v>4</v>
      </c>
      <c r="D23" s="1">
        <v>4</v>
      </c>
      <c r="E23" s="3">
        <v>5</v>
      </c>
      <c r="F23" s="1">
        <v>6</v>
      </c>
      <c r="G23" s="1">
        <v>9</v>
      </c>
      <c r="H23" s="1">
        <v>3</v>
      </c>
      <c r="I23" s="1">
        <v>8</v>
      </c>
      <c r="J23" s="1">
        <v>0</v>
      </c>
      <c r="K23" s="1">
        <v>5</v>
      </c>
      <c r="M23" s="1" t="s">
        <v>12</v>
      </c>
      <c r="N23" s="1" t="s">
        <v>102</v>
      </c>
      <c r="O23" s="1" t="s">
        <v>14</v>
      </c>
      <c r="P23" s="1" t="s">
        <v>14</v>
      </c>
      <c r="Q23" s="2">
        <v>2</v>
      </c>
      <c r="R23" s="1" t="s">
        <v>103</v>
      </c>
      <c r="S23" s="2" t="s">
        <v>194</v>
      </c>
    </row>
    <row r="24" spans="1:19" ht="38">
      <c r="A24" s="1">
        <v>22</v>
      </c>
      <c r="B24" s="1" t="s">
        <v>25</v>
      </c>
      <c r="C24" s="2">
        <v>2</v>
      </c>
      <c r="D24" s="1">
        <v>1</v>
      </c>
      <c r="E24" s="3">
        <v>3</v>
      </c>
      <c r="F24" s="1">
        <v>10</v>
      </c>
      <c r="G24" s="1">
        <v>10</v>
      </c>
      <c r="H24" s="1">
        <v>8</v>
      </c>
      <c r="I24" s="1">
        <v>6</v>
      </c>
      <c r="J24" s="1">
        <v>6</v>
      </c>
      <c r="K24" s="1">
        <v>4</v>
      </c>
      <c r="M24" s="1" t="s">
        <v>104</v>
      </c>
      <c r="N24" s="1" t="s">
        <v>105</v>
      </c>
      <c r="O24" s="1" t="s">
        <v>14</v>
      </c>
      <c r="P24" s="1" t="s">
        <v>47</v>
      </c>
      <c r="Q24" s="2">
        <v>3</v>
      </c>
      <c r="R24" s="1" t="s">
        <v>106</v>
      </c>
      <c r="S24" s="2" t="s">
        <v>109</v>
      </c>
    </row>
    <row r="25" spans="1:19" ht="38">
      <c r="A25" s="1">
        <v>21</v>
      </c>
      <c r="B25" s="1" t="s">
        <v>19</v>
      </c>
      <c r="C25" s="2">
        <v>3</v>
      </c>
      <c r="D25" s="1">
        <v>5</v>
      </c>
      <c r="E25" s="3">
        <v>5</v>
      </c>
      <c r="F25" s="1">
        <v>7</v>
      </c>
      <c r="G25" s="1">
        <v>5</v>
      </c>
      <c r="H25" s="1">
        <v>9</v>
      </c>
      <c r="I25" s="1">
        <v>8</v>
      </c>
      <c r="J25" s="1">
        <v>5</v>
      </c>
      <c r="K25" s="1">
        <v>10</v>
      </c>
      <c r="M25" s="1" t="s">
        <v>26</v>
      </c>
      <c r="N25" s="1" t="s">
        <v>107</v>
      </c>
      <c r="O25" s="1" t="s">
        <v>14</v>
      </c>
      <c r="P25" s="1" t="s">
        <v>15</v>
      </c>
      <c r="Q25" s="2">
        <v>1</v>
      </c>
      <c r="R25" s="1" t="s">
        <v>108</v>
      </c>
      <c r="S25" s="2" t="s">
        <v>195</v>
      </c>
    </row>
    <row r="26" spans="1:19" ht="38">
      <c r="A26" s="1">
        <v>23</v>
      </c>
      <c r="B26" s="1" t="s">
        <v>19</v>
      </c>
      <c r="C26" s="2">
        <v>5</v>
      </c>
      <c r="D26" s="1">
        <v>4</v>
      </c>
      <c r="E26" s="3">
        <v>4</v>
      </c>
      <c r="F26" s="1">
        <v>8</v>
      </c>
      <c r="G26" s="1">
        <v>8</v>
      </c>
      <c r="H26" s="1">
        <v>6</v>
      </c>
      <c r="I26" s="1">
        <v>9</v>
      </c>
      <c r="J26" s="1">
        <v>8</v>
      </c>
      <c r="K26" s="1">
        <v>10</v>
      </c>
      <c r="N26" s="1" t="s">
        <v>42</v>
      </c>
      <c r="O26" s="1" t="s">
        <v>14</v>
      </c>
      <c r="P26" s="1" t="s">
        <v>15</v>
      </c>
      <c r="Q26" s="2">
        <v>1</v>
      </c>
      <c r="R26" s="1" t="s">
        <v>110</v>
      </c>
    </row>
    <row r="27" spans="1:19" ht="76">
      <c r="A27" s="1">
        <v>22</v>
      </c>
      <c r="B27" s="1" t="s">
        <v>19</v>
      </c>
      <c r="C27" s="2">
        <v>5</v>
      </c>
      <c r="D27" s="1">
        <v>5</v>
      </c>
      <c r="E27" s="3">
        <v>5</v>
      </c>
      <c r="F27" s="1">
        <v>10</v>
      </c>
      <c r="G27" s="1">
        <v>10</v>
      </c>
      <c r="H27" s="1">
        <v>8</v>
      </c>
      <c r="I27" s="1">
        <v>10</v>
      </c>
      <c r="J27" s="1">
        <v>8</v>
      </c>
      <c r="K27" s="1">
        <v>10</v>
      </c>
      <c r="L27" s="3" t="s">
        <v>111</v>
      </c>
      <c r="M27" s="1" t="s">
        <v>37</v>
      </c>
      <c r="N27" s="1" t="s">
        <v>112</v>
      </c>
      <c r="O27" s="1" t="s">
        <v>14</v>
      </c>
      <c r="P27" s="1" t="s">
        <v>15</v>
      </c>
      <c r="Q27" s="2">
        <v>5</v>
      </c>
      <c r="R27" s="1" t="s">
        <v>113</v>
      </c>
      <c r="S27" s="2" t="s">
        <v>114</v>
      </c>
    </row>
    <row r="28" spans="1:19" ht="38">
      <c r="A28" s="1">
        <v>23</v>
      </c>
      <c r="B28" s="1" t="s">
        <v>19</v>
      </c>
      <c r="C28" s="2">
        <v>4</v>
      </c>
      <c r="D28" s="1">
        <v>3</v>
      </c>
      <c r="E28" s="3">
        <v>5</v>
      </c>
      <c r="F28" s="1">
        <v>9</v>
      </c>
      <c r="G28" s="1">
        <v>7</v>
      </c>
      <c r="H28" s="1">
        <v>7</v>
      </c>
      <c r="I28" s="1">
        <v>6</v>
      </c>
      <c r="J28" s="1">
        <v>5</v>
      </c>
      <c r="K28" s="1">
        <v>6</v>
      </c>
      <c r="L28" s="3" t="s">
        <v>115</v>
      </c>
      <c r="M28" s="1" t="s">
        <v>116</v>
      </c>
      <c r="N28" s="1" t="s">
        <v>21</v>
      </c>
      <c r="O28" s="1" t="s">
        <v>14</v>
      </c>
      <c r="P28" s="1" t="s">
        <v>15</v>
      </c>
      <c r="Q28" s="2">
        <v>2</v>
      </c>
      <c r="R28" s="1" t="s">
        <v>117</v>
      </c>
    </row>
    <row r="29" spans="1:19" ht="38">
      <c r="A29" s="1">
        <v>22</v>
      </c>
      <c r="B29" s="1" t="s">
        <v>19</v>
      </c>
      <c r="C29" s="2">
        <v>5</v>
      </c>
      <c r="D29" s="1">
        <v>5</v>
      </c>
      <c r="E29" s="3">
        <v>5</v>
      </c>
      <c r="F29" s="1">
        <v>10</v>
      </c>
      <c r="G29" s="1">
        <v>10</v>
      </c>
      <c r="H29" s="1">
        <v>5</v>
      </c>
      <c r="I29" s="1">
        <v>10</v>
      </c>
      <c r="J29" s="1">
        <v>10</v>
      </c>
      <c r="K29" s="1">
        <v>10</v>
      </c>
      <c r="L29" s="3" t="s">
        <v>118</v>
      </c>
      <c r="M29" s="1" t="s">
        <v>119</v>
      </c>
      <c r="N29" s="1" t="s">
        <v>21</v>
      </c>
      <c r="O29" s="1" t="s">
        <v>14</v>
      </c>
      <c r="P29" s="1" t="s">
        <v>15</v>
      </c>
      <c r="Q29" s="2">
        <v>3</v>
      </c>
      <c r="R29" s="1" t="s">
        <v>120</v>
      </c>
      <c r="S29" s="2" t="s">
        <v>196</v>
      </c>
    </row>
    <row r="30" spans="1:19" ht="19">
      <c r="A30" s="1">
        <v>22</v>
      </c>
      <c r="B30" s="1" t="s">
        <v>19</v>
      </c>
      <c r="C30" s="2">
        <v>2</v>
      </c>
      <c r="D30" s="1">
        <v>3</v>
      </c>
      <c r="E30" s="3">
        <v>4</v>
      </c>
      <c r="F30" s="1">
        <v>8</v>
      </c>
      <c r="G30" s="1">
        <v>8</v>
      </c>
      <c r="H30" s="1">
        <v>7</v>
      </c>
      <c r="I30" s="1">
        <v>4</v>
      </c>
      <c r="J30" s="1">
        <v>0</v>
      </c>
      <c r="K30" s="1">
        <v>7</v>
      </c>
      <c r="M30" s="1" t="s">
        <v>12</v>
      </c>
      <c r="N30" s="1" t="s">
        <v>21</v>
      </c>
      <c r="O30" s="1" t="s">
        <v>14</v>
      </c>
      <c r="P30" s="1" t="s">
        <v>47</v>
      </c>
      <c r="Q30" s="2">
        <v>2</v>
      </c>
      <c r="R30" s="1" t="s">
        <v>121</v>
      </c>
    </row>
    <row r="31" spans="1:19" ht="57">
      <c r="A31" s="1">
        <v>24</v>
      </c>
      <c r="B31" s="1" t="s">
        <v>19</v>
      </c>
      <c r="C31" s="2">
        <v>5</v>
      </c>
      <c r="D31" s="1">
        <v>2</v>
      </c>
      <c r="E31" s="3">
        <v>5</v>
      </c>
      <c r="F31" s="1">
        <v>10</v>
      </c>
      <c r="G31" s="1">
        <v>10</v>
      </c>
      <c r="H31" s="1">
        <v>8</v>
      </c>
      <c r="I31" s="1">
        <v>9</v>
      </c>
      <c r="J31" s="1">
        <v>4</v>
      </c>
      <c r="K31" s="1">
        <v>8</v>
      </c>
      <c r="L31" s="3" t="s">
        <v>122</v>
      </c>
      <c r="M31" s="5" t="s">
        <v>123</v>
      </c>
      <c r="N31" s="1" t="s">
        <v>124</v>
      </c>
      <c r="O31" s="1" t="s">
        <v>125</v>
      </c>
      <c r="P31" s="1" t="s">
        <v>126</v>
      </c>
      <c r="Q31" s="2">
        <v>1</v>
      </c>
      <c r="R31" s="1" t="s">
        <v>127</v>
      </c>
      <c r="S31" s="2" t="s">
        <v>128</v>
      </c>
    </row>
    <row r="32" spans="1:19" ht="57">
      <c r="A32" s="1">
        <v>24</v>
      </c>
      <c r="B32" s="1" t="s">
        <v>19</v>
      </c>
      <c r="C32" s="2">
        <v>4</v>
      </c>
      <c r="D32" s="1">
        <v>3</v>
      </c>
      <c r="E32" s="3">
        <v>5</v>
      </c>
      <c r="F32" s="1">
        <v>8</v>
      </c>
      <c r="G32" s="1">
        <v>8</v>
      </c>
      <c r="H32" s="1">
        <v>3</v>
      </c>
      <c r="I32" s="1">
        <v>7</v>
      </c>
      <c r="J32" s="1">
        <v>4</v>
      </c>
      <c r="K32" s="1">
        <v>9</v>
      </c>
      <c r="L32" s="3" t="s">
        <v>129</v>
      </c>
      <c r="M32" s="5" t="s">
        <v>130</v>
      </c>
      <c r="N32" s="1" t="s">
        <v>131</v>
      </c>
      <c r="O32" s="1" t="s">
        <v>14</v>
      </c>
      <c r="P32" s="1" t="s">
        <v>15</v>
      </c>
      <c r="Q32" s="2">
        <v>1</v>
      </c>
      <c r="R32" s="1" t="s">
        <v>132</v>
      </c>
      <c r="S32" s="2" t="s">
        <v>197</v>
      </c>
    </row>
    <row r="33" spans="1:19" ht="19">
      <c r="A33" s="1">
        <v>22</v>
      </c>
      <c r="B33" s="1" t="s">
        <v>19</v>
      </c>
      <c r="C33" s="2">
        <v>2</v>
      </c>
      <c r="D33" s="1">
        <v>3</v>
      </c>
      <c r="E33" s="3">
        <v>5</v>
      </c>
      <c r="F33" s="1">
        <v>5</v>
      </c>
      <c r="G33" s="1">
        <v>10</v>
      </c>
      <c r="H33" s="1">
        <v>10</v>
      </c>
      <c r="I33" s="1">
        <v>10</v>
      </c>
      <c r="J33" s="1">
        <v>0</v>
      </c>
      <c r="K33" s="1">
        <v>2</v>
      </c>
      <c r="L33" s="3" t="s">
        <v>133</v>
      </c>
      <c r="M33" s="5" t="s">
        <v>134</v>
      </c>
      <c r="N33" s="1" t="s">
        <v>135</v>
      </c>
      <c r="O33" s="1" t="s">
        <v>136</v>
      </c>
      <c r="P33" s="1" t="s">
        <v>137</v>
      </c>
      <c r="Q33" s="2">
        <v>5</v>
      </c>
      <c r="R33" s="1" t="s">
        <v>138</v>
      </c>
    </row>
    <row r="34" spans="1:19" ht="38">
      <c r="A34" s="1">
        <v>25</v>
      </c>
      <c r="B34" s="1" t="s">
        <v>25</v>
      </c>
      <c r="C34" s="2">
        <v>4</v>
      </c>
      <c r="D34" s="1">
        <v>4</v>
      </c>
      <c r="E34" s="3">
        <v>4</v>
      </c>
      <c r="F34" s="1">
        <v>4</v>
      </c>
      <c r="G34" s="1">
        <v>7</v>
      </c>
      <c r="H34" s="1">
        <v>5</v>
      </c>
      <c r="I34" s="1">
        <v>6</v>
      </c>
      <c r="J34" s="1">
        <v>6</v>
      </c>
      <c r="K34" s="1">
        <v>8</v>
      </c>
      <c r="M34" s="5"/>
      <c r="N34" s="1" t="s">
        <v>139</v>
      </c>
      <c r="O34" s="1" t="s">
        <v>14</v>
      </c>
      <c r="P34" s="1" t="s">
        <v>15</v>
      </c>
      <c r="Q34" s="2">
        <v>2</v>
      </c>
      <c r="R34" s="1" t="s">
        <v>140</v>
      </c>
      <c r="S34" s="2" t="s">
        <v>141</v>
      </c>
    </row>
    <row r="35" spans="1:19" ht="38">
      <c r="A35" s="1">
        <v>19</v>
      </c>
      <c r="B35" s="1" t="s">
        <v>19</v>
      </c>
      <c r="C35" s="2">
        <v>4</v>
      </c>
      <c r="D35" s="1">
        <v>2</v>
      </c>
      <c r="E35" s="3">
        <v>5</v>
      </c>
      <c r="F35" s="1">
        <v>9</v>
      </c>
      <c r="G35" s="1">
        <v>10</v>
      </c>
      <c r="H35" s="1">
        <v>10</v>
      </c>
      <c r="I35" s="1">
        <v>7</v>
      </c>
      <c r="J35" s="1">
        <v>5</v>
      </c>
      <c r="K35" s="1">
        <v>7</v>
      </c>
      <c r="M35" s="5" t="s">
        <v>142</v>
      </c>
      <c r="N35" s="1" t="s">
        <v>143</v>
      </c>
      <c r="O35" s="1" t="s">
        <v>144</v>
      </c>
      <c r="P35" s="1" t="s">
        <v>145</v>
      </c>
      <c r="Q35" s="2">
        <v>1</v>
      </c>
      <c r="S35" s="2" t="s">
        <v>146</v>
      </c>
    </row>
    <row r="36" spans="1:19" ht="57">
      <c r="A36" s="1">
        <v>22</v>
      </c>
      <c r="B36" s="1" t="s">
        <v>19</v>
      </c>
      <c r="C36" s="2">
        <v>4</v>
      </c>
      <c r="D36" s="1">
        <v>3</v>
      </c>
      <c r="E36" s="3">
        <v>5</v>
      </c>
      <c r="F36" s="1">
        <v>7</v>
      </c>
      <c r="G36" s="1">
        <v>6</v>
      </c>
      <c r="H36" s="1">
        <v>7</v>
      </c>
      <c r="I36" s="1">
        <v>8</v>
      </c>
      <c r="J36" s="1">
        <v>6</v>
      </c>
      <c r="K36" s="1">
        <v>7</v>
      </c>
      <c r="L36" s="3" t="s">
        <v>147</v>
      </c>
      <c r="M36" s="1" t="s">
        <v>12</v>
      </c>
      <c r="N36" s="1" t="s">
        <v>148</v>
      </c>
      <c r="O36" s="1" t="s">
        <v>14</v>
      </c>
      <c r="P36" s="1" t="s">
        <v>150</v>
      </c>
      <c r="Q36" s="2">
        <v>3</v>
      </c>
      <c r="R36" s="1" t="s">
        <v>151</v>
      </c>
      <c r="S36" s="2" t="s">
        <v>152</v>
      </c>
    </row>
    <row r="37" spans="1:19" ht="57">
      <c r="A37" s="1">
        <v>34</v>
      </c>
      <c r="B37" s="1" t="s">
        <v>19</v>
      </c>
      <c r="C37" s="2">
        <v>4</v>
      </c>
      <c r="D37" s="1">
        <v>4</v>
      </c>
      <c r="E37" s="3">
        <v>5</v>
      </c>
      <c r="F37" s="1">
        <v>10</v>
      </c>
      <c r="G37" s="1">
        <v>6</v>
      </c>
      <c r="H37" s="1">
        <v>0</v>
      </c>
      <c r="I37" s="1">
        <v>8</v>
      </c>
      <c r="J37" s="1">
        <v>3</v>
      </c>
      <c r="K37" s="1">
        <v>3</v>
      </c>
      <c r="L37" s="3" t="s">
        <v>153</v>
      </c>
      <c r="M37" s="1" t="s">
        <v>154</v>
      </c>
      <c r="N37" s="1" t="s">
        <v>155</v>
      </c>
      <c r="O37" s="1" t="s">
        <v>14</v>
      </c>
      <c r="P37" s="1" t="s">
        <v>149</v>
      </c>
      <c r="Q37" s="2">
        <v>4</v>
      </c>
      <c r="R37" s="1" t="s">
        <v>156</v>
      </c>
    </row>
    <row r="38" spans="1:19" ht="57">
      <c r="A38" s="1">
        <v>21</v>
      </c>
      <c r="B38" s="1" t="s">
        <v>19</v>
      </c>
      <c r="C38" s="2">
        <v>5</v>
      </c>
      <c r="D38" s="1">
        <v>4</v>
      </c>
      <c r="E38" s="3">
        <v>5</v>
      </c>
      <c r="F38" s="1">
        <v>7</v>
      </c>
      <c r="G38" s="1">
        <v>6</v>
      </c>
      <c r="H38" s="1">
        <v>6</v>
      </c>
      <c r="I38" s="1">
        <v>9</v>
      </c>
      <c r="J38" s="1">
        <v>6</v>
      </c>
      <c r="K38" s="1">
        <v>8</v>
      </c>
      <c r="L38" s="3" t="s">
        <v>157</v>
      </c>
      <c r="M38" s="1" t="s">
        <v>158</v>
      </c>
      <c r="N38" s="1" t="s">
        <v>21</v>
      </c>
      <c r="O38" s="1" t="s">
        <v>14</v>
      </c>
      <c r="P38" s="1" t="s">
        <v>15</v>
      </c>
      <c r="Q38" s="2">
        <v>2</v>
      </c>
      <c r="R38" s="1" t="s">
        <v>159</v>
      </c>
      <c r="S38" s="2" t="s">
        <v>160</v>
      </c>
    </row>
    <row r="39" spans="1:19" ht="19">
      <c r="A39" s="1">
        <v>23</v>
      </c>
      <c r="B39" s="1" t="s">
        <v>19</v>
      </c>
      <c r="C39" s="2">
        <v>4.5</v>
      </c>
      <c r="D39" s="1">
        <v>4</v>
      </c>
      <c r="E39" s="3">
        <v>5</v>
      </c>
      <c r="F39" s="1">
        <v>9</v>
      </c>
      <c r="G39" s="1">
        <v>8</v>
      </c>
      <c r="H39" s="1">
        <v>3</v>
      </c>
      <c r="I39" s="1">
        <v>3</v>
      </c>
      <c r="J39" s="1">
        <v>5</v>
      </c>
      <c r="K39" s="1">
        <v>8</v>
      </c>
      <c r="L39" s="3" t="s">
        <v>115</v>
      </c>
    </row>
    <row r="40" spans="1:19" ht="38">
      <c r="A40" s="1">
        <v>23</v>
      </c>
      <c r="B40" s="1" t="s">
        <v>25</v>
      </c>
      <c r="C40" s="2">
        <v>3</v>
      </c>
      <c r="D40" s="1">
        <v>3</v>
      </c>
      <c r="E40" s="3">
        <v>5</v>
      </c>
      <c r="F40" s="1">
        <v>9</v>
      </c>
      <c r="G40" s="1">
        <v>3</v>
      </c>
      <c r="H40" s="1">
        <v>1</v>
      </c>
      <c r="I40" s="1">
        <v>10</v>
      </c>
      <c r="J40" s="1">
        <v>3</v>
      </c>
      <c r="K40" s="1">
        <v>3</v>
      </c>
      <c r="M40" s="1" t="s">
        <v>161</v>
      </c>
      <c r="N40" s="1" t="s">
        <v>37</v>
      </c>
      <c r="O40" s="1" t="s">
        <v>14</v>
      </c>
      <c r="P40" s="1" t="s">
        <v>15</v>
      </c>
      <c r="Q40" s="2">
        <v>1</v>
      </c>
      <c r="R40" s="1" t="s">
        <v>162</v>
      </c>
      <c r="S40" s="2" t="s">
        <v>163</v>
      </c>
    </row>
    <row r="41" spans="1:19" ht="19">
      <c r="A41" s="1">
        <v>21</v>
      </c>
      <c r="B41" s="1" t="s">
        <v>25</v>
      </c>
      <c r="C41" s="2">
        <v>4</v>
      </c>
      <c r="D41" s="1">
        <v>3</v>
      </c>
      <c r="E41" s="3">
        <v>5</v>
      </c>
      <c r="F41" s="1">
        <v>9</v>
      </c>
      <c r="G41" s="1">
        <v>9</v>
      </c>
      <c r="H41" s="1">
        <v>8</v>
      </c>
      <c r="I41" s="1">
        <v>7</v>
      </c>
      <c r="J41" s="1">
        <v>6</v>
      </c>
      <c r="K41" s="1">
        <v>9</v>
      </c>
    </row>
    <row r="42" spans="1:19" ht="38">
      <c r="A42" s="1">
        <v>22</v>
      </c>
      <c r="B42" s="1" t="s">
        <v>19</v>
      </c>
      <c r="C42" s="2">
        <v>3</v>
      </c>
      <c r="D42" s="1">
        <v>2</v>
      </c>
      <c r="E42" s="3">
        <v>4</v>
      </c>
      <c r="F42" s="1">
        <v>6</v>
      </c>
      <c r="G42" s="1">
        <v>7</v>
      </c>
      <c r="H42" s="1">
        <v>2</v>
      </c>
      <c r="I42" s="1">
        <v>8</v>
      </c>
      <c r="J42" s="1">
        <v>6</v>
      </c>
      <c r="K42" s="1">
        <v>4</v>
      </c>
      <c r="L42" s="3" t="s">
        <v>164</v>
      </c>
      <c r="M42" s="1" t="s">
        <v>165</v>
      </c>
      <c r="N42" s="1" t="s">
        <v>131</v>
      </c>
      <c r="O42" s="1" t="s">
        <v>14</v>
      </c>
      <c r="P42" s="1" t="s">
        <v>47</v>
      </c>
      <c r="Q42" s="2">
        <v>3</v>
      </c>
      <c r="R42" s="1" t="s">
        <v>166</v>
      </c>
      <c r="S42" s="2" t="s">
        <v>167</v>
      </c>
    </row>
    <row r="43" spans="1:19" ht="57">
      <c r="A43" s="1">
        <v>23</v>
      </c>
      <c r="B43" s="1" t="s">
        <v>19</v>
      </c>
      <c r="C43" s="2">
        <v>5</v>
      </c>
      <c r="D43" s="1">
        <v>3</v>
      </c>
      <c r="E43" s="3">
        <v>5</v>
      </c>
      <c r="F43" s="1">
        <v>8</v>
      </c>
      <c r="G43" s="1">
        <v>10</v>
      </c>
      <c r="H43" s="1">
        <v>6</v>
      </c>
      <c r="I43" s="1">
        <v>8</v>
      </c>
      <c r="J43" s="1">
        <v>6</v>
      </c>
      <c r="K43" s="1">
        <v>6</v>
      </c>
      <c r="M43" s="1" t="s">
        <v>26</v>
      </c>
      <c r="N43" s="1" t="s">
        <v>21</v>
      </c>
      <c r="O43" s="1" t="s">
        <v>14</v>
      </c>
      <c r="P43" s="1" t="s">
        <v>168</v>
      </c>
      <c r="Q43" s="2">
        <v>5</v>
      </c>
      <c r="R43" s="1" t="s">
        <v>169</v>
      </c>
      <c r="S43" s="2" t="s">
        <v>170</v>
      </c>
    </row>
    <row r="44" spans="1:19" ht="57">
      <c r="A44" s="1">
        <v>23</v>
      </c>
      <c r="B44" s="1" t="s">
        <v>19</v>
      </c>
      <c r="C44" s="2">
        <v>4</v>
      </c>
      <c r="D44" s="1">
        <v>4</v>
      </c>
      <c r="E44" s="3">
        <v>5</v>
      </c>
      <c r="F44" s="1">
        <v>7</v>
      </c>
      <c r="G44" s="1">
        <v>9</v>
      </c>
      <c r="H44" s="1">
        <v>2</v>
      </c>
      <c r="I44" s="1">
        <v>9</v>
      </c>
      <c r="J44" s="1">
        <v>3</v>
      </c>
      <c r="K44" s="1">
        <v>5</v>
      </c>
      <c r="L44" s="3" t="s">
        <v>171</v>
      </c>
      <c r="M44" s="1" t="s">
        <v>12</v>
      </c>
      <c r="N44" s="1" t="s">
        <v>172</v>
      </c>
      <c r="O44" s="1" t="s">
        <v>14</v>
      </c>
      <c r="P44" s="1" t="s">
        <v>173</v>
      </c>
      <c r="Q44" s="2">
        <v>5</v>
      </c>
      <c r="R44" s="1" t="s">
        <v>174</v>
      </c>
      <c r="S44" s="2" t="s">
        <v>175</v>
      </c>
    </row>
    <row r="45" spans="1:19" ht="76">
      <c r="A45" s="1">
        <v>26</v>
      </c>
      <c r="B45" s="1" t="s">
        <v>19</v>
      </c>
      <c r="C45" s="2">
        <v>5</v>
      </c>
      <c r="D45" s="1">
        <v>3</v>
      </c>
      <c r="E45" s="3">
        <v>5</v>
      </c>
      <c r="F45" s="1">
        <v>7</v>
      </c>
      <c r="G45" s="1">
        <v>6</v>
      </c>
      <c r="H45" s="1">
        <v>0</v>
      </c>
      <c r="I45" s="1">
        <v>6</v>
      </c>
      <c r="J45" s="1">
        <v>0</v>
      </c>
      <c r="K45" s="1">
        <v>3</v>
      </c>
      <c r="L45" s="3" t="s">
        <v>176</v>
      </c>
      <c r="N45" s="1" t="s">
        <v>177</v>
      </c>
      <c r="O45" s="1" t="s">
        <v>178</v>
      </c>
      <c r="P45" s="1" t="s">
        <v>179</v>
      </c>
      <c r="Q45" s="2">
        <v>3</v>
      </c>
      <c r="R45" s="1" t="s">
        <v>180</v>
      </c>
      <c r="S45" s="2" t="s">
        <v>181</v>
      </c>
    </row>
    <row r="46" spans="1:19" ht="19">
      <c r="A46" s="1" t="s">
        <v>182</v>
      </c>
    </row>
    <row r="47" spans="1:19">
      <c r="A47" s="2">
        <f>AVERAGE(A2:A45)</f>
        <v>23.023255813953487</v>
      </c>
      <c r="C47" s="2">
        <f>AVERAGE(C2:C45)</f>
        <v>4.0340909090909092</v>
      </c>
      <c r="D47" s="6">
        <f t="shared" ref="D47:K47" si="0">AVERAGE(D2:D45)</f>
        <v>3.3863636363636362</v>
      </c>
      <c r="E47" s="6">
        <f t="shared" si="0"/>
        <v>4.6818181818181817</v>
      </c>
      <c r="F47" s="2">
        <f t="shared" si="0"/>
        <v>8.1363636363636367</v>
      </c>
      <c r="G47" s="6">
        <f t="shared" si="0"/>
        <v>8.1136363636363633</v>
      </c>
      <c r="H47" s="6">
        <f t="shared" si="0"/>
        <v>5.6818181818181817</v>
      </c>
      <c r="I47" s="6">
        <f t="shared" si="0"/>
        <v>7.8409090909090908</v>
      </c>
      <c r="J47" s="6">
        <f t="shared" si="0"/>
        <v>5.3636363636363633</v>
      </c>
      <c r="K47" s="6">
        <f t="shared" si="0"/>
        <v>6.8636363636363633</v>
      </c>
      <c r="Q47" s="2">
        <f t="shared" ref="Q47" si="1">AVERAGE(Q2:Q45)</f>
        <v>2.8</v>
      </c>
    </row>
    <row r="48" spans="1:19">
      <c r="A48" s="2"/>
    </row>
    <row r="49" spans="12:19" ht="168">
      <c r="L49" s="10" t="s">
        <v>183</v>
      </c>
      <c r="M49" s="11" t="s">
        <v>184</v>
      </c>
      <c r="N49" s="11" t="s">
        <v>185</v>
      </c>
      <c r="O49" s="11" t="s">
        <v>186</v>
      </c>
      <c r="P49" s="11" t="s">
        <v>187</v>
      </c>
      <c r="R49" s="11" t="s">
        <v>188</v>
      </c>
      <c r="S49" s="12" t="s">
        <v>199</v>
      </c>
    </row>
    <row r="50" spans="12:19" ht="63">
      <c r="L50" s="10" t="s">
        <v>189</v>
      </c>
      <c r="S50" s="12" t="s">
        <v>198</v>
      </c>
    </row>
  </sheetData>
  <phoneticPr fontId="1"/>
  <hyperlinks>
    <hyperlink ref="L49" r:id="rId1" xr:uid="{7131316D-017C-3E44-8814-33DD2037E0CB}"/>
    <hyperlink ref="M49" r:id="rId2" xr:uid="{B36CE081-1AD8-564E-9307-49D5644599C2}"/>
    <hyperlink ref="N49" r:id="rId3" xr:uid="{2355B8C1-2094-E340-8082-B59AAE2C0FF4}"/>
    <hyperlink ref="O49" r:id="rId4" xr:uid="{E5082371-24E4-924E-AA37-FEE2C0A66430}"/>
    <hyperlink ref="P49" r:id="rId5" xr:uid="{D7A01E45-1DC9-7A42-9AF5-594AD1240B28}"/>
    <hyperlink ref="R49" r:id="rId6" xr:uid="{26700F21-C370-ED4C-AE02-534F1C35C7FA}"/>
    <hyperlink ref="S49" r:id="rId7" xr:uid="{A8CA6015-36DA-E141-B3C9-34AB52463B29}"/>
    <hyperlink ref="S50" r:id="rId8" xr:uid="{8CE81F64-8133-5246-9BB3-BC8D041DA99D}"/>
    <hyperlink ref="L50" r:id="rId9" xr:uid="{4968D723-577B-CF4E-95EA-B27B64D3E7A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F3C13-A8D3-BD45-920A-CDDE21BED9C6}">
  <dimension ref="A1:AB45"/>
  <sheetViews>
    <sheetView tabSelected="1" topLeftCell="P64" zoomScale="125" zoomScaleNormal="100" workbookViewId="0">
      <selection activeCell="Q72" sqref="Q72"/>
    </sheetView>
  </sheetViews>
  <sheetFormatPr baseColWidth="10" defaultRowHeight="20"/>
  <cols>
    <col min="1" max="1" width="10.85546875" bestFit="1" customWidth="1"/>
    <col min="3" max="5" width="10.85546875" bestFit="1" customWidth="1"/>
    <col min="6" max="6" width="15" style="16" bestFit="1" customWidth="1"/>
    <col min="7" max="12" width="10.85546875" bestFit="1" customWidth="1"/>
    <col min="13" max="13" width="10.28515625" style="2" customWidth="1"/>
    <col min="14" max="14" width="10.28515625" style="6" customWidth="1"/>
    <col min="16" max="23" width="10.85546875" bestFit="1" customWidth="1"/>
  </cols>
  <sheetData>
    <row r="1" spans="1:28" ht="38">
      <c r="A1" s="7" t="s">
        <v>0</v>
      </c>
      <c r="B1" s="7" t="s">
        <v>1</v>
      </c>
      <c r="C1" s="8" t="s">
        <v>2</v>
      </c>
      <c r="D1" s="7" t="s">
        <v>4</v>
      </c>
      <c r="E1" s="9" t="s">
        <v>3</v>
      </c>
      <c r="F1" s="9" t="s">
        <v>217</v>
      </c>
      <c r="G1" s="7" t="s">
        <v>5</v>
      </c>
      <c r="H1" s="7" t="s">
        <v>6</v>
      </c>
      <c r="I1" s="7" t="s">
        <v>7</v>
      </c>
      <c r="J1" s="7" t="s">
        <v>8</v>
      </c>
      <c r="K1" s="7" t="s">
        <v>9</v>
      </c>
      <c r="L1" s="7" t="s">
        <v>10</v>
      </c>
      <c r="M1" s="8"/>
      <c r="N1" s="8"/>
      <c r="O1" s="17" t="s">
        <v>236</v>
      </c>
      <c r="P1" s="19">
        <v>1</v>
      </c>
      <c r="Q1" s="19">
        <v>2</v>
      </c>
      <c r="R1" s="19">
        <v>3</v>
      </c>
      <c r="S1" s="19">
        <v>4</v>
      </c>
      <c r="T1" s="19">
        <v>5</v>
      </c>
      <c r="U1" s="19">
        <v>6</v>
      </c>
      <c r="V1" s="19">
        <v>7</v>
      </c>
      <c r="W1" s="19">
        <v>8</v>
      </c>
      <c r="X1" s="19">
        <v>9</v>
      </c>
      <c r="Y1" s="19">
        <v>10</v>
      </c>
    </row>
    <row r="2" spans="1:28">
      <c r="A2" s="1">
        <v>22</v>
      </c>
      <c r="B2" s="1" t="s">
        <v>19</v>
      </c>
      <c r="C2" s="13">
        <v>1</v>
      </c>
      <c r="D2" s="14">
        <v>1</v>
      </c>
      <c r="E2" s="15">
        <v>4</v>
      </c>
      <c r="F2" s="15">
        <f>AVERAGE(C2:E2)</f>
        <v>2</v>
      </c>
      <c r="G2" s="4">
        <v>8</v>
      </c>
      <c r="H2" s="4">
        <v>5</v>
      </c>
      <c r="I2" s="4">
        <v>2</v>
      </c>
      <c r="J2" s="4">
        <v>3</v>
      </c>
      <c r="K2" s="1">
        <v>8</v>
      </c>
      <c r="L2" s="1">
        <v>9</v>
      </c>
      <c r="N2" s="2"/>
      <c r="O2" s="18" t="s">
        <v>2</v>
      </c>
      <c r="P2" s="17">
        <f>COUNTIF($C:$C,P1)</f>
        <v>1</v>
      </c>
      <c r="Q2" s="17">
        <f t="shared" ref="Q2:T2" si="0">COUNTIF($C:$C,Q1)</f>
        <v>4</v>
      </c>
      <c r="R2" s="17">
        <f t="shared" si="0"/>
        <v>4</v>
      </c>
      <c r="S2" s="17">
        <f t="shared" si="0"/>
        <v>18</v>
      </c>
      <c r="T2" s="17">
        <f>COUNTIF($C:$C,T1)</f>
        <v>17</v>
      </c>
      <c r="U2" s="17"/>
      <c r="V2" s="17"/>
      <c r="W2" s="17"/>
      <c r="X2" s="17"/>
      <c r="Y2" s="17"/>
      <c r="AA2" s="17" t="s">
        <v>19</v>
      </c>
      <c r="AB2" s="17">
        <f>COUNTIF($B:$B,AA2)</f>
        <v>34</v>
      </c>
    </row>
    <row r="3" spans="1:28">
      <c r="A3" s="1">
        <v>22</v>
      </c>
      <c r="B3" s="1" t="s">
        <v>25</v>
      </c>
      <c r="C3" s="2">
        <v>2</v>
      </c>
      <c r="D3" s="1">
        <v>1</v>
      </c>
      <c r="E3" s="3">
        <v>3</v>
      </c>
      <c r="F3" s="15">
        <f>AVERAGE(C3:E3)</f>
        <v>2</v>
      </c>
      <c r="G3" s="1">
        <v>10</v>
      </c>
      <c r="H3" s="1">
        <v>10</v>
      </c>
      <c r="I3" s="1">
        <v>8</v>
      </c>
      <c r="J3" s="1">
        <v>6</v>
      </c>
      <c r="K3" s="1">
        <v>6</v>
      </c>
      <c r="L3" s="1">
        <v>4</v>
      </c>
      <c r="N3" s="2"/>
      <c r="O3" s="18" t="s">
        <v>218</v>
      </c>
      <c r="P3" s="17">
        <f>COUNTIF($D:$D,P1)</f>
        <v>2</v>
      </c>
      <c r="Q3" s="17">
        <f t="shared" ref="Q3:T3" si="1">COUNTIF($D:$D,Q1)</f>
        <v>7</v>
      </c>
      <c r="R3" s="17">
        <f t="shared" si="1"/>
        <v>14</v>
      </c>
      <c r="S3" s="17">
        <f t="shared" si="1"/>
        <v>14</v>
      </c>
      <c r="T3" s="17">
        <f>COUNTIF($D:$D,T1)</f>
        <v>7</v>
      </c>
      <c r="U3" s="17"/>
      <c r="V3" s="17"/>
      <c r="W3" s="17"/>
      <c r="X3" s="17"/>
      <c r="Y3" s="17"/>
      <c r="AA3" s="17" t="s">
        <v>25</v>
      </c>
      <c r="AB3" s="17">
        <f>COUNTIF($B:$B,AA3)</f>
        <v>9</v>
      </c>
    </row>
    <row r="4" spans="1:28">
      <c r="A4" s="1" t="s">
        <v>30</v>
      </c>
      <c r="B4" s="1" t="s">
        <v>31</v>
      </c>
      <c r="C4" s="13">
        <v>2</v>
      </c>
      <c r="D4" s="14">
        <v>2</v>
      </c>
      <c r="E4" s="15">
        <v>4</v>
      </c>
      <c r="F4" s="15">
        <f>AVERAGE(C4:E4)</f>
        <v>2.6666666666666665</v>
      </c>
      <c r="G4" s="1">
        <v>6</v>
      </c>
      <c r="H4" s="1">
        <v>7</v>
      </c>
      <c r="I4" s="1">
        <v>8</v>
      </c>
      <c r="J4" s="1">
        <v>8</v>
      </c>
      <c r="K4" s="1">
        <v>6</v>
      </c>
      <c r="L4" s="1">
        <v>6</v>
      </c>
      <c r="N4" s="2"/>
      <c r="O4" s="18" t="s">
        <v>219</v>
      </c>
      <c r="P4" s="17">
        <f>COUNTIF($E:$E,P1)</f>
        <v>0</v>
      </c>
      <c r="Q4" s="17">
        <f t="shared" ref="Q4:T4" si="2">COUNTIF($E:$E,Q1)</f>
        <v>1</v>
      </c>
      <c r="R4" s="17">
        <f t="shared" si="2"/>
        <v>1</v>
      </c>
      <c r="S4" s="17">
        <f t="shared" si="2"/>
        <v>9</v>
      </c>
      <c r="T4" s="17">
        <f>COUNTIF($E:$E,T1)</f>
        <v>33</v>
      </c>
      <c r="U4" s="17"/>
      <c r="V4" s="17"/>
      <c r="W4" s="17"/>
      <c r="X4" s="17"/>
      <c r="Y4" s="17"/>
    </row>
    <row r="5" spans="1:28">
      <c r="A5" s="1">
        <v>22</v>
      </c>
      <c r="B5" s="1" t="s">
        <v>19</v>
      </c>
      <c r="C5" s="2">
        <v>2</v>
      </c>
      <c r="D5" s="1">
        <v>3</v>
      </c>
      <c r="E5" s="3">
        <v>4</v>
      </c>
      <c r="F5" s="15">
        <f>AVERAGE(C5:E5)</f>
        <v>3</v>
      </c>
      <c r="G5" s="1">
        <v>8</v>
      </c>
      <c r="H5" s="1">
        <v>8</v>
      </c>
      <c r="I5" s="1">
        <v>7</v>
      </c>
      <c r="J5" s="1">
        <v>4</v>
      </c>
      <c r="K5" s="1">
        <v>0</v>
      </c>
      <c r="L5" s="1">
        <v>7</v>
      </c>
      <c r="N5" s="2"/>
      <c r="O5" s="18"/>
      <c r="P5" s="17"/>
      <c r="Q5" s="17"/>
      <c r="R5" s="17"/>
      <c r="S5" s="17"/>
      <c r="T5" s="17"/>
      <c r="U5" s="17"/>
      <c r="V5" s="17"/>
      <c r="W5" s="17"/>
      <c r="X5" s="17"/>
      <c r="Y5" s="17"/>
    </row>
    <row r="6" spans="1:28">
      <c r="A6" s="1">
        <v>22</v>
      </c>
      <c r="B6" s="1" t="s">
        <v>19</v>
      </c>
      <c r="C6" s="2">
        <v>2</v>
      </c>
      <c r="D6" s="1">
        <v>3</v>
      </c>
      <c r="E6" s="3">
        <v>5</v>
      </c>
      <c r="F6" s="15">
        <f>AVERAGE(C6:E6)</f>
        <v>3.3333333333333335</v>
      </c>
      <c r="G6" s="1">
        <v>5</v>
      </c>
      <c r="H6" s="1">
        <v>10</v>
      </c>
      <c r="I6" s="1">
        <v>10</v>
      </c>
      <c r="J6" s="1">
        <v>10</v>
      </c>
      <c r="K6" s="1">
        <v>0</v>
      </c>
      <c r="L6" s="1">
        <v>2</v>
      </c>
      <c r="N6" s="2"/>
      <c r="O6" s="18" t="s">
        <v>5</v>
      </c>
      <c r="P6" s="17">
        <f>COUNTIF($G:$G,P1)</f>
        <v>0</v>
      </c>
      <c r="Q6" s="17">
        <f t="shared" ref="Q6:T6" si="3">COUNTIF($G:$G,Q1)</f>
        <v>0</v>
      </c>
      <c r="R6" s="17">
        <f t="shared" si="3"/>
        <v>0</v>
      </c>
      <c r="S6" s="17">
        <f t="shared" si="3"/>
        <v>1</v>
      </c>
      <c r="T6" s="17">
        <f>COUNTIF($G:$G,T1)</f>
        <v>1</v>
      </c>
      <c r="U6" s="17">
        <f>COUNTIF($G:$G,U1)</f>
        <v>3</v>
      </c>
      <c r="V6" s="17">
        <f t="shared" ref="V6:Y6" si="4">COUNTIF($G:$G,V1)</f>
        <v>9</v>
      </c>
      <c r="W6" s="17">
        <f t="shared" si="4"/>
        <v>12</v>
      </c>
      <c r="X6" s="17">
        <f t="shared" si="4"/>
        <v>8</v>
      </c>
      <c r="Y6" s="17">
        <f>COUNTIF($G:$G,Y1)</f>
        <v>10</v>
      </c>
    </row>
    <row r="7" spans="1:28">
      <c r="A7" s="1">
        <v>22</v>
      </c>
      <c r="B7" s="1" t="s">
        <v>19</v>
      </c>
      <c r="C7" s="2">
        <v>3</v>
      </c>
      <c r="D7" s="1">
        <v>2</v>
      </c>
      <c r="E7" s="3">
        <v>4</v>
      </c>
      <c r="F7" s="15">
        <f>AVERAGE(C7:E7)</f>
        <v>3</v>
      </c>
      <c r="G7" s="1">
        <v>6</v>
      </c>
      <c r="H7" s="1">
        <v>7</v>
      </c>
      <c r="I7" s="1">
        <v>2</v>
      </c>
      <c r="J7" s="1">
        <v>8</v>
      </c>
      <c r="K7" s="1">
        <v>6</v>
      </c>
      <c r="L7" s="1">
        <v>4</v>
      </c>
      <c r="N7" s="2"/>
      <c r="O7" s="18" t="s">
        <v>6</v>
      </c>
      <c r="P7" s="17">
        <f>COUNTIF($H:$H,P1)</f>
        <v>0</v>
      </c>
      <c r="Q7" s="17">
        <f t="shared" ref="Q7:T7" si="5">COUNTIF($H:$H,Q1)</f>
        <v>0</v>
      </c>
      <c r="R7" s="17">
        <f t="shared" si="5"/>
        <v>1</v>
      </c>
      <c r="S7" s="17">
        <f t="shared" si="5"/>
        <v>0</v>
      </c>
      <c r="T7" s="17">
        <f>COUNTIF($H:$H,T1)</f>
        <v>3</v>
      </c>
      <c r="U7" s="17">
        <f>COUNTIF($H:$H,U1)</f>
        <v>7</v>
      </c>
      <c r="V7" s="17">
        <f t="shared" ref="V7:Y7" si="6">COUNTIF($H:$H,V1)</f>
        <v>5</v>
      </c>
      <c r="W7" s="17">
        <f t="shared" si="6"/>
        <v>6</v>
      </c>
      <c r="X7" s="17">
        <f t="shared" si="6"/>
        <v>6</v>
      </c>
      <c r="Y7" s="17">
        <f>COUNTIF($H:$H,Y1)</f>
        <v>16</v>
      </c>
    </row>
    <row r="8" spans="1:28">
      <c r="A8" s="1">
        <v>22</v>
      </c>
      <c r="B8" s="1" t="s">
        <v>19</v>
      </c>
      <c r="C8" s="2">
        <v>3</v>
      </c>
      <c r="D8" s="1">
        <v>2</v>
      </c>
      <c r="E8" s="3">
        <v>5</v>
      </c>
      <c r="F8" s="15">
        <f>AVERAGE(C8:E8)</f>
        <v>3.3333333333333335</v>
      </c>
      <c r="G8" s="1">
        <v>7</v>
      </c>
      <c r="H8" s="1">
        <v>7</v>
      </c>
      <c r="I8" s="1">
        <v>6</v>
      </c>
      <c r="J8" s="1">
        <v>8</v>
      </c>
      <c r="K8" s="1">
        <v>9</v>
      </c>
      <c r="L8" s="1">
        <v>3</v>
      </c>
      <c r="N8" s="2"/>
      <c r="O8" s="18" t="s">
        <v>7</v>
      </c>
      <c r="P8" s="17">
        <f>COUNTIF($I:$I,P1)</f>
        <v>1</v>
      </c>
      <c r="Q8" s="17">
        <f t="shared" ref="Q8:T8" si="7">COUNTIF($I:$I,Q1)</f>
        <v>3</v>
      </c>
      <c r="R8" s="17">
        <f t="shared" si="7"/>
        <v>4</v>
      </c>
      <c r="S8" s="17">
        <f t="shared" si="7"/>
        <v>3</v>
      </c>
      <c r="T8" s="17">
        <f>COUNTIF($I:$I,T1)</f>
        <v>6</v>
      </c>
      <c r="U8" s="17">
        <f>COUNTIF($I:$I,U1)</f>
        <v>6</v>
      </c>
      <c r="V8" s="17">
        <f t="shared" ref="V8:Y8" si="8">COUNTIF($I:$I,V1)</f>
        <v>6</v>
      </c>
      <c r="W8" s="17">
        <f t="shared" si="8"/>
        <v>9</v>
      </c>
      <c r="X8" s="17">
        <f t="shared" si="8"/>
        <v>1</v>
      </c>
      <c r="Y8" s="17">
        <f>COUNTIF($I:$I,Y1)</f>
        <v>3</v>
      </c>
    </row>
    <row r="9" spans="1:28">
      <c r="A9" s="1">
        <v>23</v>
      </c>
      <c r="B9" s="1" t="s">
        <v>25</v>
      </c>
      <c r="C9" s="2">
        <v>3</v>
      </c>
      <c r="D9" s="1">
        <v>3</v>
      </c>
      <c r="E9" s="3">
        <v>5</v>
      </c>
      <c r="F9" s="15">
        <f>AVERAGE(C9:E9)</f>
        <v>3.6666666666666665</v>
      </c>
      <c r="G9" s="1">
        <v>9</v>
      </c>
      <c r="H9" s="1">
        <v>3</v>
      </c>
      <c r="I9" s="1">
        <v>1</v>
      </c>
      <c r="J9" s="1">
        <v>10</v>
      </c>
      <c r="K9" s="1">
        <v>3</v>
      </c>
      <c r="L9" s="1">
        <v>3</v>
      </c>
      <c r="N9" s="2"/>
      <c r="O9" s="18" t="s">
        <v>8</v>
      </c>
      <c r="P9" s="17">
        <f>COUNTIF($J:$J,P1)</f>
        <v>0</v>
      </c>
      <c r="Q9" s="17">
        <f t="shared" ref="Q9:T9" si="9">COUNTIF($J:$J,Q1)</f>
        <v>0</v>
      </c>
      <c r="R9" s="17">
        <f t="shared" si="9"/>
        <v>2</v>
      </c>
      <c r="S9" s="17">
        <f t="shared" si="9"/>
        <v>1</v>
      </c>
      <c r="T9" s="17">
        <f>COUNTIF($J:$J,T1)</f>
        <v>1</v>
      </c>
      <c r="U9" s="17">
        <f>COUNTIF($J:$J,U1)</f>
        <v>5</v>
      </c>
      <c r="V9" s="17">
        <f t="shared" ref="V9:Y9" si="10">COUNTIF($J:$J,V1)</f>
        <v>7</v>
      </c>
      <c r="W9" s="17">
        <f t="shared" si="10"/>
        <v>10</v>
      </c>
      <c r="X9" s="17">
        <f t="shared" si="10"/>
        <v>9</v>
      </c>
      <c r="Y9" s="17">
        <f>COUNTIF($J:$J,Y1)</f>
        <v>9</v>
      </c>
    </row>
    <row r="10" spans="1:28">
      <c r="A10" s="1">
        <v>21</v>
      </c>
      <c r="B10" s="1" t="s">
        <v>19</v>
      </c>
      <c r="C10" s="2">
        <v>3</v>
      </c>
      <c r="D10" s="1">
        <v>5</v>
      </c>
      <c r="E10" s="3">
        <v>5</v>
      </c>
      <c r="F10" s="15">
        <f>AVERAGE(C10:E10)</f>
        <v>4.333333333333333</v>
      </c>
      <c r="G10" s="1">
        <v>7</v>
      </c>
      <c r="H10" s="1">
        <v>5</v>
      </c>
      <c r="I10" s="1">
        <v>9</v>
      </c>
      <c r="J10" s="1">
        <v>8</v>
      </c>
      <c r="K10" s="1">
        <v>5</v>
      </c>
      <c r="L10" s="1">
        <v>10</v>
      </c>
      <c r="N10" s="2"/>
      <c r="O10" s="18" t="s">
        <v>9</v>
      </c>
      <c r="P10" s="17">
        <f>COUNTIF($K:$K,P1)</f>
        <v>0</v>
      </c>
      <c r="Q10" s="17">
        <f t="shared" ref="Q10:T10" si="11">COUNTIF($K:$K,Q1)</f>
        <v>1</v>
      </c>
      <c r="R10" s="17">
        <f t="shared" si="11"/>
        <v>5</v>
      </c>
      <c r="S10" s="17">
        <f t="shared" si="11"/>
        <v>4</v>
      </c>
      <c r="T10" s="17">
        <f>COUNTIF($K:$K,T1)</f>
        <v>8</v>
      </c>
      <c r="U10" s="17">
        <f>COUNTIF($K:$K,U1)</f>
        <v>11</v>
      </c>
      <c r="V10" s="17">
        <f t="shared" ref="V10:Y10" si="12">COUNTIF($K:$K,V1)</f>
        <v>0</v>
      </c>
      <c r="W10" s="17">
        <f t="shared" si="12"/>
        <v>5</v>
      </c>
      <c r="X10" s="17">
        <f t="shared" si="12"/>
        <v>3</v>
      </c>
      <c r="Y10" s="17">
        <f>COUNTIF($K:$K,Y1)</f>
        <v>3</v>
      </c>
    </row>
    <row r="11" spans="1:28">
      <c r="A11" s="1">
        <v>25</v>
      </c>
      <c r="B11" s="1" t="s">
        <v>19</v>
      </c>
      <c r="C11" s="2">
        <v>4</v>
      </c>
      <c r="D11" s="1">
        <v>4</v>
      </c>
      <c r="E11" s="3">
        <v>2</v>
      </c>
      <c r="F11" s="15">
        <f>AVERAGE(C11:E11)</f>
        <v>3.3333333333333335</v>
      </c>
      <c r="G11" s="1">
        <v>9</v>
      </c>
      <c r="H11" s="1">
        <v>10</v>
      </c>
      <c r="I11" s="1">
        <v>7</v>
      </c>
      <c r="J11" s="1">
        <v>10</v>
      </c>
      <c r="K11" s="1">
        <v>10</v>
      </c>
      <c r="L11" s="1">
        <v>7</v>
      </c>
      <c r="N11" s="2"/>
      <c r="O11" s="18" t="s">
        <v>10</v>
      </c>
      <c r="P11" s="17">
        <f>COUNTIF($L:$L,P1)</f>
        <v>0</v>
      </c>
      <c r="Q11" s="17">
        <f t="shared" ref="Q11:T11" si="13">COUNTIF($L:$L,Q1)</f>
        <v>2</v>
      </c>
      <c r="R11" s="17">
        <f t="shared" si="13"/>
        <v>4</v>
      </c>
      <c r="S11" s="17">
        <f t="shared" si="13"/>
        <v>3</v>
      </c>
      <c r="T11" s="17">
        <f>COUNTIF($L:$L,T1)</f>
        <v>2</v>
      </c>
      <c r="U11" s="17">
        <f>COUNTIF($L:$L,U1)</f>
        <v>6</v>
      </c>
      <c r="V11" s="17">
        <f t="shared" ref="V11:Y11" si="14">COUNTIF($L:$L,V1)</f>
        <v>5</v>
      </c>
      <c r="W11" s="17">
        <f t="shared" si="14"/>
        <v>12</v>
      </c>
      <c r="X11" s="17">
        <f t="shared" si="14"/>
        <v>3</v>
      </c>
      <c r="Y11" s="17">
        <f>COUNTIF($L:$L,Y1)</f>
        <v>7</v>
      </c>
    </row>
    <row r="12" spans="1:28">
      <c r="A12" s="1">
        <v>19</v>
      </c>
      <c r="B12" s="1" t="s">
        <v>19</v>
      </c>
      <c r="C12" s="2">
        <v>4</v>
      </c>
      <c r="D12" s="1">
        <v>2</v>
      </c>
      <c r="E12" s="3">
        <v>5</v>
      </c>
      <c r="F12" s="15">
        <f>AVERAGE(C12:E12)</f>
        <v>3.6666666666666665</v>
      </c>
      <c r="G12" s="1">
        <v>9</v>
      </c>
      <c r="H12" s="1">
        <v>10</v>
      </c>
      <c r="I12" s="1">
        <v>10</v>
      </c>
      <c r="J12" s="1">
        <v>7</v>
      </c>
      <c r="K12" s="1">
        <v>5</v>
      </c>
      <c r="L12" s="1">
        <v>7</v>
      </c>
    </row>
    <row r="13" spans="1:28">
      <c r="A13" s="1">
        <v>24</v>
      </c>
      <c r="B13" s="1" t="s">
        <v>25</v>
      </c>
      <c r="C13" s="13">
        <v>4</v>
      </c>
      <c r="D13" s="14">
        <v>3</v>
      </c>
      <c r="E13" s="15">
        <v>4</v>
      </c>
      <c r="F13" s="15">
        <f>AVERAGE(C13:E13)</f>
        <v>3.6666666666666665</v>
      </c>
      <c r="G13" s="1">
        <v>7</v>
      </c>
      <c r="H13" s="1">
        <v>8</v>
      </c>
      <c r="I13" s="1">
        <v>5</v>
      </c>
      <c r="J13" s="1">
        <v>9</v>
      </c>
      <c r="K13" s="1">
        <v>6</v>
      </c>
      <c r="L13" s="1">
        <v>6</v>
      </c>
    </row>
    <row r="14" spans="1:28">
      <c r="A14" s="1">
        <v>21</v>
      </c>
      <c r="B14" s="1" t="s">
        <v>19</v>
      </c>
      <c r="C14" s="2">
        <v>4</v>
      </c>
      <c r="D14" s="1">
        <v>3</v>
      </c>
      <c r="E14" s="3">
        <v>5</v>
      </c>
      <c r="F14" s="15">
        <f>AVERAGE(C14:E14)</f>
        <v>4</v>
      </c>
      <c r="G14" s="1">
        <v>8</v>
      </c>
      <c r="H14" s="1">
        <v>9</v>
      </c>
      <c r="I14" s="1">
        <v>5</v>
      </c>
      <c r="J14" s="1">
        <v>10</v>
      </c>
      <c r="K14" s="1">
        <v>5</v>
      </c>
      <c r="L14" s="1">
        <v>6</v>
      </c>
    </row>
    <row r="15" spans="1:28">
      <c r="A15" s="1">
        <v>21</v>
      </c>
      <c r="B15" s="1" t="s">
        <v>25</v>
      </c>
      <c r="C15" s="2">
        <v>4</v>
      </c>
      <c r="D15" s="1">
        <v>3</v>
      </c>
      <c r="E15" s="3">
        <v>5</v>
      </c>
      <c r="F15" s="15">
        <f>AVERAGE(C15:E15)</f>
        <v>4</v>
      </c>
      <c r="G15" s="1">
        <v>9</v>
      </c>
      <c r="H15" s="1">
        <v>9</v>
      </c>
      <c r="I15" s="1">
        <v>8</v>
      </c>
      <c r="J15" s="1">
        <v>7</v>
      </c>
      <c r="K15" s="1">
        <v>6</v>
      </c>
      <c r="L15" s="1">
        <v>9</v>
      </c>
    </row>
    <row r="16" spans="1:28">
      <c r="A16" s="1">
        <v>22</v>
      </c>
      <c r="B16" s="1" t="s">
        <v>19</v>
      </c>
      <c r="C16" s="2">
        <v>4</v>
      </c>
      <c r="D16" s="1">
        <v>3</v>
      </c>
      <c r="E16" s="3">
        <v>5</v>
      </c>
      <c r="F16" s="15">
        <f>AVERAGE(C16:E16)</f>
        <v>4</v>
      </c>
      <c r="G16" s="1">
        <v>7</v>
      </c>
      <c r="H16" s="1">
        <v>6</v>
      </c>
      <c r="I16" s="1">
        <v>7</v>
      </c>
      <c r="J16" s="1">
        <v>8</v>
      </c>
      <c r="K16" s="1">
        <v>6</v>
      </c>
      <c r="L16" s="1">
        <v>7</v>
      </c>
    </row>
    <row r="17" spans="1:12">
      <c r="A17" s="1">
        <v>23</v>
      </c>
      <c r="B17" s="1" t="s">
        <v>19</v>
      </c>
      <c r="C17" s="2">
        <v>4</v>
      </c>
      <c r="D17" s="1">
        <v>3</v>
      </c>
      <c r="E17" s="3">
        <v>5</v>
      </c>
      <c r="F17" s="15">
        <f>AVERAGE(C17:E17)</f>
        <v>4</v>
      </c>
      <c r="G17" s="1">
        <v>9</v>
      </c>
      <c r="H17" s="1">
        <v>7</v>
      </c>
      <c r="I17" s="1">
        <v>7</v>
      </c>
      <c r="J17" s="1">
        <v>6</v>
      </c>
      <c r="K17" s="1">
        <v>5</v>
      </c>
      <c r="L17" s="1">
        <v>6</v>
      </c>
    </row>
    <row r="18" spans="1:12">
      <c r="A18" s="1">
        <v>24</v>
      </c>
      <c r="B18" s="1" t="s">
        <v>35</v>
      </c>
      <c r="C18" s="13">
        <v>4</v>
      </c>
      <c r="D18" s="14">
        <v>3</v>
      </c>
      <c r="E18" s="15">
        <v>5</v>
      </c>
      <c r="F18" s="15">
        <f>AVERAGE(C18:E18)</f>
        <v>4</v>
      </c>
      <c r="G18" s="1">
        <v>8</v>
      </c>
      <c r="H18" s="1">
        <v>9</v>
      </c>
      <c r="I18" s="1">
        <v>6</v>
      </c>
      <c r="J18" s="1">
        <v>7</v>
      </c>
      <c r="K18" s="1">
        <v>3</v>
      </c>
      <c r="L18" s="1">
        <v>4</v>
      </c>
    </row>
    <row r="19" spans="1:12">
      <c r="A19" s="1">
        <v>24</v>
      </c>
      <c r="B19" s="1" t="s">
        <v>19</v>
      </c>
      <c r="C19" s="2">
        <v>4</v>
      </c>
      <c r="D19" s="1">
        <v>3</v>
      </c>
      <c r="E19" s="3">
        <v>5</v>
      </c>
      <c r="F19" s="15">
        <f>AVERAGE(C19:E19)</f>
        <v>4</v>
      </c>
      <c r="G19" s="1">
        <v>8</v>
      </c>
      <c r="H19" s="1">
        <v>8</v>
      </c>
      <c r="I19" s="1">
        <v>3</v>
      </c>
      <c r="J19" s="1">
        <v>7</v>
      </c>
      <c r="K19" s="1">
        <v>4</v>
      </c>
      <c r="L19" s="1">
        <v>9</v>
      </c>
    </row>
    <row r="20" spans="1:12">
      <c r="A20" s="1">
        <v>25</v>
      </c>
      <c r="B20" s="1" t="s">
        <v>25</v>
      </c>
      <c r="C20" s="2">
        <v>4</v>
      </c>
      <c r="D20" s="1">
        <v>4</v>
      </c>
      <c r="E20" s="3">
        <v>4</v>
      </c>
      <c r="F20" s="15">
        <f>AVERAGE(C20:E20)</f>
        <v>4</v>
      </c>
      <c r="G20" s="1">
        <v>4</v>
      </c>
      <c r="H20" s="1">
        <v>7</v>
      </c>
      <c r="I20" s="1">
        <v>5</v>
      </c>
      <c r="J20" s="1">
        <v>6</v>
      </c>
      <c r="K20" s="1">
        <v>6</v>
      </c>
      <c r="L20" s="1">
        <v>8</v>
      </c>
    </row>
    <row r="21" spans="1:12">
      <c r="A21" s="1">
        <v>26</v>
      </c>
      <c r="B21" s="1" t="s">
        <v>19</v>
      </c>
      <c r="C21" s="2">
        <v>4</v>
      </c>
      <c r="D21" s="1">
        <v>3</v>
      </c>
      <c r="E21" s="3">
        <v>5</v>
      </c>
      <c r="F21" s="15">
        <f>AVERAGE(C21:E21)</f>
        <v>4</v>
      </c>
      <c r="G21" s="1">
        <v>7</v>
      </c>
      <c r="H21" s="1">
        <v>8</v>
      </c>
      <c r="I21" s="1">
        <v>6</v>
      </c>
      <c r="J21" s="1">
        <v>7</v>
      </c>
      <c r="K21" s="1">
        <v>6</v>
      </c>
      <c r="L21" s="1">
        <v>8</v>
      </c>
    </row>
    <row r="22" spans="1:12">
      <c r="A22" s="1">
        <v>22</v>
      </c>
      <c r="B22" s="1" t="s">
        <v>19</v>
      </c>
      <c r="C22" s="13">
        <v>4</v>
      </c>
      <c r="D22" s="14">
        <v>4</v>
      </c>
      <c r="E22" s="15">
        <v>5</v>
      </c>
      <c r="F22" s="15">
        <f>AVERAGE(C22:E22)</f>
        <v>4.333333333333333</v>
      </c>
      <c r="G22" s="1">
        <v>8</v>
      </c>
      <c r="H22" s="1">
        <v>6</v>
      </c>
      <c r="I22" s="1">
        <v>3</v>
      </c>
      <c r="J22" s="1">
        <v>8</v>
      </c>
      <c r="K22" s="1">
        <v>4</v>
      </c>
      <c r="L22" s="1">
        <v>7</v>
      </c>
    </row>
    <row r="23" spans="1:12">
      <c r="A23" s="1">
        <v>23</v>
      </c>
      <c r="B23" s="1" t="s">
        <v>25</v>
      </c>
      <c r="C23" s="2">
        <v>4</v>
      </c>
      <c r="D23" s="1">
        <v>4</v>
      </c>
      <c r="E23" s="3">
        <v>5</v>
      </c>
      <c r="F23" s="15">
        <f>AVERAGE(C23:E23)</f>
        <v>4.333333333333333</v>
      </c>
      <c r="G23" s="1">
        <v>9</v>
      </c>
      <c r="H23" s="1">
        <v>10</v>
      </c>
      <c r="I23" s="1">
        <v>7</v>
      </c>
      <c r="J23" s="1">
        <v>6</v>
      </c>
      <c r="K23" s="1">
        <v>4</v>
      </c>
      <c r="L23" s="1">
        <v>8</v>
      </c>
    </row>
    <row r="24" spans="1:12">
      <c r="A24" s="1">
        <v>23</v>
      </c>
      <c r="B24" s="1" t="s">
        <v>25</v>
      </c>
      <c r="C24" s="2">
        <v>4</v>
      </c>
      <c r="D24" s="1">
        <v>4</v>
      </c>
      <c r="E24" s="3">
        <v>5</v>
      </c>
      <c r="F24" s="15">
        <f>AVERAGE(C24:E24)</f>
        <v>4.333333333333333</v>
      </c>
      <c r="G24" s="1">
        <v>6</v>
      </c>
      <c r="H24" s="1">
        <v>9</v>
      </c>
      <c r="I24" s="1">
        <v>3</v>
      </c>
      <c r="J24" s="1">
        <v>8</v>
      </c>
      <c r="K24" s="1">
        <v>0</v>
      </c>
      <c r="L24" s="1">
        <v>5</v>
      </c>
    </row>
    <row r="25" spans="1:12">
      <c r="A25" s="1">
        <v>23</v>
      </c>
      <c r="B25" s="1" t="s">
        <v>19</v>
      </c>
      <c r="C25" s="2">
        <v>4</v>
      </c>
      <c r="D25" s="1">
        <v>4</v>
      </c>
      <c r="E25" s="3">
        <v>5</v>
      </c>
      <c r="F25" s="15">
        <f>AVERAGE(C25:E25)</f>
        <v>4.333333333333333</v>
      </c>
      <c r="G25" s="1">
        <v>7</v>
      </c>
      <c r="H25" s="1">
        <v>9</v>
      </c>
      <c r="I25" s="1">
        <v>2</v>
      </c>
      <c r="J25" s="1">
        <v>9</v>
      </c>
      <c r="K25" s="1">
        <v>3</v>
      </c>
      <c r="L25" s="1">
        <v>5</v>
      </c>
    </row>
    <row r="26" spans="1:12">
      <c r="A26" s="1">
        <v>29</v>
      </c>
      <c r="B26" s="1" t="s">
        <v>19</v>
      </c>
      <c r="C26" s="2">
        <v>4</v>
      </c>
      <c r="D26" s="1">
        <v>4</v>
      </c>
      <c r="E26" s="3">
        <v>5</v>
      </c>
      <c r="F26" s="15">
        <f>AVERAGE(C26:E26)</f>
        <v>4.333333333333333</v>
      </c>
      <c r="G26" s="1">
        <v>8</v>
      </c>
      <c r="H26" s="1">
        <v>6</v>
      </c>
      <c r="I26" s="1">
        <v>5</v>
      </c>
      <c r="J26" s="1">
        <v>9</v>
      </c>
      <c r="K26" s="1">
        <v>5</v>
      </c>
      <c r="L26" s="1">
        <v>8</v>
      </c>
    </row>
    <row r="27" spans="1:12">
      <c r="A27" s="1">
        <v>34</v>
      </c>
      <c r="B27" s="1" t="s">
        <v>19</v>
      </c>
      <c r="C27" s="2">
        <v>4</v>
      </c>
      <c r="D27" s="1">
        <v>4</v>
      </c>
      <c r="E27" s="3">
        <v>5</v>
      </c>
      <c r="F27" s="15">
        <f>AVERAGE(C27:E27)</f>
        <v>4.333333333333333</v>
      </c>
      <c r="G27" s="1">
        <v>10</v>
      </c>
      <c r="H27" s="1">
        <v>6</v>
      </c>
      <c r="I27" s="1">
        <v>0</v>
      </c>
      <c r="J27" s="1">
        <v>8</v>
      </c>
      <c r="K27" s="1">
        <v>3</v>
      </c>
      <c r="L27" s="1">
        <v>3</v>
      </c>
    </row>
    <row r="28" spans="1:12">
      <c r="A28" s="1">
        <v>21</v>
      </c>
      <c r="B28" s="1" t="s">
        <v>84</v>
      </c>
      <c r="C28" s="2">
        <v>4</v>
      </c>
      <c r="D28" s="1">
        <v>5</v>
      </c>
      <c r="E28" s="3">
        <v>5</v>
      </c>
      <c r="F28" s="15">
        <f>AVERAGE(C28:E28)</f>
        <v>4.666666666666667</v>
      </c>
      <c r="G28" s="1">
        <v>8</v>
      </c>
      <c r="H28" s="1">
        <v>10</v>
      </c>
      <c r="I28" s="1">
        <v>8</v>
      </c>
      <c r="J28" s="1">
        <v>7</v>
      </c>
      <c r="K28" s="1">
        <v>3</v>
      </c>
      <c r="L28" s="1">
        <v>8</v>
      </c>
    </row>
    <row r="29" spans="1:12">
      <c r="A29" s="1">
        <v>23</v>
      </c>
      <c r="B29" s="1" t="s">
        <v>19</v>
      </c>
      <c r="C29" s="2">
        <v>5</v>
      </c>
      <c r="D29" s="1">
        <v>4</v>
      </c>
      <c r="E29" s="3">
        <v>5</v>
      </c>
      <c r="F29" s="15">
        <f>AVERAGE(C29:E29)</f>
        <v>4.666666666666667</v>
      </c>
      <c r="G29" s="1">
        <v>9</v>
      </c>
      <c r="H29" s="1">
        <v>8</v>
      </c>
      <c r="I29" s="1">
        <v>3</v>
      </c>
      <c r="J29" s="1">
        <v>3</v>
      </c>
      <c r="K29" s="1">
        <v>5</v>
      </c>
      <c r="L29" s="1">
        <v>8</v>
      </c>
    </row>
    <row r="30" spans="1:12">
      <c r="A30" s="1">
        <v>19</v>
      </c>
      <c r="B30" s="1" t="s">
        <v>19</v>
      </c>
      <c r="C30" s="2">
        <v>5</v>
      </c>
      <c r="D30" s="1">
        <v>2</v>
      </c>
      <c r="E30" s="3">
        <v>5</v>
      </c>
      <c r="F30" s="15">
        <f>AVERAGE(C30:E30)</f>
        <v>4</v>
      </c>
      <c r="G30" s="1">
        <v>10</v>
      </c>
      <c r="H30" s="1">
        <v>10</v>
      </c>
      <c r="I30" s="1">
        <v>10</v>
      </c>
      <c r="J30" s="1">
        <v>10</v>
      </c>
      <c r="K30" s="1">
        <v>10</v>
      </c>
      <c r="L30" s="1">
        <v>10</v>
      </c>
    </row>
    <row r="31" spans="1:12">
      <c r="A31" s="1">
        <v>20</v>
      </c>
      <c r="B31" s="1" t="s">
        <v>25</v>
      </c>
      <c r="C31" s="2">
        <v>5</v>
      </c>
      <c r="D31" s="1">
        <v>2</v>
      </c>
      <c r="E31" s="3">
        <v>5</v>
      </c>
      <c r="F31" s="15">
        <f>AVERAGE(C31:E31)</f>
        <v>4</v>
      </c>
      <c r="G31" s="1">
        <v>8</v>
      </c>
      <c r="H31" s="1">
        <v>10</v>
      </c>
      <c r="I31" s="1">
        <v>8</v>
      </c>
      <c r="J31" s="1">
        <v>5</v>
      </c>
      <c r="K31" s="1">
        <v>8</v>
      </c>
      <c r="L31" s="1">
        <v>10</v>
      </c>
    </row>
    <row r="32" spans="1:12">
      <c r="A32" s="1">
        <v>24</v>
      </c>
      <c r="B32" s="1" t="s">
        <v>19</v>
      </c>
      <c r="C32" s="2">
        <v>5</v>
      </c>
      <c r="D32" s="1">
        <v>2</v>
      </c>
      <c r="E32" s="3">
        <v>5</v>
      </c>
      <c r="F32" s="15">
        <f>AVERAGE(C32:E32)</f>
        <v>4</v>
      </c>
      <c r="G32" s="1">
        <v>10</v>
      </c>
      <c r="H32" s="1">
        <v>10</v>
      </c>
      <c r="I32" s="1">
        <v>8</v>
      </c>
      <c r="J32" s="1">
        <v>9</v>
      </c>
      <c r="K32" s="1">
        <v>4</v>
      </c>
      <c r="L32" s="1">
        <v>8</v>
      </c>
    </row>
    <row r="33" spans="1:12">
      <c r="A33" s="1">
        <v>22</v>
      </c>
      <c r="B33" s="1" t="s">
        <v>19</v>
      </c>
      <c r="C33" s="2">
        <v>5</v>
      </c>
      <c r="D33" s="1">
        <v>3</v>
      </c>
      <c r="E33" s="3">
        <v>5</v>
      </c>
      <c r="F33" s="15">
        <f>AVERAGE(C33:E33)</f>
        <v>4.333333333333333</v>
      </c>
      <c r="G33" s="1">
        <v>10</v>
      </c>
      <c r="H33" s="1">
        <v>10</v>
      </c>
      <c r="I33" s="1">
        <v>8</v>
      </c>
      <c r="J33" s="1">
        <v>9</v>
      </c>
      <c r="K33" s="1">
        <v>9</v>
      </c>
      <c r="L33" s="1">
        <v>10</v>
      </c>
    </row>
    <row r="34" spans="1:12">
      <c r="A34" s="1">
        <v>23</v>
      </c>
      <c r="B34" s="1" t="s">
        <v>19</v>
      </c>
      <c r="C34" s="2">
        <v>5</v>
      </c>
      <c r="D34" s="1">
        <v>4</v>
      </c>
      <c r="E34" s="3">
        <v>4</v>
      </c>
      <c r="F34" s="15">
        <f>AVERAGE(C34:E34)</f>
        <v>4.333333333333333</v>
      </c>
      <c r="G34" s="1">
        <v>8</v>
      </c>
      <c r="H34" s="1">
        <v>8</v>
      </c>
      <c r="I34" s="1">
        <v>6</v>
      </c>
      <c r="J34" s="1">
        <v>9</v>
      </c>
      <c r="K34" s="1">
        <v>8</v>
      </c>
      <c r="L34" s="1">
        <v>10</v>
      </c>
    </row>
    <row r="35" spans="1:12">
      <c r="A35" s="1">
        <v>23</v>
      </c>
      <c r="B35" s="1" t="s">
        <v>19</v>
      </c>
      <c r="C35" s="2">
        <v>5</v>
      </c>
      <c r="D35" s="1">
        <v>3</v>
      </c>
      <c r="E35" s="3">
        <v>5</v>
      </c>
      <c r="F35" s="15">
        <f>AVERAGE(C35:E35)</f>
        <v>4.333333333333333</v>
      </c>
      <c r="G35" s="1">
        <v>8</v>
      </c>
      <c r="H35" s="1">
        <v>10</v>
      </c>
      <c r="I35" s="1">
        <v>6</v>
      </c>
      <c r="J35" s="1">
        <v>8</v>
      </c>
      <c r="K35" s="1">
        <v>6</v>
      </c>
      <c r="L35" s="1">
        <v>6</v>
      </c>
    </row>
    <row r="36" spans="1:12">
      <c r="A36" s="1">
        <v>24</v>
      </c>
      <c r="B36" s="1" t="s">
        <v>19</v>
      </c>
      <c r="C36" s="2">
        <v>5</v>
      </c>
      <c r="D36" s="1">
        <v>4</v>
      </c>
      <c r="E36" s="3">
        <v>4</v>
      </c>
      <c r="F36" s="15">
        <f>AVERAGE(C36:E36)</f>
        <v>4.333333333333333</v>
      </c>
      <c r="G36" s="1">
        <v>7</v>
      </c>
      <c r="H36" s="1">
        <v>5</v>
      </c>
      <c r="I36" s="1">
        <v>4</v>
      </c>
      <c r="J36" s="1">
        <v>7</v>
      </c>
      <c r="K36" s="1">
        <v>5</v>
      </c>
      <c r="L36" s="1">
        <v>8</v>
      </c>
    </row>
    <row r="37" spans="1:12">
      <c r="A37" s="1">
        <v>26</v>
      </c>
      <c r="B37" s="1" t="s">
        <v>19</v>
      </c>
      <c r="C37" s="2">
        <v>5</v>
      </c>
      <c r="D37" s="1">
        <v>3</v>
      </c>
      <c r="E37" s="3">
        <v>5</v>
      </c>
      <c r="F37" s="15">
        <f>AVERAGE(C37:E37)</f>
        <v>4.333333333333333</v>
      </c>
      <c r="G37" s="1">
        <v>7</v>
      </c>
      <c r="H37" s="1">
        <v>6</v>
      </c>
      <c r="I37" s="1">
        <v>0</v>
      </c>
      <c r="J37" s="1">
        <v>6</v>
      </c>
      <c r="K37" s="1">
        <v>0</v>
      </c>
      <c r="L37" s="1">
        <v>3</v>
      </c>
    </row>
    <row r="38" spans="1:12">
      <c r="A38" s="1">
        <v>21</v>
      </c>
      <c r="B38" s="1" t="s">
        <v>19</v>
      </c>
      <c r="C38" s="2">
        <v>5</v>
      </c>
      <c r="D38" s="1">
        <v>4</v>
      </c>
      <c r="E38" s="3">
        <v>5</v>
      </c>
      <c r="F38" s="15">
        <f>AVERAGE(C38:E38)</f>
        <v>4.666666666666667</v>
      </c>
      <c r="G38" s="1">
        <v>7</v>
      </c>
      <c r="H38" s="1">
        <v>6</v>
      </c>
      <c r="I38" s="1">
        <v>6</v>
      </c>
      <c r="J38" s="1">
        <v>9</v>
      </c>
      <c r="K38" s="1">
        <v>6</v>
      </c>
      <c r="L38" s="1">
        <v>8</v>
      </c>
    </row>
    <row r="39" spans="1:12">
      <c r="A39" s="1">
        <v>22</v>
      </c>
      <c r="B39" s="1" t="s">
        <v>19</v>
      </c>
      <c r="C39" s="2">
        <v>5</v>
      </c>
      <c r="D39" s="1">
        <v>4</v>
      </c>
      <c r="E39" s="3">
        <v>5</v>
      </c>
      <c r="F39" s="15">
        <f>AVERAGE(C39:E39)</f>
        <v>4.666666666666667</v>
      </c>
      <c r="G39" s="1">
        <v>8</v>
      </c>
      <c r="H39" s="1">
        <v>10</v>
      </c>
      <c r="I39" s="1">
        <v>7</v>
      </c>
      <c r="J39" s="1">
        <v>9</v>
      </c>
      <c r="K39" s="1">
        <v>9</v>
      </c>
      <c r="L39" s="1">
        <v>8</v>
      </c>
    </row>
    <row r="40" spans="1:12">
      <c r="A40" s="1">
        <v>23</v>
      </c>
      <c r="B40" s="1" t="s">
        <v>19</v>
      </c>
      <c r="C40" s="2">
        <v>5</v>
      </c>
      <c r="D40" s="1">
        <v>5</v>
      </c>
      <c r="E40" s="3">
        <v>4</v>
      </c>
      <c r="F40" s="15">
        <f>AVERAGE(C40:E40)</f>
        <v>4.666666666666667</v>
      </c>
      <c r="G40" s="1">
        <v>10</v>
      </c>
      <c r="H40" s="1">
        <v>9</v>
      </c>
      <c r="I40" s="1">
        <v>5</v>
      </c>
      <c r="J40" s="1">
        <v>9</v>
      </c>
      <c r="K40" s="1">
        <v>5</v>
      </c>
      <c r="L40" s="1">
        <v>8</v>
      </c>
    </row>
    <row r="41" spans="1:12">
      <c r="A41" s="1">
        <v>24</v>
      </c>
      <c r="B41" s="1" t="s">
        <v>19</v>
      </c>
      <c r="C41" s="2">
        <v>5</v>
      </c>
      <c r="D41" s="1">
        <v>4</v>
      </c>
      <c r="E41" s="3">
        <v>5</v>
      </c>
      <c r="F41" s="15">
        <f>AVERAGE(C41:E41)</f>
        <v>4.666666666666667</v>
      </c>
      <c r="G41" s="1">
        <v>9</v>
      </c>
      <c r="H41" s="1">
        <v>6</v>
      </c>
      <c r="I41" s="1">
        <v>4</v>
      </c>
      <c r="J41" s="1">
        <v>10</v>
      </c>
      <c r="K41" s="1">
        <v>6</v>
      </c>
      <c r="L41" s="1">
        <v>8</v>
      </c>
    </row>
    <row r="42" spans="1:12">
      <c r="A42" s="1">
        <v>22</v>
      </c>
      <c r="B42" s="1" t="s">
        <v>19</v>
      </c>
      <c r="C42" s="2">
        <v>5</v>
      </c>
      <c r="D42" s="1">
        <v>5</v>
      </c>
      <c r="E42" s="3">
        <v>5</v>
      </c>
      <c r="F42" s="15">
        <f>AVERAGE(C42:E42)</f>
        <v>5</v>
      </c>
      <c r="G42" s="1">
        <v>10</v>
      </c>
      <c r="H42" s="1">
        <v>10</v>
      </c>
      <c r="I42" s="1">
        <v>8</v>
      </c>
      <c r="J42" s="1">
        <v>10</v>
      </c>
      <c r="K42" s="1">
        <v>8</v>
      </c>
      <c r="L42" s="1">
        <v>10</v>
      </c>
    </row>
    <row r="43" spans="1:12">
      <c r="A43" s="1">
        <v>22</v>
      </c>
      <c r="B43" s="1" t="s">
        <v>19</v>
      </c>
      <c r="C43" s="2">
        <v>5</v>
      </c>
      <c r="D43" s="1">
        <v>5</v>
      </c>
      <c r="E43" s="3">
        <v>5</v>
      </c>
      <c r="F43" s="15">
        <f>AVERAGE(C43:E43)</f>
        <v>5</v>
      </c>
      <c r="G43" s="1">
        <v>10</v>
      </c>
      <c r="H43" s="1">
        <v>10</v>
      </c>
      <c r="I43" s="1">
        <v>5</v>
      </c>
      <c r="J43" s="1">
        <v>10</v>
      </c>
      <c r="K43" s="1">
        <v>10</v>
      </c>
      <c r="L43" s="1">
        <v>10</v>
      </c>
    </row>
    <row r="44" spans="1:12">
      <c r="A44" s="1">
        <v>23</v>
      </c>
      <c r="B44" s="1" t="s">
        <v>19</v>
      </c>
      <c r="C44" s="2">
        <v>5</v>
      </c>
      <c r="D44" s="1">
        <v>5</v>
      </c>
      <c r="E44" s="3">
        <v>5</v>
      </c>
      <c r="F44" s="15">
        <f>AVERAGE(C44:E44)</f>
        <v>5</v>
      </c>
      <c r="G44" s="1">
        <v>10</v>
      </c>
      <c r="H44" s="1">
        <v>10</v>
      </c>
      <c r="I44" s="1">
        <v>4</v>
      </c>
      <c r="J44" s="1">
        <v>10</v>
      </c>
      <c r="K44" s="1">
        <v>8</v>
      </c>
      <c r="L44" s="1">
        <v>6</v>
      </c>
    </row>
    <row r="45" spans="1:12">
      <c r="A45" s="1">
        <v>24</v>
      </c>
      <c r="B45" s="1" t="s">
        <v>19</v>
      </c>
      <c r="C45" s="2">
        <v>5</v>
      </c>
      <c r="D45" s="1">
        <v>5</v>
      </c>
      <c r="E45" s="3">
        <v>5</v>
      </c>
      <c r="F45" s="15">
        <f>AVERAGE(C45:E45)</f>
        <v>5</v>
      </c>
      <c r="G45" s="1">
        <v>10</v>
      </c>
      <c r="H45" s="1">
        <v>10</v>
      </c>
      <c r="I45" s="1">
        <v>8</v>
      </c>
      <c r="J45" s="1">
        <v>8</v>
      </c>
      <c r="K45" s="1">
        <v>2</v>
      </c>
      <c r="L45" s="1">
        <v>2</v>
      </c>
    </row>
  </sheetData>
  <sortState ref="A2:L47">
    <sortCondition ref="C1"/>
  </sortState>
  <phoneticPr fontId="1"/>
  <conditionalFormatting sqref="C1:C1048576">
    <cfRule type="colorScale" priority="9">
      <colorScale>
        <cfvo type="formula" val="$C$2&lt;3"/>
        <cfvo type="formula" val="$C$2&gt;3"/>
        <color theme="5" tint="0.79998168889431442"/>
        <color rgb="FFFFEF9C"/>
      </colorScale>
    </cfRule>
  </conditionalFormatting>
  <conditionalFormatting sqref="C2">
    <cfRule type="cellIs" dxfId="0" priority="8" operator="greaterThan">
      <formula>3</formula>
    </cfRule>
  </conditionalFormatting>
  <conditionalFormatting sqref="C2:C45">
    <cfRule type="colorScale" priority="7">
      <colorScale>
        <cfvo type="min"/>
        <cfvo type="percentile" val="50"/>
        <cfvo type="max"/>
        <color rgb="FFF8696B"/>
        <color rgb="FFFFEB84"/>
        <color rgb="FF63BE7B"/>
      </colorScale>
    </cfRule>
  </conditionalFormatting>
  <conditionalFormatting sqref="C2:F45">
    <cfRule type="colorScale" priority="2">
      <colorScale>
        <cfvo type="min"/>
        <cfvo type="percentile" val="50"/>
        <cfvo type="max"/>
        <color rgb="FF63BE7B"/>
        <color rgb="FFFFEB84"/>
        <color rgb="FFF8696B"/>
      </colorScale>
    </cfRule>
    <cfRule type="colorScale" priority="3">
      <colorScale>
        <cfvo type="min"/>
        <cfvo type="max"/>
        <color rgb="FFFFEF9C"/>
        <color rgb="FF63BE7B"/>
      </colorScale>
    </cfRule>
  </conditionalFormatting>
  <conditionalFormatting sqref="G2:L45">
    <cfRule type="colorScale" priority="4">
      <colorScale>
        <cfvo type="min"/>
        <cfvo type="percentile" val="50"/>
        <cfvo type="max"/>
        <color rgb="FF63BE7B"/>
        <color rgb="FFFFEB84"/>
        <color rgb="FFF8696B"/>
      </colorScale>
    </cfRule>
  </conditionalFormatting>
  <conditionalFormatting sqref="C2:E45">
    <cfRule type="colorScale" priority="1">
      <colorScale>
        <cfvo type="min"/>
        <cfvo type="max"/>
        <color rgb="FFF8696B"/>
        <color rgb="FFFCFCFF"/>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62049-0353-1A48-8599-A08DF15AC390}">
  <dimension ref="A1:AB50"/>
  <sheetViews>
    <sheetView zoomScale="64" workbookViewId="0">
      <pane ySplit="1" topLeftCell="A5" activePane="bottomLeft" state="frozen"/>
      <selection pane="bottomLeft" activeCell="AD18" sqref="AD18"/>
    </sheetView>
  </sheetViews>
  <sheetFormatPr baseColWidth="10" defaultRowHeight="20"/>
  <cols>
    <col min="1" max="2" width="4.85546875" style="1" customWidth="1"/>
    <col min="3" max="3" width="4.7109375" style="2" customWidth="1"/>
    <col min="4" max="4" width="6.7109375" style="1" customWidth="1"/>
    <col min="5" max="5" width="6" style="3" customWidth="1"/>
    <col min="6" max="6" width="4.85546875" style="1" customWidth="1"/>
    <col min="7" max="7" width="5.28515625" style="1" customWidth="1"/>
    <col min="8" max="8" width="4.140625" style="1" customWidth="1"/>
    <col min="9" max="9" width="5" style="1" customWidth="1"/>
    <col min="10" max="10" width="4.42578125" style="1" customWidth="1"/>
    <col min="11" max="11" width="8" style="1" customWidth="1"/>
    <col min="12" max="12" width="23.28515625" style="3" customWidth="1"/>
    <col min="13" max="15" width="10.7109375" style="1" customWidth="1"/>
    <col min="16" max="16" width="10.7109375" style="1"/>
    <col min="17" max="17" width="10.28515625" style="2" customWidth="1"/>
    <col min="18" max="18" width="20" style="1" customWidth="1"/>
    <col min="19" max="19" width="39.7109375" style="2" customWidth="1"/>
    <col min="20" max="21" width="10.7109375" style="1"/>
    <col min="22" max="22" width="21.5703125" style="1" customWidth="1"/>
    <col min="24" max="16384" width="10.7109375" style="1"/>
  </cols>
  <sheetData>
    <row r="1" spans="1:28" s="7" customFormat="1" ht="38">
      <c r="A1" s="7" t="s">
        <v>0</v>
      </c>
      <c r="B1" s="7" t="s">
        <v>1</v>
      </c>
      <c r="C1" s="8" t="s">
        <v>2</v>
      </c>
      <c r="D1" s="7" t="s">
        <v>4</v>
      </c>
      <c r="E1" s="9" t="s">
        <v>3</v>
      </c>
      <c r="F1" s="7" t="s">
        <v>5</v>
      </c>
      <c r="G1" s="7" t="s">
        <v>6</v>
      </c>
      <c r="H1" s="7" t="s">
        <v>7</v>
      </c>
      <c r="I1" s="7" t="s">
        <v>8</v>
      </c>
      <c r="J1" s="7" t="s">
        <v>9</v>
      </c>
      <c r="K1" s="7" t="s">
        <v>10</v>
      </c>
      <c r="L1" s="9" t="s">
        <v>11</v>
      </c>
      <c r="M1" s="7" t="s">
        <v>12</v>
      </c>
      <c r="N1" s="7" t="s">
        <v>13</v>
      </c>
      <c r="O1" s="7" t="s">
        <v>14</v>
      </c>
      <c r="P1" s="7" t="s">
        <v>15</v>
      </c>
      <c r="Q1" s="8" t="s">
        <v>16</v>
      </c>
      <c r="R1" s="7" t="s">
        <v>17</v>
      </c>
      <c r="S1" s="8" t="s">
        <v>18</v>
      </c>
    </row>
    <row r="2" spans="1:28" ht="34" customHeight="1">
      <c r="A2" s="1">
        <v>22</v>
      </c>
      <c r="B2" s="1" t="s">
        <v>19</v>
      </c>
      <c r="C2" s="2">
        <v>1</v>
      </c>
      <c r="D2" s="1">
        <v>1</v>
      </c>
      <c r="E2" s="3">
        <v>4</v>
      </c>
      <c r="F2" s="4">
        <v>8</v>
      </c>
      <c r="G2" s="4">
        <v>5</v>
      </c>
      <c r="H2" s="4">
        <v>2</v>
      </c>
      <c r="I2" s="4">
        <v>3</v>
      </c>
      <c r="J2" s="1">
        <v>8</v>
      </c>
      <c r="K2" s="1">
        <v>9</v>
      </c>
      <c r="L2" s="3" t="s">
        <v>20</v>
      </c>
      <c r="M2" s="1" t="s">
        <v>12</v>
      </c>
      <c r="N2" s="1" t="s">
        <v>21</v>
      </c>
      <c r="O2" s="1" t="s">
        <v>14</v>
      </c>
      <c r="P2" s="1" t="s">
        <v>22</v>
      </c>
      <c r="Q2" s="2">
        <v>2</v>
      </c>
      <c r="R2" s="4" t="s">
        <v>200</v>
      </c>
      <c r="S2" s="2" t="s">
        <v>24</v>
      </c>
      <c r="T2" s="20"/>
      <c r="U2" s="20" t="s">
        <v>227</v>
      </c>
      <c r="V2" s="20" t="s">
        <v>228</v>
      </c>
      <c r="W2" s="21" t="s">
        <v>229</v>
      </c>
      <c r="X2" s="20">
        <v>1</v>
      </c>
      <c r="Y2" s="20">
        <v>2</v>
      </c>
      <c r="Z2" s="20">
        <v>3</v>
      </c>
      <c r="AA2" s="20">
        <v>4</v>
      </c>
      <c r="AB2" s="20">
        <v>5</v>
      </c>
    </row>
    <row r="3" spans="1:28" ht="57">
      <c r="A3" s="1">
        <v>24</v>
      </c>
      <c r="B3" s="1" t="s">
        <v>25</v>
      </c>
      <c r="C3" s="2">
        <v>4</v>
      </c>
      <c r="D3" s="1">
        <v>3</v>
      </c>
      <c r="E3" s="3">
        <v>4</v>
      </c>
      <c r="F3" s="1">
        <v>7</v>
      </c>
      <c r="G3" s="1">
        <v>8</v>
      </c>
      <c r="H3" s="1">
        <v>5</v>
      </c>
      <c r="I3" s="1">
        <v>9</v>
      </c>
      <c r="J3" s="1">
        <v>6</v>
      </c>
      <c r="K3" s="1">
        <v>6</v>
      </c>
      <c r="M3" s="1" t="s">
        <v>26</v>
      </c>
      <c r="N3" s="1" t="s">
        <v>21</v>
      </c>
      <c r="O3" s="1" t="s">
        <v>14</v>
      </c>
      <c r="P3" s="1" t="s">
        <v>27</v>
      </c>
      <c r="Q3" s="2">
        <v>3</v>
      </c>
      <c r="R3" s="1" t="s">
        <v>201</v>
      </c>
      <c r="S3" s="2" t="s">
        <v>29</v>
      </c>
      <c r="T3" s="20" t="s">
        <v>201</v>
      </c>
      <c r="U3" s="20">
        <f>COUNTIF($R:$R,"*哺乳類*")</f>
        <v>21</v>
      </c>
      <c r="V3" s="20" t="s">
        <v>226</v>
      </c>
      <c r="W3" s="17"/>
      <c r="X3" s="20">
        <f>COUNTIFS($R:$R,"*哺乳類*",$C:$C,"1")</f>
        <v>0</v>
      </c>
      <c r="Y3" s="20">
        <f>COUNTIFS($R:$R,"*哺乳類*",$C:$C,"2")</f>
        <v>2</v>
      </c>
      <c r="Z3" s="20">
        <f>COUNTIFS($R:$R,"*哺乳類*",$C:$C,"3")</f>
        <v>4</v>
      </c>
      <c r="AA3" s="20">
        <f>COUNTIFS($R:$R,"*哺乳類*",$C:$C,"4")</f>
        <v>8</v>
      </c>
      <c r="AB3" s="20">
        <f>COUNTIFS($R:$R,"*哺乳類*",$C:$C,"5")</f>
        <v>7</v>
      </c>
    </row>
    <row r="4" spans="1:28" ht="57">
      <c r="A4" s="1" t="s">
        <v>30</v>
      </c>
      <c r="B4" s="1" t="s">
        <v>31</v>
      </c>
      <c r="C4" s="2">
        <v>2</v>
      </c>
      <c r="D4" s="1">
        <v>2</v>
      </c>
      <c r="E4" s="3">
        <v>4</v>
      </c>
      <c r="F4" s="1">
        <v>6</v>
      </c>
      <c r="G4" s="1">
        <v>7</v>
      </c>
      <c r="H4" s="1">
        <v>8</v>
      </c>
      <c r="I4" s="1">
        <v>8</v>
      </c>
      <c r="J4" s="1">
        <v>6</v>
      </c>
      <c r="K4" s="1">
        <v>6</v>
      </c>
      <c r="L4" s="3" t="s">
        <v>32</v>
      </c>
      <c r="M4" s="1" t="s">
        <v>33</v>
      </c>
      <c r="N4" s="1" t="s">
        <v>21</v>
      </c>
      <c r="O4" s="1" t="s">
        <v>14</v>
      </c>
      <c r="P4" s="1" t="s">
        <v>15</v>
      </c>
      <c r="Q4" s="2">
        <v>2</v>
      </c>
      <c r="R4" s="1" t="s">
        <v>208</v>
      </c>
      <c r="S4" s="2" t="s">
        <v>190</v>
      </c>
      <c r="T4" s="20" t="s">
        <v>205</v>
      </c>
      <c r="U4" s="20">
        <f>COUNTIF($R:$R,"*魚類*")</f>
        <v>7</v>
      </c>
      <c r="V4" s="20" t="s">
        <v>222</v>
      </c>
      <c r="W4" s="17"/>
      <c r="X4" s="20">
        <f>COUNTIFS($R:$R,"*魚類*",$C:$C,"1")</f>
        <v>0</v>
      </c>
      <c r="Y4" s="20">
        <f>COUNTIFS($R:$R,"*魚類*",$C:$C,"2")</f>
        <v>1</v>
      </c>
      <c r="Z4" s="20">
        <f>COUNTIFS($R:$R,"*魚類*",$C:$C,"3")</f>
        <v>0</v>
      </c>
      <c r="AA4" s="20">
        <f>COUNTIFS($R:$R,"*魚類*",$C:$C,"4")</f>
        <v>1</v>
      </c>
      <c r="AB4" s="20">
        <f>COUNTIFS($R:$R,"*魚類*",$C:$C,"5")</f>
        <v>5</v>
      </c>
    </row>
    <row r="5" spans="1:28" ht="57">
      <c r="A5" s="1">
        <v>24</v>
      </c>
      <c r="B5" s="1" t="s">
        <v>35</v>
      </c>
      <c r="C5" s="2">
        <v>4</v>
      </c>
      <c r="D5" s="1">
        <v>3</v>
      </c>
      <c r="E5" s="3">
        <v>5</v>
      </c>
      <c r="F5" s="1">
        <v>8</v>
      </c>
      <c r="G5" s="1">
        <v>9</v>
      </c>
      <c r="H5" s="1">
        <v>6</v>
      </c>
      <c r="I5" s="1">
        <v>7</v>
      </c>
      <c r="J5" s="1">
        <v>3</v>
      </c>
      <c r="K5" s="1">
        <v>4</v>
      </c>
      <c r="L5" s="3" t="s">
        <v>36</v>
      </c>
      <c r="M5" s="1" t="s">
        <v>37</v>
      </c>
      <c r="N5" s="1" t="s">
        <v>38</v>
      </c>
      <c r="O5" s="1" t="s">
        <v>14</v>
      </c>
      <c r="P5" s="1" t="s">
        <v>15</v>
      </c>
      <c r="Q5" s="2">
        <v>4</v>
      </c>
      <c r="T5" s="20" t="s">
        <v>200</v>
      </c>
      <c r="U5" s="20">
        <f>COUNTIF($R:$R,"*鳥類*")</f>
        <v>6</v>
      </c>
      <c r="V5" s="20" t="s">
        <v>225</v>
      </c>
      <c r="W5" s="17"/>
      <c r="X5" s="20">
        <f>COUNTIFS($R:$R,"*鳥類*",$C:$C,"1")</f>
        <v>1</v>
      </c>
      <c r="Y5" s="20">
        <f>COUNTIFS($R:$R,"*鳥類*",$C:$C,"2")</f>
        <v>1</v>
      </c>
      <c r="Z5" s="20">
        <f>COUNTIFS($R:$R,"*鳥類*",$C:$C,"3")</f>
        <v>0</v>
      </c>
      <c r="AA5" s="20">
        <f>COUNTIFS($R:$R,"*鳥類*",$C:$C,"4")</f>
        <v>2</v>
      </c>
      <c r="AB5" s="20">
        <f>COUNTIFS($R:$R,"*鳥類*",$C:$C,"5")</f>
        <v>2</v>
      </c>
    </row>
    <row r="6" spans="1:28" ht="38">
      <c r="A6" s="1">
        <v>22</v>
      </c>
      <c r="B6" s="1" t="s">
        <v>19</v>
      </c>
      <c r="C6" s="2">
        <v>4</v>
      </c>
      <c r="D6" s="1">
        <v>4</v>
      </c>
      <c r="E6" s="3">
        <v>5</v>
      </c>
      <c r="F6" s="1">
        <v>8</v>
      </c>
      <c r="G6" s="1">
        <v>6</v>
      </c>
      <c r="H6" s="1">
        <v>3</v>
      </c>
      <c r="I6" s="1">
        <v>8</v>
      </c>
      <c r="J6" s="1">
        <v>4</v>
      </c>
      <c r="K6" s="1">
        <v>7</v>
      </c>
      <c r="M6" s="1" t="s">
        <v>21</v>
      </c>
      <c r="N6" s="1" t="s">
        <v>39</v>
      </c>
      <c r="O6" s="1" t="s">
        <v>14</v>
      </c>
      <c r="P6" s="1" t="s">
        <v>15</v>
      </c>
      <c r="Q6" s="2">
        <v>4</v>
      </c>
      <c r="R6" s="1" t="s">
        <v>202</v>
      </c>
      <c r="S6" s="2" t="s">
        <v>41</v>
      </c>
      <c r="T6" s="20" t="s">
        <v>220</v>
      </c>
      <c r="U6" s="20">
        <f>COUNTIF($R:$R,"*爬虫類*")</f>
        <v>3</v>
      </c>
      <c r="V6" s="20" t="s">
        <v>223</v>
      </c>
      <c r="W6" s="17"/>
      <c r="X6" s="20">
        <f>COUNTIFS($R:$R,"*爬虫類*",$C:$C,"1")</f>
        <v>0</v>
      </c>
      <c r="Y6" s="20">
        <f>COUNTIFS($R:$R,"*爬虫類*",$C:$C,"2")</f>
        <v>1</v>
      </c>
      <c r="Z6" s="20">
        <f>COUNTIFS($R:$R,"*爬虫類*",$C:$C,"3")</f>
        <v>0</v>
      </c>
      <c r="AA6" s="20">
        <f>COUNTIFS($R:$R,"*爬虫類*",$C:$C,"4")</f>
        <v>2</v>
      </c>
      <c r="AB6" s="20">
        <f>COUNTIFS($R:$R,"*爬虫類*",$C:$C,"5")</f>
        <v>0</v>
      </c>
    </row>
    <row r="7" spans="1:28">
      <c r="A7" s="1">
        <v>24</v>
      </c>
      <c r="B7" s="1" t="s">
        <v>19</v>
      </c>
      <c r="C7" s="2">
        <v>5</v>
      </c>
      <c r="D7" s="1">
        <v>4</v>
      </c>
      <c r="E7" s="3">
        <v>5</v>
      </c>
      <c r="F7" s="1">
        <v>9</v>
      </c>
      <c r="G7" s="1">
        <v>6</v>
      </c>
      <c r="H7" s="1">
        <v>4</v>
      </c>
      <c r="I7" s="1">
        <v>10</v>
      </c>
      <c r="J7" s="1">
        <v>6</v>
      </c>
      <c r="K7" s="1">
        <v>8</v>
      </c>
      <c r="M7" s="1" t="s">
        <v>12</v>
      </c>
      <c r="N7" s="1" t="s">
        <v>42</v>
      </c>
      <c r="O7" s="1" t="s">
        <v>22</v>
      </c>
      <c r="P7" s="1" t="s">
        <v>43</v>
      </c>
      <c r="Q7" s="2">
        <v>4</v>
      </c>
      <c r="R7" s="1" t="s">
        <v>203</v>
      </c>
      <c r="T7" s="20" t="s">
        <v>221</v>
      </c>
      <c r="U7" s="20">
        <f>COUNTIF($R:$R,"*昆虫*")</f>
        <v>3</v>
      </c>
      <c r="V7" s="20"/>
      <c r="W7" s="17"/>
      <c r="X7" s="20"/>
      <c r="Y7" s="20"/>
      <c r="Z7" s="20"/>
      <c r="AA7" s="20"/>
      <c r="AB7" s="20"/>
    </row>
    <row r="8" spans="1:28">
      <c r="A8" s="1">
        <v>24</v>
      </c>
      <c r="B8" s="1" t="s">
        <v>19</v>
      </c>
      <c r="C8" s="2">
        <v>5</v>
      </c>
      <c r="D8" s="1">
        <v>4</v>
      </c>
      <c r="E8" s="3">
        <v>4</v>
      </c>
      <c r="F8" s="1">
        <v>7</v>
      </c>
      <c r="G8" s="1">
        <v>5</v>
      </c>
      <c r="H8" s="1">
        <v>4</v>
      </c>
      <c r="I8" s="1">
        <v>7</v>
      </c>
      <c r="J8" s="1">
        <v>5</v>
      </c>
      <c r="K8" s="1">
        <v>8</v>
      </c>
      <c r="M8" s="5" t="s">
        <v>45</v>
      </c>
      <c r="N8" s="1" t="s">
        <v>46</v>
      </c>
      <c r="O8" s="1" t="s">
        <v>14</v>
      </c>
      <c r="P8" s="1" t="s">
        <v>47</v>
      </c>
      <c r="Q8" s="2">
        <v>2</v>
      </c>
      <c r="R8" s="1" t="s">
        <v>200</v>
      </c>
      <c r="S8" s="2" t="s">
        <v>49</v>
      </c>
      <c r="T8" s="20" t="s">
        <v>214</v>
      </c>
      <c r="U8" s="20">
        <f>COUNTIF($R:$R,"*軟体動物*")</f>
        <v>3</v>
      </c>
      <c r="V8" s="20"/>
      <c r="W8" s="17"/>
      <c r="X8" s="20"/>
      <c r="Y8" s="20"/>
      <c r="Z8" s="20"/>
      <c r="AA8" s="20"/>
      <c r="AB8" s="20"/>
    </row>
    <row r="9" spans="1:28">
      <c r="A9" s="1">
        <v>22</v>
      </c>
      <c r="B9" s="1" t="s">
        <v>19</v>
      </c>
      <c r="C9" s="2">
        <v>5</v>
      </c>
      <c r="D9" s="1">
        <v>4</v>
      </c>
      <c r="E9" s="3">
        <v>5</v>
      </c>
      <c r="F9" s="1">
        <v>8</v>
      </c>
      <c r="G9" s="1">
        <v>10</v>
      </c>
      <c r="H9" s="1">
        <v>7</v>
      </c>
      <c r="I9" s="1">
        <v>9</v>
      </c>
      <c r="J9" s="1">
        <v>9</v>
      </c>
      <c r="K9" s="1">
        <v>8</v>
      </c>
      <c r="M9" s="5" t="s">
        <v>50</v>
      </c>
      <c r="N9" s="1" t="s">
        <v>51</v>
      </c>
      <c r="O9" s="1" t="s">
        <v>14</v>
      </c>
      <c r="P9" s="1" t="s">
        <v>52</v>
      </c>
      <c r="Q9" s="2">
        <v>3</v>
      </c>
      <c r="R9" s="1" t="s">
        <v>201</v>
      </c>
      <c r="T9" s="20" t="s">
        <v>204</v>
      </c>
      <c r="U9" s="20">
        <f>COUNTIF($R:$R,"*両生類*")</f>
        <v>3</v>
      </c>
      <c r="V9" s="20" t="s">
        <v>224</v>
      </c>
      <c r="W9" s="17"/>
      <c r="X9" s="20"/>
      <c r="Y9" s="20"/>
      <c r="Z9" s="20"/>
      <c r="AA9" s="20"/>
      <c r="AB9" s="20"/>
    </row>
    <row r="10" spans="1:28" ht="38">
      <c r="A10" s="1">
        <v>19</v>
      </c>
      <c r="B10" s="1" t="s">
        <v>19</v>
      </c>
      <c r="C10" s="2">
        <v>5</v>
      </c>
      <c r="D10" s="1">
        <v>2</v>
      </c>
      <c r="E10" s="3">
        <v>5</v>
      </c>
      <c r="F10" s="1">
        <v>10</v>
      </c>
      <c r="G10" s="1">
        <v>10</v>
      </c>
      <c r="H10" s="1">
        <v>10</v>
      </c>
      <c r="I10" s="1">
        <v>10</v>
      </c>
      <c r="J10" s="1">
        <v>10</v>
      </c>
      <c r="K10" s="1">
        <v>10</v>
      </c>
      <c r="M10" s="5" t="s">
        <v>54</v>
      </c>
      <c r="N10" s="1" t="s">
        <v>55</v>
      </c>
      <c r="O10" s="1" t="s">
        <v>14</v>
      </c>
      <c r="P10" s="1" t="s">
        <v>15</v>
      </c>
      <c r="Q10" s="2">
        <v>2</v>
      </c>
      <c r="R10" s="1" t="s">
        <v>201</v>
      </c>
      <c r="T10" s="20" t="s">
        <v>169</v>
      </c>
      <c r="U10" s="20">
        <f>COUNTIF($R:$R,"*植物*")</f>
        <v>2</v>
      </c>
      <c r="V10" s="20"/>
      <c r="W10" s="17"/>
      <c r="X10" s="20"/>
      <c r="Y10" s="20"/>
      <c r="Z10" s="20"/>
      <c r="AA10" s="20"/>
      <c r="AB10" s="20"/>
    </row>
    <row r="11" spans="1:28" ht="95">
      <c r="A11" s="1">
        <v>20</v>
      </c>
      <c r="B11" s="1" t="s">
        <v>25</v>
      </c>
      <c r="C11" s="2">
        <v>5</v>
      </c>
      <c r="D11" s="1">
        <v>2</v>
      </c>
      <c r="E11" s="3">
        <v>5</v>
      </c>
      <c r="F11" s="1">
        <v>8</v>
      </c>
      <c r="G11" s="1">
        <v>10</v>
      </c>
      <c r="H11" s="1">
        <v>8</v>
      </c>
      <c r="I11" s="1">
        <v>5</v>
      </c>
      <c r="J11" s="1">
        <v>8</v>
      </c>
      <c r="K11" s="1">
        <v>10</v>
      </c>
      <c r="L11" s="3" t="s">
        <v>57</v>
      </c>
      <c r="M11" s="1" t="s">
        <v>26</v>
      </c>
      <c r="N11" s="1" t="s">
        <v>58</v>
      </c>
      <c r="O11" s="1" t="s">
        <v>14</v>
      </c>
      <c r="P11" s="1" t="s">
        <v>15</v>
      </c>
      <c r="Q11" s="2">
        <v>5</v>
      </c>
      <c r="R11" s="1" t="s">
        <v>204</v>
      </c>
      <c r="S11" s="2" t="s">
        <v>60</v>
      </c>
      <c r="U11" s="1">
        <v>1</v>
      </c>
      <c r="V11" s="1">
        <v>2</v>
      </c>
      <c r="W11">
        <v>3</v>
      </c>
      <c r="X11" s="1">
        <v>4</v>
      </c>
      <c r="Y11" s="1">
        <v>5</v>
      </c>
    </row>
    <row r="12" spans="1:28" ht="38">
      <c r="A12" s="1">
        <v>22</v>
      </c>
      <c r="B12" s="1" t="s">
        <v>19</v>
      </c>
      <c r="C12" s="2">
        <v>3</v>
      </c>
      <c r="D12" s="1">
        <v>2</v>
      </c>
      <c r="E12" s="3">
        <v>5</v>
      </c>
      <c r="F12" s="1">
        <v>7</v>
      </c>
      <c r="G12" s="1">
        <v>7</v>
      </c>
      <c r="H12" s="1">
        <v>6</v>
      </c>
      <c r="I12" s="1">
        <v>8</v>
      </c>
      <c r="J12" s="1">
        <v>9</v>
      </c>
      <c r="K12" s="1">
        <v>3</v>
      </c>
      <c r="L12" s="3" t="s">
        <v>61</v>
      </c>
      <c r="M12" s="1" t="s">
        <v>62</v>
      </c>
      <c r="N12" s="1" t="s">
        <v>63</v>
      </c>
      <c r="O12" s="1" t="s">
        <v>14</v>
      </c>
      <c r="P12" s="1" t="s">
        <v>15</v>
      </c>
      <c r="Q12" s="2">
        <v>5</v>
      </c>
      <c r="R12" s="1" t="s">
        <v>201</v>
      </c>
      <c r="S12" s="2" t="s">
        <v>65</v>
      </c>
      <c r="T12" s="1" t="s">
        <v>230</v>
      </c>
      <c r="U12" s="20">
        <f>COUNTIF($Q:$Q,U11)</f>
        <v>8</v>
      </c>
      <c r="V12" s="20">
        <f t="shared" ref="V12:Y12" si="0">COUNTIF($Q:$Q,V11)</f>
        <v>12</v>
      </c>
      <c r="W12" s="20">
        <f t="shared" si="0"/>
        <v>8</v>
      </c>
      <c r="X12" s="20">
        <f t="shared" si="0"/>
        <v>4</v>
      </c>
      <c r="Y12" s="20">
        <f t="shared" si="0"/>
        <v>8</v>
      </c>
    </row>
    <row r="13" spans="1:28" ht="114">
      <c r="A13" s="1">
        <v>25</v>
      </c>
      <c r="B13" s="1" t="s">
        <v>19</v>
      </c>
      <c r="C13" s="2">
        <v>4</v>
      </c>
      <c r="D13" s="1">
        <v>4</v>
      </c>
      <c r="E13" s="3">
        <v>2</v>
      </c>
      <c r="F13" s="1">
        <v>9</v>
      </c>
      <c r="G13" s="1">
        <v>10</v>
      </c>
      <c r="H13" s="1">
        <v>7</v>
      </c>
      <c r="I13" s="1">
        <v>10</v>
      </c>
      <c r="J13" s="1">
        <v>10</v>
      </c>
      <c r="K13" s="1">
        <v>7</v>
      </c>
      <c r="L13" s="3" t="s">
        <v>66</v>
      </c>
      <c r="T13" s="1" t="s">
        <v>231</v>
      </c>
      <c r="U13" s="20">
        <f>COUNTIFS($Q:$Q,"5",$C:$C,U11)</f>
        <v>0</v>
      </c>
      <c r="V13" s="20">
        <f t="shared" ref="V13:Y13" si="1">COUNTIFS($Q:$Q,"5",$C:$C,V11)</f>
        <v>1</v>
      </c>
      <c r="W13" s="20">
        <f t="shared" si="1"/>
        <v>1</v>
      </c>
      <c r="X13" s="20">
        <f t="shared" si="1"/>
        <v>1</v>
      </c>
      <c r="Y13" s="20">
        <f t="shared" si="1"/>
        <v>5</v>
      </c>
    </row>
    <row r="14" spans="1:28" ht="57">
      <c r="A14" s="1">
        <v>23</v>
      </c>
      <c r="B14" s="1" t="s">
        <v>19</v>
      </c>
      <c r="C14" s="2">
        <v>5</v>
      </c>
      <c r="D14" s="1">
        <v>5</v>
      </c>
      <c r="E14" s="3">
        <v>4</v>
      </c>
      <c r="F14" s="1">
        <v>10</v>
      </c>
      <c r="G14" s="1">
        <v>9</v>
      </c>
      <c r="H14" s="1">
        <v>5</v>
      </c>
      <c r="I14" s="1">
        <v>9</v>
      </c>
      <c r="J14" s="1">
        <v>5</v>
      </c>
      <c r="K14" s="1">
        <v>8</v>
      </c>
      <c r="L14" s="3" t="s">
        <v>67</v>
      </c>
      <c r="M14" s="1" t="s">
        <v>68</v>
      </c>
      <c r="N14" s="1" t="s">
        <v>69</v>
      </c>
      <c r="O14" s="1" t="s">
        <v>14</v>
      </c>
      <c r="P14" s="1" t="s">
        <v>70</v>
      </c>
      <c r="Q14" s="2">
        <v>2</v>
      </c>
      <c r="R14" s="1" t="s">
        <v>205</v>
      </c>
      <c r="S14" s="2" t="s">
        <v>72</v>
      </c>
      <c r="T14" s="1" t="s">
        <v>232</v>
      </c>
      <c r="U14" s="20">
        <f>COUNTIFS($Q:$Q,"4",$C:$C,U11)</f>
        <v>0</v>
      </c>
      <c r="V14" s="20">
        <f t="shared" ref="V14:Y14" si="2">COUNTIFS($Q:$Q,"4",$C:$C,V11)</f>
        <v>0</v>
      </c>
      <c r="W14" s="20">
        <f t="shared" si="2"/>
        <v>0</v>
      </c>
      <c r="X14" s="20">
        <f t="shared" si="2"/>
        <v>3</v>
      </c>
      <c r="Y14" s="20">
        <f t="shared" si="2"/>
        <v>1</v>
      </c>
    </row>
    <row r="15" spans="1:28" ht="57">
      <c r="A15" s="1">
        <v>29</v>
      </c>
      <c r="B15" s="1" t="s">
        <v>19</v>
      </c>
      <c r="C15" s="2">
        <v>4</v>
      </c>
      <c r="D15" s="1">
        <v>4</v>
      </c>
      <c r="E15" s="3">
        <v>5</v>
      </c>
      <c r="F15" s="1">
        <v>8</v>
      </c>
      <c r="G15" s="1">
        <v>6</v>
      </c>
      <c r="H15" s="1">
        <v>5</v>
      </c>
      <c r="I15" s="1">
        <v>9</v>
      </c>
      <c r="J15" s="1">
        <v>5</v>
      </c>
      <c r="K15" s="1">
        <v>8</v>
      </c>
      <c r="L15" s="3" t="s">
        <v>73</v>
      </c>
      <c r="T15" s="1" t="s">
        <v>233</v>
      </c>
      <c r="U15" s="20">
        <f>COUNTIFS($Q:$Q,"3",$C:$C,U11)</f>
        <v>0</v>
      </c>
      <c r="V15" s="20">
        <f t="shared" ref="V15:Y15" si="3">COUNTIFS($Q:$Q,"3",$C:$C,V11)</f>
        <v>1</v>
      </c>
      <c r="W15" s="20">
        <f t="shared" si="3"/>
        <v>1</v>
      </c>
      <c r="X15" s="20">
        <f t="shared" si="3"/>
        <v>3</v>
      </c>
      <c r="Y15" s="20">
        <f t="shared" si="3"/>
        <v>3</v>
      </c>
    </row>
    <row r="16" spans="1:28" ht="57">
      <c r="A16" s="1">
        <v>23</v>
      </c>
      <c r="B16" s="1" t="s">
        <v>19</v>
      </c>
      <c r="C16" s="2">
        <v>5</v>
      </c>
      <c r="D16" s="1">
        <v>5</v>
      </c>
      <c r="E16" s="3">
        <v>5</v>
      </c>
      <c r="F16" s="1">
        <v>10</v>
      </c>
      <c r="G16" s="1">
        <v>10</v>
      </c>
      <c r="H16" s="1">
        <v>4</v>
      </c>
      <c r="I16" s="1">
        <v>10</v>
      </c>
      <c r="J16" s="1">
        <v>8</v>
      </c>
      <c r="K16" s="1">
        <v>6</v>
      </c>
      <c r="L16" s="3" t="s">
        <v>74</v>
      </c>
      <c r="M16" s="1" t="s">
        <v>75</v>
      </c>
      <c r="N16" s="1" t="s">
        <v>76</v>
      </c>
      <c r="O16" s="1" t="s">
        <v>14</v>
      </c>
      <c r="P16" s="1" t="s">
        <v>15</v>
      </c>
      <c r="Q16" s="2">
        <v>5</v>
      </c>
      <c r="R16" s="1" t="s">
        <v>206</v>
      </c>
      <c r="S16" s="2" t="s">
        <v>78</v>
      </c>
      <c r="T16" s="1" t="s">
        <v>234</v>
      </c>
      <c r="U16" s="20">
        <f>COUNTIFS($Q:$Q,"2",$C:$C,U11)</f>
        <v>1</v>
      </c>
      <c r="V16" s="20">
        <f t="shared" ref="V16:Y16" si="4">COUNTIFS($Q:$Q,"2",$C:$C,V11)</f>
        <v>2</v>
      </c>
      <c r="W16" s="20">
        <f t="shared" si="4"/>
        <v>0</v>
      </c>
      <c r="X16" s="20">
        <f t="shared" si="4"/>
        <v>4</v>
      </c>
      <c r="Y16" s="20">
        <f t="shared" si="4"/>
        <v>5</v>
      </c>
    </row>
    <row r="17" spans="1:25" ht="95">
      <c r="A17" s="1">
        <v>23</v>
      </c>
      <c r="B17" s="1" t="s">
        <v>25</v>
      </c>
      <c r="C17" s="2">
        <v>4</v>
      </c>
      <c r="D17" s="1">
        <v>4</v>
      </c>
      <c r="E17" s="3">
        <v>5</v>
      </c>
      <c r="F17" s="1">
        <v>9</v>
      </c>
      <c r="G17" s="1">
        <v>10</v>
      </c>
      <c r="H17" s="1">
        <v>7</v>
      </c>
      <c r="I17" s="1">
        <v>6</v>
      </c>
      <c r="J17" s="1">
        <v>4</v>
      </c>
      <c r="K17" s="1">
        <v>8</v>
      </c>
      <c r="L17" s="3" t="s">
        <v>79</v>
      </c>
      <c r="M17" s="1" t="s">
        <v>80</v>
      </c>
      <c r="N17" s="1" t="s">
        <v>81</v>
      </c>
      <c r="O17" s="1" t="s">
        <v>14</v>
      </c>
      <c r="P17" s="1" t="s">
        <v>82</v>
      </c>
      <c r="Q17" s="2">
        <v>2</v>
      </c>
      <c r="R17" s="1" t="s">
        <v>201</v>
      </c>
      <c r="S17" s="2" t="s">
        <v>191</v>
      </c>
      <c r="T17" s="1" t="s">
        <v>235</v>
      </c>
      <c r="U17" s="20">
        <f>COUNTIFS($Q:$Q,"1",$C:$C,U11)</f>
        <v>0</v>
      </c>
      <c r="V17" s="20">
        <f t="shared" ref="V17:Y17" si="5">COUNTIFS($Q:$Q,"1",$C:$C,V11)</f>
        <v>0</v>
      </c>
      <c r="W17" s="20">
        <f t="shared" si="5"/>
        <v>2</v>
      </c>
      <c r="X17" s="20">
        <f t="shared" si="5"/>
        <v>4</v>
      </c>
      <c r="Y17" s="20">
        <f t="shared" si="5"/>
        <v>2</v>
      </c>
    </row>
    <row r="18" spans="1:25" ht="38">
      <c r="A18" s="1">
        <v>21</v>
      </c>
      <c r="B18" s="1" t="s">
        <v>84</v>
      </c>
      <c r="C18" s="2">
        <v>4</v>
      </c>
      <c r="D18" s="1">
        <v>5</v>
      </c>
      <c r="E18" s="3">
        <v>5</v>
      </c>
      <c r="F18" s="1">
        <v>8</v>
      </c>
      <c r="G18" s="1">
        <v>10</v>
      </c>
      <c r="H18" s="1">
        <v>8</v>
      </c>
      <c r="I18" s="1">
        <v>7</v>
      </c>
      <c r="J18" s="1">
        <v>3</v>
      </c>
      <c r="K18" s="1">
        <v>8</v>
      </c>
      <c r="L18" s="3" t="s">
        <v>85</v>
      </c>
      <c r="M18" s="1" t="s">
        <v>26</v>
      </c>
      <c r="N18" s="1" t="s">
        <v>21</v>
      </c>
      <c r="O18" s="1" t="s">
        <v>14</v>
      </c>
      <c r="P18" s="1" t="s">
        <v>15</v>
      </c>
      <c r="Q18" s="2">
        <v>1</v>
      </c>
      <c r="R18" s="1" t="s">
        <v>201</v>
      </c>
      <c r="S18" s="2" t="s">
        <v>87</v>
      </c>
    </row>
    <row r="19" spans="1:25" ht="57">
      <c r="A19" s="1">
        <v>26</v>
      </c>
      <c r="B19" s="1" t="s">
        <v>19</v>
      </c>
      <c r="C19" s="2">
        <v>4</v>
      </c>
      <c r="D19" s="1">
        <v>3</v>
      </c>
      <c r="E19" s="3">
        <v>5</v>
      </c>
      <c r="F19" s="1">
        <v>7</v>
      </c>
      <c r="G19" s="1">
        <v>8</v>
      </c>
      <c r="H19" s="1">
        <v>6</v>
      </c>
      <c r="I19" s="1">
        <v>7</v>
      </c>
      <c r="J19" s="1">
        <v>6</v>
      </c>
      <c r="K19" s="1">
        <v>8</v>
      </c>
      <c r="L19" s="3" t="s">
        <v>88</v>
      </c>
      <c r="M19" s="1" t="s">
        <v>12</v>
      </c>
      <c r="N19" s="1" t="s">
        <v>21</v>
      </c>
      <c r="O19" s="1" t="s">
        <v>14</v>
      </c>
      <c r="P19" s="1" t="s">
        <v>15</v>
      </c>
      <c r="Q19" s="2">
        <v>1</v>
      </c>
      <c r="R19" s="1" t="s">
        <v>207</v>
      </c>
      <c r="S19" s="2" t="s">
        <v>90</v>
      </c>
    </row>
    <row r="20" spans="1:25" ht="38">
      <c r="A20" s="1">
        <v>24</v>
      </c>
      <c r="B20" s="1" t="s">
        <v>19</v>
      </c>
      <c r="C20" s="2">
        <v>5</v>
      </c>
      <c r="D20" s="1">
        <v>5</v>
      </c>
      <c r="E20" s="3">
        <v>5</v>
      </c>
      <c r="F20" s="1">
        <v>10</v>
      </c>
      <c r="G20" s="1">
        <v>10</v>
      </c>
      <c r="H20" s="1">
        <v>8</v>
      </c>
      <c r="I20" s="1">
        <v>8</v>
      </c>
      <c r="J20" s="1">
        <v>2</v>
      </c>
      <c r="K20" s="1">
        <v>2</v>
      </c>
      <c r="L20" s="3" t="s">
        <v>91</v>
      </c>
      <c r="M20" s="1" t="s">
        <v>12</v>
      </c>
      <c r="N20" s="1" t="s">
        <v>37</v>
      </c>
      <c r="O20" s="1" t="s">
        <v>14</v>
      </c>
      <c r="P20" s="1" t="s">
        <v>92</v>
      </c>
      <c r="Q20" s="2">
        <v>5</v>
      </c>
      <c r="R20" s="1" t="s">
        <v>209</v>
      </c>
      <c r="S20" s="2" t="s">
        <v>94</v>
      </c>
    </row>
    <row r="21" spans="1:25" ht="57">
      <c r="A21" s="1">
        <v>22</v>
      </c>
      <c r="B21" s="1" t="s">
        <v>19</v>
      </c>
      <c r="C21" s="2">
        <v>5</v>
      </c>
      <c r="D21" s="1">
        <v>3</v>
      </c>
      <c r="E21" s="3">
        <v>5</v>
      </c>
      <c r="F21" s="1">
        <v>10</v>
      </c>
      <c r="G21" s="1">
        <v>10</v>
      </c>
      <c r="H21" s="1">
        <v>8</v>
      </c>
      <c r="I21" s="1">
        <v>9</v>
      </c>
      <c r="J21" s="1">
        <v>9</v>
      </c>
      <c r="K21" s="1">
        <v>10</v>
      </c>
      <c r="M21" s="1" t="s">
        <v>95</v>
      </c>
      <c r="N21" s="1" t="s">
        <v>96</v>
      </c>
      <c r="O21" s="1" t="s">
        <v>14</v>
      </c>
      <c r="P21" s="1" t="s">
        <v>97</v>
      </c>
      <c r="Q21" s="2">
        <v>2</v>
      </c>
      <c r="R21" s="1" t="s">
        <v>210</v>
      </c>
      <c r="S21" s="2" t="s">
        <v>192</v>
      </c>
    </row>
    <row r="22" spans="1:25" ht="38">
      <c r="A22" s="1">
        <v>21</v>
      </c>
      <c r="B22" s="1" t="s">
        <v>19</v>
      </c>
      <c r="C22" s="2">
        <v>4</v>
      </c>
      <c r="D22" s="1">
        <v>3</v>
      </c>
      <c r="E22" s="3">
        <v>5</v>
      </c>
      <c r="F22" s="1">
        <v>8</v>
      </c>
      <c r="G22" s="1">
        <v>9</v>
      </c>
      <c r="H22" s="1">
        <v>5</v>
      </c>
      <c r="I22" s="1">
        <v>10</v>
      </c>
      <c r="J22" s="1">
        <v>5</v>
      </c>
      <c r="K22" s="1">
        <v>6</v>
      </c>
      <c r="M22" s="1" t="s">
        <v>26</v>
      </c>
      <c r="N22" s="1" t="s">
        <v>99</v>
      </c>
      <c r="O22" s="1" t="s">
        <v>100</v>
      </c>
      <c r="P22" s="1" t="s">
        <v>15</v>
      </c>
      <c r="Q22" s="2">
        <v>3</v>
      </c>
      <c r="R22" s="1" t="s">
        <v>201</v>
      </c>
      <c r="S22" s="2" t="s">
        <v>193</v>
      </c>
    </row>
    <row r="23" spans="1:25" ht="38">
      <c r="A23" s="1">
        <v>23</v>
      </c>
      <c r="B23" s="1" t="s">
        <v>25</v>
      </c>
      <c r="C23" s="2">
        <v>4</v>
      </c>
      <c r="D23" s="1">
        <v>4</v>
      </c>
      <c r="E23" s="3">
        <v>5</v>
      </c>
      <c r="F23" s="1">
        <v>6</v>
      </c>
      <c r="G23" s="1">
        <v>9</v>
      </c>
      <c r="H23" s="1">
        <v>3</v>
      </c>
      <c r="I23" s="1">
        <v>8</v>
      </c>
      <c r="J23" s="1">
        <v>0</v>
      </c>
      <c r="K23" s="1">
        <v>5</v>
      </c>
      <c r="M23" s="1" t="s">
        <v>12</v>
      </c>
      <c r="N23" s="1" t="s">
        <v>102</v>
      </c>
      <c r="O23" s="1" t="s">
        <v>14</v>
      </c>
      <c r="P23" s="1" t="s">
        <v>14</v>
      </c>
      <c r="Q23" s="2">
        <v>2</v>
      </c>
      <c r="R23" s="1" t="s">
        <v>201</v>
      </c>
      <c r="S23" s="2" t="s">
        <v>194</v>
      </c>
    </row>
    <row r="24" spans="1:25" ht="38">
      <c r="A24" s="1">
        <v>22</v>
      </c>
      <c r="B24" s="1" t="s">
        <v>25</v>
      </c>
      <c r="C24" s="2">
        <v>2</v>
      </c>
      <c r="D24" s="1">
        <v>1</v>
      </c>
      <c r="E24" s="3">
        <v>3</v>
      </c>
      <c r="F24" s="1">
        <v>10</v>
      </c>
      <c r="G24" s="1">
        <v>10</v>
      </c>
      <c r="H24" s="1">
        <v>8</v>
      </c>
      <c r="I24" s="1">
        <v>6</v>
      </c>
      <c r="J24" s="1">
        <v>6</v>
      </c>
      <c r="K24" s="1">
        <v>4</v>
      </c>
      <c r="M24" s="1" t="s">
        <v>104</v>
      </c>
      <c r="N24" s="1" t="s">
        <v>105</v>
      </c>
      <c r="O24" s="1" t="s">
        <v>14</v>
      </c>
      <c r="P24" s="1" t="s">
        <v>47</v>
      </c>
      <c r="Q24" s="2">
        <v>3</v>
      </c>
      <c r="R24" s="1" t="s">
        <v>211</v>
      </c>
      <c r="S24" s="2" t="s">
        <v>109</v>
      </c>
    </row>
    <row r="25" spans="1:25" ht="38">
      <c r="A25" s="1">
        <v>21</v>
      </c>
      <c r="B25" s="1" t="s">
        <v>19</v>
      </c>
      <c r="C25" s="2">
        <v>3</v>
      </c>
      <c r="D25" s="1">
        <v>5</v>
      </c>
      <c r="E25" s="3">
        <v>5</v>
      </c>
      <c r="F25" s="1">
        <v>7</v>
      </c>
      <c r="G25" s="1">
        <v>5</v>
      </c>
      <c r="H25" s="1">
        <v>9</v>
      </c>
      <c r="I25" s="1">
        <v>8</v>
      </c>
      <c r="J25" s="1">
        <v>5</v>
      </c>
      <c r="K25" s="1">
        <v>10</v>
      </c>
      <c r="M25" s="1" t="s">
        <v>26</v>
      </c>
      <c r="N25" s="1" t="s">
        <v>107</v>
      </c>
      <c r="O25" s="1" t="s">
        <v>14</v>
      </c>
      <c r="P25" s="1" t="s">
        <v>15</v>
      </c>
      <c r="Q25" s="2">
        <v>1</v>
      </c>
      <c r="R25" s="1" t="s">
        <v>201</v>
      </c>
      <c r="S25" s="2" t="s">
        <v>195</v>
      </c>
    </row>
    <row r="26" spans="1:25" ht="38">
      <c r="A26" s="1">
        <v>23</v>
      </c>
      <c r="B26" s="1" t="s">
        <v>19</v>
      </c>
      <c r="C26" s="2">
        <v>5</v>
      </c>
      <c r="D26" s="1">
        <v>4</v>
      </c>
      <c r="E26" s="3">
        <v>4</v>
      </c>
      <c r="F26" s="1">
        <v>8</v>
      </c>
      <c r="G26" s="1">
        <v>8</v>
      </c>
      <c r="H26" s="1">
        <v>6</v>
      </c>
      <c r="I26" s="1">
        <v>9</v>
      </c>
      <c r="J26" s="1">
        <v>8</v>
      </c>
      <c r="K26" s="1">
        <v>10</v>
      </c>
      <c r="N26" s="1" t="s">
        <v>42</v>
      </c>
      <c r="O26" s="1" t="s">
        <v>14</v>
      </c>
      <c r="P26" s="1" t="s">
        <v>15</v>
      </c>
      <c r="Q26" s="2">
        <v>1</v>
      </c>
      <c r="R26" s="1" t="s">
        <v>205</v>
      </c>
    </row>
    <row r="27" spans="1:25" ht="76">
      <c r="A27" s="1">
        <v>22</v>
      </c>
      <c r="B27" s="1" t="s">
        <v>19</v>
      </c>
      <c r="C27" s="2">
        <v>5</v>
      </c>
      <c r="D27" s="1">
        <v>5</v>
      </c>
      <c r="E27" s="3">
        <v>5</v>
      </c>
      <c r="F27" s="1">
        <v>10</v>
      </c>
      <c r="G27" s="1">
        <v>10</v>
      </c>
      <c r="H27" s="1">
        <v>8</v>
      </c>
      <c r="I27" s="1">
        <v>10</v>
      </c>
      <c r="J27" s="1">
        <v>8</v>
      </c>
      <c r="K27" s="1">
        <v>10</v>
      </c>
      <c r="L27" s="3" t="s">
        <v>111</v>
      </c>
      <c r="M27" s="1" t="s">
        <v>37</v>
      </c>
      <c r="N27" s="1" t="s">
        <v>112</v>
      </c>
      <c r="O27" s="1" t="s">
        <v>14</v>
      </c>
      <c r="P27" s="1" t="s">
        <v>15</v>
      </c>
      <c r="Q27" s="2">
        <v>5</v>
      </c>
      <c r="R27" s="1" t="s">
        <v>201</v>
      </c>
      <c r="S27" s="2" t="s">
        <v>114</v>
      </c>
    </row>
    <row r="28" spans="1:25" ht="38">
      <c r="A28" s="1">
        <v>23</v>
      </c>
      <c r="B28" s="1" t="s">
        <v>19</v>
      </c>
      <c r="C28" s="2">
        <v>4</v>
      </c>
      <c r="D28" s="1">
        <v>3</v>
      </c>
      <c r="E28" s="3">
        <v>5</v>
      </c>
      <c r="F28" s="1">
        <v>9</v>
      </c>
      <c r="G28" s="1">
        <v>7</v>
      </c>
      <c r="H28" s="1">
        <v>7</v>
      </c>
      <c r="I28" s="1">
        <v>6</v>
      </c>
      <c r="J28" s="1">
        <v>5</v>
      </c>
      <c r="K28" s="1">
        <v>6</v>
      </c>
      <c r="L28" s="3" t="s">
        <v>115</v>
      </c>
      <c r="M28" s="1" t="s">
        <v>116</v>
      </c>
      <c r="N28" s="1" t="s">
        <v>21</v>
      </c>
      <c r="O28" s="1" t="s">
        <v>14</v>
      </c>
      <c r="P28" s="1" t="s">
        <v>15</v>
      </c>
      <c r="Q28" s="2">
        <v>2</v>
      </c>
      <c r="R28" s="1" t="s">
        <v>212</v>
      </c>
    </row>
    <row r="29" spans="1:25" ht="38">
      <c r="A29" s="1">
        <v>22</v>
      </c>
      <c r="B29" s="1" t="s">
        <v>19</v>
      </c>
      <c r="C29" s="2">
        <v>5</v>
      </c>
      <c r="D29" s="1">
        <v>5</v>
      </c>
      <c r="E29" s="3">
        <v>5</v>
      </c>
      <c r="F29" s="1">
        <v>10</v>
      </c>
      <c r="G29" s="1">
        <v>10</v>
      </c>
      <c r="H29" s="1">
        <v>5</v>
      </c>
      <c r="I29" s="1">
        <v>10</v>
      </c>
      <c r="J29" s="1">
        <v>10</v>
      </c>
      <c r="K29" s="1">
        <v>10</v>
      </c>
      <c r="L29" s="3" t="s">
        <v>118</v>
      </c>
      <c r="M29" s="1" t="s">
        <v>119</v>
      </c>
      <c r="N29" s="1" t="s">
        <v>21</v>
      </c>
      <c r="O29" s="1" t="s">
        <v>14</v>
      </c>
      <c r="P29" s="1" t="s">
        <v>15</v>
      </c>
      <c r="Q29" s="2">
        <v>3</v>
      </c>
      <c r="R29" s="1" t="s">
        <v>213</v>
      </c>
      <c r="S29" s="2" t="s">
        <v>196</v>
      </c>
    </row>
    <row r="30" spans="1:25">
      <c r="A30" s="1">
        <v>22</v>
      </c>
      <c r="B30" s="1" t="s">
        <v>19</v>
      </c>
      <c r="C30" s="2">
        <v>2</v>
      </c>
      <c r="D30" s="1">
        <v>3</v>
      </c>
      <c r="E30" s="3">
        <v>4</v>
      </c>
      <c r="F30" s="1">
        <v>8</v>
      </c>
      <c r="G30" s="1">
        <v>8</v>
      </c>
      <c r="H30" s="1">
        <v>7</v>
      </c>
      <c r="I30" s="1">
        <v>4</v>
      </c>
      <c r="J30" s="1">
        <v>0</v>
      </c>
      <c r="K30" s="1">
        <v>7</v>
      </c>
      <c r="M30" s="1" t="s">
        <v>12</v>
      </c>
      <c r="N30" s="1" t="s">
        <v>21</v>
      </c>
      <c r="O30" s="1" t="s">
        <v>14</v>
      </c>
      <c r="P30" s="1" t="s">
        <v>47</v>
      </c>
      <c r="Q30" s="2">
        <v>2</v>
      </c>
      <c r="R30" s="1" t="s">
        <v>200</v>
      </c>
    </row>
    <row r="31" spans="1:25" ht="57">
      <c r="A31" s="1">
        <v>24</v>
      </c>
      <c r="B31" s="1" t="s">
        <v>19</v>
      </c>
      <c r="C31" s="2">
        <v>5</v>
      </c>
      <c r="D31" s="1">
        <v>2</v>
      </c>
      <c r="E31" s="3">
        <v>5</v>
      </c>
      <c r="F31" s="1">
        <v>10</v>
      </c>
      <c r="G31" s="1">
        <v>10</v>
      </c>
      <c r="H31" s="1">
        <v>8</v>
      </c>
      <c r="I31" s="1">
        <v>9</v>
      </c>
      <c r="J31" s="1">
        <v>4</v>
      </c>
      <c r="K31" s="1">
        <v>8</v>
      </c>
      <c r="L31" s="3" t="s">
        <v>122</v>
      </c>
      <c r="M31" s="5" t="s">
        <v>123</v>
      </c>
      <c r="N31" s="1" t="s">
        <v>124</v>
      </c>
      <c r="O31" s="1" t="s">
        <v>125</v>
      </c>
      <c r="P31" s="1" t="s">
        <v>126</v>
      </c>
      <c r="Q31" s="2">
        <v>1</v>
      </c>
      <c r="R31" s="1" t="s">
        <v>201</v>
      </c>
      <c r="S31" s="2" t="s">
        <v>128</v>
      </c>
    </row>
    <row r="32" spans="1:25" ht="38">
      <c r="A32" s="1">
        <v>24</v>
      </c>
      <c r="B32" s="1" t="s">
        <v>19</v>
      </c>
      <c r="C32" s="2">
        <v>4</v>
      </c>
      <c r="D32" s="1">
        <v>3</v>
      </c>
      <c r="E32" s="3">
        <v>5</v>
      </c>
      <c r="F32" s="1">
        <v>8</v>
      </c>
      <c r="G32" s="1">
        <v>8</v>
      </c>
      <c r="H32" s="1">
        <v>3</v>
      </c>
      <c r="I32" s="1">
        <v>7</v>
      </c>
      <c r="J32" s="1">
        <v>4</v>
      </c>
      <c r="K32" s="1">
        <v>9</v>
      </c>
      <c r="L32" s="3" t="s">
        <v>129</v>
      </c>
      <c r="M32" s="5" t="s">
        <v>130</v>
      </c>
      <c r="N32" s="1" t="s">
        <v>131</v>
      </c>
      <c r="O32" s="1" t="s">
        <v>14</v>
      </c>
      <c r="P32" s="1" t="s">
        <v>15</v>
      </c>
      <c r="Q32" s="2">
        <v>1</v>
      </c>
      <c r="R32" s="1" t="s">
        <v>200</v>
      </c>
      <c r="S32" s="2" t="s">
        <v>197</v>
      </c>
    </row>
    <row r="33" spans="1:19">
      <c r="A33" s="1">
        <v>22</v>
      </c>
      <c r="B33" s="1" t="s">
        <v>19</v>
      </c>
      <c r="C33" s="2">
        <v>2</v>
      </c>
      <c r="D33" s="1">
        <v>3</v>
      </c>
      <c r="E33" s="3">
        <v>5</v>
      </c>
      <c r="F33" s="1">
        <v>5</v>
      </c>
      <c r="G33" s="1">
        <v>10</v>
      </c>
      <c r="H33" s="1">
        <v>10</v>
      </c>
      <c r="I33" s="1">
        <v>10</v>
      </c>
      <c r="J33" s="1">
        <v>0</v>
      </c>
      <c r="K33" s="1">
        <v>2</v>
      </c>
      <c r="L33" s="3" t="s">
        <v>133</v>
      </c>
      <c r="M33" s="5" t="s">
        <v>134</v>
      </c>
      <c r="N33" s="1" t="s">
        <v>135</v>
      </c>
      <c r="O33" s="1" t="s">
        <v>136</v>
      </c>
      <c r="P33" s="1" t="s">
        <v>137</v>
      </c>
      <c r="Q33" s="2">
        <v>5</v>
      </c>
      <c r="R33" s="1" t="s">
        <v>214</v>
      </c>
    </row>
    <row r="34" spans="1:19" ht="38">
      <c r="A34" s="1">
        <v>25</v>
      </c>
      <c r="B34" s="1" t="s">
        <v>25</v>
      </c>
      <c r="C34" s="2">
        <v>4</v>
      </c>
      <c r="D34" s="1">
        <v>4</v>
      </c>
      <c r="E34" s="3">
        <v>4</v>
      </c>
      <c r="F34" s="1">
        <v>4</v>
      </c>
      <c r="G34" s="1">
        <v>7</v>
      </c>
      <c r="H34" s="1">
        <v>5</v>
      </c>
      <c r="I34" s="1">
        <v>6</v>
      </c>
      <c r="J34" s="1">
        <v>6</v>
      </c>
      <c r="K34" s="1">
        <v>8</v>
      </c>
      <c r="M34" s="5"/>
      <c r="N34" s="1" t="s">
        <v>139</v>
      </c>
      <c r="O34" s="1" t="s">
        <v>14</v>
      </c>
      <c r="P34" s="1" t="s">
        <v>15</v>
      </c>
      <c r="Q34" s="2">
        <v>2</v>
      </c>
      <c r="R34" s="1" t="s">
        <v>215</v>
      </c>
      <c r="S34" s="2" t="s">
        <v>141</v>
      </c>
    </row>
    <row r="35" spans="1:19" ht="38">
      <c r="A35" s="1">
        <v>19</v>
      </c>
      <c r="B35" s="1" t="s">
        <v>19</v>
      </c>
      <c r="C35" s="2">
        <v>4</v>
      </c>
      <c r="D35" s="1">
        <v>2</v>
      </c>
      <c r="E35" s="3">
        <v>5</v>
      </c>
      <c r="F35" s="1">
        <v>9</v>
      </c>
      <c r="G35" s="1">
        <v>10</v>
      </c>
      <c r="H35" s="1">
        <v>10</v>
      </c>
      <c r="I35" s="1">
        <v>7</v>
      </c>
      <c r="J35" s="1">
        <v>5</v>
      </c>
      <c r="K35" s="1">
        <v>7</v>
      </c>
      <c r="M35" s="5" t="s">
        <v>142</v>
      </c>
      <c r="N35" s="1" t="s">
        <v>143</v>
      </c>
      <c r="O35" s="1" t="s">
        <v>144</v>
      </c>
      <c r="P35" s="1" t="s">
        <v>145</v>
      </c>
      <c r="Q35" s="2">
        <v>1</v>
      </c>
      <c r="S35" s="2" t="s">
        <v>146</v>
      </c>
    </row>
    <row r="36" spans="1:19" ht="57">
      <c r="A36" s="1">
        <v>22</v>
      </c>
      <c r="B36" s="1" t="s">
        <v>19</v>
      </c>
      <c r="C36" s="2">
        <v>4</v>
      </c>
      <c r="D36" s="1">
        <v>3</v>
      </c>
      <c r="E36" s="3">
        <v>5</v>
      </c>
      <c r="F36" s="1">
        <v>7</v>
      </c>
      <c r="G36" s="1">
        <v>6</v>
      </c>
      <c r="H36" s="1">
        <v>7</v>
      </c>
      <c r="I36" s="1">
        <v>8</v>
      </c>
      <c r="J36" s="1">
        <v>6</v>
      </c>
      <c r="K36" s="1">
        <v>7</v>
      </c>
      <c r="L36" s="3" t="s">
        <v>147</v>
      </c>
      <c r="M36" s="1" t="s">
        <v>12</v>
      </c>
      <c r="N36" s="1" t="s">
        <v>148</v>
      </c>
      <c r="O36" s="1" t="s">
        <v>14</v>
      </c>
      <c r="P36" s="1" t="s">
        <v>150</v>
      </c>
      <c r="Q36" s="2">
        <v>3</v>
      </c>
      <c r="R36" s="1" t="s">
        <v>201</v>
      </c>
      <c r="S36" s="2" t="s">
        <v>152</v>
      </c>
    </row>
    <row r="37" spans="1:19" ht="57">
      <c r="A37" s="1">
        <v>34</v>
      </c>
      <c r="B37" s="1" t="s">
        <v>19</v>
      </c>
      <c r="C37" s="2">
        <v>4</v>
      </c>
      <c r="D37" s="1">
        <v>4</v>
      </c>
      <c r="E37" s="3">
        <v>5</v>
      </c>
      <c r="F37" s="1">
        <v>10</v>
      </c>
      <c r="G37" s="1">
        <v>6</v>
      </c>
      <c r="H37" s="1">
        <v>0</v>
      </c>
      <c r="I37" s="1">
        <v>8</v>
      </c>
      <c r="J37" s="1">
        <v>3</v>
      </c>
      <c r="K37" s="1">
        <v>3</v>
      </c>
      <c r="L37" s="3" t="s">
        <v>153</v>
      </c>
      <c r="M37" s="1" t="s">
        <v>154</v>
      </c>
      <c r="N37" s="1" t="s">
        <v>155</v>
      </c>
      <c r="O37" s="1" t="s">
        <v>14</v>
      </c>
      <c r="P37" s="1" t="s">
        <v>149</v>
      </c>
      <c r="Q37" s="2">
        <v>4</v>
      </c>
      <c r="R37" s="1" t="s">
        <v>215</v>
      </c>
    </row>
    <row r="38" spans="1:19" ht="38">
      <c r="A38" s="1">
        <v>21</v>
      </c>
      <c r="B38" s="1" t="s">
        <v>19</v>
      </c>
      <c r="C38" s="2">
        <v>5</v>
      </c>
      <c r="D38" s="1">
        <v>4</v>
      </c>
      <c r="E38" s="3">
        <v>5</v>
      </c>
      <c r="F38" s="1">
        <v>7</v>
      </c>
      <c r="G38" s="1">
        <v>6</v>
      </c>
      <c r="H38" s="1">
        <v>6</v>
      </c>
      <c r="I38" s="1">
        <v>9</v>
      </c>
      <c r="J38" s="1">
        <v>6</v>
      </c>
      <c r="K38" s="1">
        <v>8</v>
      </c>
      <c r="L38" s="3" t="s">
        <v>157</v>
      </c>
      <c r="M38" s="1" t="s">
        <v>158</v>
      </c>
      <c r="N38" s="1" t="s">
        <v>21</v>
      </c>
      <c r="O38" s="1" t="s">
        <v>14</v>
      </c>
      <c r="P38" s="1" t="s">
        <v>15</v>
      </c>
      <c r="Q38" s="2">
        <v>2</v>
      </c>
      <c r="R38" s="1" t="s">
        <v>201</v>
      </c>
      <c r="S38" s="2" t="s">
        <v>160</v>
      </c>
    </row>
    <row r="39" spans="1:19">
      <c r="A39" s="1">
        <v>23</v>
      </c>
      <c r="B39" s="1" t="s">
        <v>19</v>
      </c>
      <c r="C39" s="2">
        <v>4.5</v>
      </c>
      <c r="D39" s="1">
        <v>4</v>
      </c>
      <c r="E39" s="3">
        <v>5</v>
      </c>
      <c r="F39" s="1">
        <v>9</v>
      </c>
      <c r="G39" s="1">
        <v>8</v>
      </c>
      <c r="H39" s="1">
        <v>3</v>
      </c>
      <c r="I39" s="1">
        <v>3</v>
      </c>
      <c r="J39" s="1">
        <v>5</v>
      </c>
      <c r="K39" s="1">
        <v>8</v>
      </c>
      <c r="L39" s="3" t="s">
        <v>115</v>
      </c>
    </row>
    <row r="40" spans="1:19" ht="38">
      <c r="A40" s="1">
        <v>23</v>
      </c>
      <c r="B40" s="1" t="s">
        <v>25</v>
      </c>
      <c r="C40" s="2">
        <v>3</v>
      </c>
      <c r="D40" s="1">
        <v>3</v>
      </c>
      <c r="E40" s="3">
        <v>5</v>
      </c>
      <c r="F40" s="1">
        <v>9</v>
      </c>
      <c r="G40" s="1">
        <v>3</v>
      </c>
      <c r="H40" s="1">
        <v>1</v>
      </c>
      <c r="I40" s="1">
        <v>10</v>
      </c>
      <c r="J40" s="1">
        <v>3</v>
      </c>
      <c r="K40" s="1">
        <v>3</v>
      </c>
      <c r="M40" s="1" t="s">
        <v>161</v>
      </c>
      <c r="N40" s="1" t="s">
        <v>37</v>
      </c>
      <c r="O40" s="1" t="s">
        <v>14</v>
      </c>
      <c r="P40" s="1" t="s">
        <v>15</v>
      </c>
      <c r="Q40" s="2">
        <v>1</v>
      </c>
      <c r="R40" s="1" t="s">
        <v>201</v>
      </c>
      <c r="S40" s="2" t="s">
        <v>163</v>
      </c>
    </row>
    <row r="41" spans="1:19">
      <c r="A41" s="1">
        <v>21</v>
      </c>
      <c r="B41" s="1" t="s">
        <v>25</v>
      </c>
      <c r="C41" s="2">
        <v>4</v>
      </c>
      <c r="D41" s="1">
        <v>3</v>
      </c>
      <c r="E41" s="3">
        <v>5</v>
      </c>
      <c r="F41" s="1">
        <v>9</v>
      </c>
      <c r="G41" s="1">
        <v>9</v>
      </c>
      <c r="H41" s="1">
        <v>8</v>
      </c>
      <c r="I41" s="1">
        <v>7</v>
      </c>
      <c r="J41" s="1">
        <v>6</v>
      </c>
      <c r="K41" s="1">
        <v>9</v>
      </c>
    </row>
    <row r="42" spans="1:19" ht="38">
      <c r="A42" s="1">
        <v>22</v>
      </c>
      <c r="B42" s="1" t="s">
        <v>19</v>
      </c>
      <c r="C42" s="2">
        <v>3</v>
      </c>
      <c r="D42" s="1">
        <v>2</v>
      </c>
      <c r="E42" s="3">
        <v>4</v>
      </c>
      <c r="F42" s="1">
        <v>6</v>
      </c>
      <c r="G42" s="1">
        <v>7</v>
      </c>
      <c r="H42" s="1">
        <v>2</v>
      </c>
      <c r="I42" s="1">
        <v>8</v>
      </c>
      <c r="J42" s="1">
        <v>6</v>
      </c>
      <c r="K42" s="1">
        <v>4</v>
      </c>
      <c r="L42" s="3" t="s">
        <v>164</v>
      </c>
      <c r="M42" s="1" t="s">
        <v>165</v>
      </c>
      <c r="N42" s="1" t="s">
        <v>131</v>
      </c>
      <c r="O42" s="1" t="s">
        <v>14</v>
      </c>
      <c r="P42" s="1" t="s">
        <v>47</v>
      </c>
      <c r="Q42" s="2">
        <v>3</v>
      </c>
      <c r="R42" s="1" t="s">
        <v>201</v>
      </c>
      <c r="S42" s="2" t="s">
        <v>167</v>
      </c>
    </row>
    <row r="43" spans="1:19" ht="57">
      <c r="A43" s="1">
        <v>23</v>
      </c>
      <c r="B43" s="1" t="s">
        <v>19</v>
      </c>
      <c r="C43" s="2">
        <v>5</v>
      </c>
      <c r="D43" s="1">
        <v>3</v>
      </c>
      <c r="E43" s="3">
        <v>5</v>
      </c>
      <c r="F43" s="1">
        <v>8</v>
      </c>
      <c r="G43" s="1">
        <v>10</v>
      </c>
      <c r="H43" s="1">
        <v>6</v>
      </c>
      <c r="I43" s="1">
        <v>8</v>
      </c>
      <c r="J43" s="1">
        <v>6</v>
      </c>
      <c r="K43" s="1">
        <v>6</v>
      </c>
      <c r="M43" s="1" t="s">
        <v>26</v>
      </c>
      <c r="N43" s="1" t="s">
        <v>21</v>
      </c>
      <c r="O43" s="1" t="s">
        <v>14</v>
      </c>
      <c r="P43" s="1" t="s">
        <v>168</v>
      </c>
      <c r="Q43" s="2">
        <v>5</v>
      </c>
      <c r="R43" s="1" t="s">
        <v>169</v>
      </c>
      <c r="S43" s="2" t="s">
        <v>170</v>
      </c>
    </row>
    <row r="44" spans="1:19" ht="57">
      <c r="A44" s="1">
        <v>23</v>
      </c>
      <c r="B44" s="1" t="s">
        <v>19</v>
      </c>
      <c r="C44" s="2">
        <v>4</v>
      </c>
      <c r="D44" s="1">
        <v>4</v>
      </c>
      <c r="E44" s="3">
        <v>5</v>
      </c>
      <c r="F44" s="1">
        <v>7</v>
      </c>
      <c r="G44" s="1">
        <v>9</v>
      </c>
      <c r="H44" s="1">
        <v>2</v>
      </c>
      <c r="I44" s="1">
        <v>9</v>
      </c>
      <c r="J44" s="1">
        <v>3</v>
      </c>
      <c r="K44" s="1">
        <v>5</v>
      </c>
      <c r="L44" s="3" t="s">
        <v>171</v>
      </c>
      <c r="M44" s="1" t="s">
        <v>12</v>
      </c>
      <c r="N44" s="1" t="s">
        <v>172</v>
      </c>
      <c r="O44" s="1" t="s">
        <v>14</v>
      </c>
      <c r="P44" s="1" t="s">
        <v>173</v>
      </c>
      <c r="Q44" s="2">
        <v>5</v>
      </c>
      <c r="R44" s="1" t="s">
        <v>216</v>
      </c>
      <c r="S44" s="2" t="s">
        <v>175</v>
      </c>
    </row>
    <row r="45" spans="1:19" ht="76">
      <c r="A45" s="1">
        <v>26</v>
      </c>
      <c r="B45" s="1" t="s">
        <v>19</v>
      </c>
      <c r="C45" s="2">
        <v>5</v>
      </c>
      <c r="D45" s="1">
        <v>3</v>
      </c>
      <c r="E45" s="3">
        <v>5</v>
      </c>
      <c r="F45" s="1">
        <v>7</v>
      </c>
      <c r="G45" s="1">
        <v>6</v>
      </c>
      <c r="H45" s="1">
        <v>0</v>
      </c>
      <c r="I45" s="1">
        <v>6</v>
      </c>
      <c r="J45" s="1">
        <v>0</v>
      </c>
      <c r="K45" s="1">
        <v>3</v>
      </c>
      <c r="L45" s="3" t="s">
        <v>176</v>
      </c>
      <c r="N45" s="1" t="s">
        <v>177</v>
      </c>
      <c r="O45" s="1" t="s">
        <v>178</v>
      </c>
      <c r="P45" s="1" t="s">
        <v>179</v>
      </c>
      <c r="Q45" s="2">
        <v>3</v>
      </c>
      <c r="R45" s="1" t="s">
        <v>209</v>
      </c>
      <c r="S45" s="2" t="s">
        <v>181</v>
      </c>
    </row>
    <row r="46" spans="1:19">
      <c r="A46" s="1" t="s">
        <v>182</v>
      </c>
    </row>
    <row r="47" spans="1:19">
      <c r="A47" s="2">
        <f>AVERAGE(A2:A45)</f>
        <v>23.023255813953487</v>
      </c>
      <c r="C47" s="2">
        <f>AVERAGE(C2:C45)</f>
        <v>4.0340909090909092</v>
      </c>
      <c r="D47" s="6">
        <f t="shared" ref="D47:K47" si="6">AVERAGE(D2:D45)</f>
        <v>3.3863636363636362</v>
      </c>
      <c r="E47" s="6">
        <f t="shared" si="6"/>
        <v>4.6818181818181817</v>
      </c>
      <c r="F47" s="2">
        <f t="shared" si="6"/>
        <v>8.1363636363636367</v>
      </c>
      <c r="G47" s="6">
        <f t="shared" si="6"/>
        <v>8.1136363636363633</v>
      </c>
      <c r="H47" s="6">
        <f t="shared" si="6"/>
        <v>5.6818181818181817</v>
      </c>
      <c r="I47" s="6">
        <f t="shared" si="6"/>
        <v>7.8409090909090908</v>
      </c>
      <c r="J47" s="6">
        <f t="shared" si="6"/>
        <v>5.3636363636363633</v>
      </c>
      <c r="K47" s="6">
        <f t="shared" si="6"/>
        <v>6.8636363636363633</v>
      </c>
      <c r="Q47" s="2">
        <f t="shared" ref="Q47" si="7">AVERAGE(Q2:Q45)</f>
        <v>2.8</v>
      </c>
    </row>
    <row r="48" spans="1:19">
      <c r="A48" s="2"/>
    </row>
    <row r="49" spans="12:19" ht="168">
      <c r="L49" s="10" t="s">
        <v>183</v>
      </c>
      <c r="M49" s="11" t="s">
        <v>184</v>
      </c>
      <c r="N49" s="11" t="s">
        <v>185</v>
      </c>
      <c r="O49" s="11" t="s">
        <v>186</v>
      </c>
      <c r="P49" s="11" t="s">
        <v>187</v>
      </c>
      <c r="R49" s="11" t="s">
        <v>188</v>
      </c>
      <c r="S49" s="12" t="s">
        <v>199</v>
      </c>
    </row>
    <row r="50" spans="12:19" ht="63">
      <c r="L50" s="10" t="s">
        <v>189</v>
      </c>
      <c r="S50" s="12" t="s">
        <v>198</v>
      </c>
    </row>
  </sheetData>
  <phoneticPr fontId="1"/>
  <hyperlinks>
    <hyperlink ref="L49" r:id="rId1" xr:uid="{C591FB6B-958E-A54C-B854-0ADEE5BF2438}"/>
    <hyperlink ref="M49" r:id="rId2" xr:uid="{C63D3BBD-D23B-6A47-B362-D31452B7596C}"/>
    <hyperlink ref="N49" r:id="rId3" xr:uid="{793B34D7-0D7A-EB4C-AF2D-A3903C47C39E}"/>
    <hyperlink ref="O49" r:id="rId4" xr:uid="{073D7843-4F1B-5840-90E3-1C12609951E7}"/>
    <hyperlink ref="P49" r:id="rId5" xr:uid="{C42DD839-0C71-9D49-9C9F-3B2ED44F89A7}"/>
    <hyperlink ref="R49" r:id="rId6" xr:uid="{9F7F5E96-AFB3-4241-9FED-7661DAFE93B9}"/>
    <hyperlink ref="S49" r:id="rId7" xr:uid="{78308B80-694D-E242-BA8B-1F5308D03578}"/>
    <hyperlink ref="S50" r:id="rId8" xr:uid="{8338DDF6-D8DB-3C4A-894B-14ACF2D660CD}"/>
    <hyperlink ref="L50" r:id="rId9" xr:uid="{C0995E2A-12AD-4F4E-BAD6-5ADC57089DDB}"/>
  </hyperlinks>
  <pageMargins left="0.7" right="0.7" top="0.75" bottom="0.75" header="0.3" footer="0.3"/>
  <drawing r:id="rId1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まとめ</vt:lpstr>
      <vt:lpstr>特徴</vt:lpstr>
      <vt:lpstr>生き物の種類</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2018-12-21T05:21:38Z</dcterms:created>
  <dcterms:modified xsi:type="dcterms:W3CDTF">2019-01-08T12:13:05Z</dcterms:modified>
</cp:coreProperties>
</file>